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pers\Piperdines 2\"/>
    </mc:Choice>
  </mc:AlternateContent>
  <bookViews>
    <workbookView xWindow="240" yWindow="75" windowWidth="20115" windowHeight="7995" activeTab="1"/>
  </bookViews>
  <sheets>
    <sheet name="Al(1)OiPr" sheetId="6" r:id="rId1"/>
    <sheet name="Al(2)OiPr" sheetId="7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E20" i="6" l="1"/>
  <c r="D36" i="6" l="1"/>
  <c r="E36" i="6" s="1"/>
  <c r="F36" i="6" s="1"/>
  <c r="B36" i="6"/>
  <c r="D35" i="6"/>
  <c r="E35" i="6" s="1"/>
  <c r="F35" i="6" s="1"/>
  <c r="B35" i="6"/>
  <c r="D34" i="6"/>
  <c r="E34" i="6" s="1"/>
  <c r="F34" i="6" s="1"/>
  <c r="B34" i="6"/>
  <c r="D33" i="6"/>
  <c r="E33" i="6" s="1"/>
  <c r="F33" i="6" s="1"/>
  <c r="B33" i="6"/>
  <c r="G3" i="7" l="1"/>
  <c r="G4" i="7"/>
  <c r="G5" i="7"/>
  <c r="G6" i="7"/>
  <c r="G2" i="7"/>
  <c r="D26" i="6" l="1"/>
  <c r="E26" i="6" s="1"/>
  <c r="F26" i="6" s="1"/>
  <c r="B26" i="6"/>
  <c r="D25" i="6"/>
  <c r="E25" i="6" s="1"/>
  <c r="F25" i="6" s="1"/>
  <c r="B25" i="6"/>
  <c r="D24" i="6"/>
  <c r="E24" i="6" s="1"/>
  <c r="F24" i="6" s="1"/>
  <c r="B24" i="6"/>
  <c r="D23" i="6"/>
  <c r="E23" i="6" s="1"/>
  <c r="F23" i="6" s="1"/>
  <c r="B23" i="6"/>
  <c r="D15" i="7" l="1"/>
  <c r="E20" i="7" l="1"/>
  <c r="E15" i="7" s="1"/>
  <c r="F15" i="7" s="1"/>
  <c r="D14" i="7"/>
  <c r="E14" i="7" s="1"/>
  <c r="B14" i="7"/>
  <c r="D13" i="7"/>
  <c r="B13" i="7"/>
  <c r="D12" i="7"/>
  <c r="E12" i="7" s="1"/>
  <c r="B12" i="7"/>
  <c r="D11" i="7"/>
  <c r="E11" i="7" l="1"/>
  <c r="E13" i="7"/>
  <c r="F13" i="7" s="1"/>
  <c r="F11" i="7"/>
  <c r="F12" i="7"/>
  <c r="F14" i="7"/>
  <c r="B12" i="6"/>
  <c r="B13" i="6"/>
  <c r="B14" i="6"/>
  <c r="B15" i="6"/>
  <c r="B16" i="6"/>
  <c r="B11" i="6"/>
  <c r="D11" i="6" l="1"/>
  <c r="E11" i="6" s="1"/>
  <c r="D16" i="6" l="1"/>
  <c r="E16" i="6" s="1"/>
  <c r="F16" i="6" s="1"/>
  <c r="D15" i="6"/>
  <c r="E15" i="6" s="1"/>
  <c r="F15" i="6" s="1"/>
  <c r="D14" i="6"/>
  <c r="E14" i="6" s="1"/>
  <c r="F14" i="6" s="1"/>
  <c r="D13" i="6"/>
  <c r="E13" i="6" s="1"/>
  <c r="F13" i="6" s="1"/>
  <c r="D12" i="6"/>
  <c r="E12" i="6" s="1"/>
  <c r="F12" i="6" s="1"/>
  <c r="F11" i="6" l="1"/>
</calcChain>
</file>

<file path=xl/sharedStrings.xml><?xml version="1.0" encoding="utf-8"?>
<sst xmlns="http://schemas.openxmlformats.org/spreadsheetml/2006/main" count="45" uniqueCount="16">
  <si>
    <t>Entry</t>
  </si>
  <si>
    <t>Time /h</t>
  </si>
  <si>
    <t>Conv. %</t>
  </si>
  <si>
    <t>Pr</t>
  </si>
  <si>
    <t>Mn</t>
  </si>
  <si>
    <t>PDI</t>
  </si>
  <si>
    <t>[LA]</t>
  </si>
  <si>
    <t>% LA.</t>
  </si>
  <si>
    <r>
      <t>[LA]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/mol.dm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</si>
  <si>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Ln([LA</t>
    </r>
    <r>
      <rPr>
        <vertAlign val="subscript"/>
        <sz val="8"/>
        <color theme="1"/>
        <rFont val="Calibri"/>
        <family val="2"/>
        <scheme val="minor"/>
      </rPr>
      <t>0</t>
    </r>
    <r>
      <rPr>
        <sz val="8"/>
        <color theme="1"/>
        <rFont val="Calibri"/>
        <family val="2"/>
        <scheme val="minor"/>
      </rPr>
      <t>]/[LA</t>
    </r>
    <r>
      <rPr>
        <vertAlign val="subscript"/>
        <sz val="8"/>
        <color theme="1"/>
        <rFont val="Calibri"/>
        <family val="2"/>
        <scheme val="minor"/>
      </rPr>
      <t>t</t>
    </r>
    <r>
      <rPr>
        <sz val="8"/>
        <color theme="1"/>
        <rFont val="Calibri"/>
        <family val="2"/>
        <scheme val="minor"/>
      </rPr>
      <t>])</t>
    </r>
  </si>
  <si>
    <t>LLA</t>
  </si>
  <si>
    <t>Melt</t>
  </si>
  <si>
    <t>Time/min</t>
  </si>
  <si>
    <t>L-LA</t>
  </si>
  <si>
    <t>rac-LA</t>
  </si>
  <si>
    <t>Mn(Corrected)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</si>
</sst>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1" xfId="0" applyFont="1" applyBorder="1"/>
    <xf numFmtId="0" fontId="6" fillId="2" borderId="0" xfId="0" applyFont="1" applyFill="1"/>
    <xf numFmtId="0" fontId="3" fillId="0" borderId="0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1342639858099"/>
          <c:y val="5.0523411536015334E-2"/>
          <c:w val="0.84810639873520421"/>
          <c:h val="0.75008321911979436"/>
        </c:manualLayout>
      </c:layout>
      <c:scatterChart>
        <c:scatterStyle val="lineMarker"/>
        <c:varyColors val="0"/>
        <c:ser>
          <c:idx val="0"/>
          <c:order val="0"/>
          <c:tx>
            <c:v>rac-LA (Solution)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24925813111776782"/>
                  <c:y val="8.4950865783415305E-2"/>
                </c:manualLayout>
              </c:layout>
              <c:numFmt formatCode="General" sourceLinked="0"/>
            </c:trendlineLbl>
          </c:trendline>
          <c:xVal>
            <c:numRef>
              <c:f>'Al(1)OiPr'!$A$11:$A$16</c:f>
              <c:numCache>
                <c:formatCode>General</c:formatCode>
                <c:ptCount val="6"/>
                <c:pt idx="0">
                  <c:v>0.5</c:v>
                </c:pt>
                <c:pt idx="1">
                  <c:v>2</c:v>
                </c:pt>
                <c:pt idx="2">
                  <c:v>1.5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</c:numCache>
            </c:numRef>
          </c:xVal>
          <c:yVal>
            <c:numRef>
              <c:f>'Al(1)OiPr'!$F$11:$F$16</c:f>
              <c:numCache>
                <c:formatCode>General</c:formatCode>
                <c:ptCount val="6"/>
                <c:pt idx="0">
                  <c:v>0.17435338714477794</c:v>
                </c:pt>
                <c:pt idx="1">
                  <c:v>0.69314718055994529</c:v>
                </c:pt>
                <c:pt idx="2">
                  <c:v>0.51082562376599072</c:v>
                </c:pt>
                <c:pt idx="3">
                  <c:v>0.34249030894677601</c:v>
                </c:pt>
                <c:pt idx="4">
                  <c:v>1.0788096613719298</c:v>
                </c:pt>
                <c:pt idx="5">
                  <c:v>1.4696759700589417</c:v>
                </c:pt>
              </c:numCache>
            </c:numRef>
          </c:yVal>
          <c:smooth val="0"/>
        </c:ser>
        <c:ser>
          <c:idx val="1"/>
          <c:order val="1"/>
          <c:tx>
            <c:v>L-LA (Solution)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5.7898892742950452E-2"/>
                  <c:y val="3.3300189012209651E-2"/>
                </c:manualLayout>
              </c:layout>
              <c:numFmt formatCode="General" sourceLinked="0"/>
            </c:trendlineLbl>
          </c:trendline>
          <c:xVal>
            <c:numRef>
              <c:f>'Al(1)OiPr'!$A$23:$A$26</c:f>
              <c:numCache>
                <c:formatCode>General</c:formatCode>
                <c:ptCount val="4"/>
                <c:pt idx="0">
                  <c:v>0.5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</c:numCache>
            </c:numRef>
          </c:xVal>
          <c:yVal>
            <c:numRef>
              <c:f>'Al(1)OiPr'!$F$23:$F$26</c:f>
              <c:numCache>
                <c:formatCode>General</c:formatCode>
                <c:ptCount val="4"/>
                <c:pt idx="0">
                  <c:v>0.27443684570176019</c:v>
                </c:pt>
                <c:pt idx="1">
                  <c:v>0.99425227334386701</c:v>
                </c:pt>
                <c:pt idx="2">
                  <c:v>0.46203545959655862</c:v>
                </c:pt>
                <c:pt idx="3">
                  <c:v>1.7147984280919268</c:v>
                </c:pt>
              </c:numCache>
            </c:numRef>
          </c:yVal>
          <c:smooth val="0"/>
        </c:ser>
        <c:ser>
          <c:idx val="2"/>
          <c:order val="2"/>
          <c:tx>
            <c:v>rac-LA (Melt)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2685458458672111"/>
                  <c:y val="-6.6296525221036795E-2"/>
                </c:manualLayout>
              </c:layout>
              <c:numFmt formatCode="General" sourceLinked="0"/>
            </c:trendlineLbl>
          </c:trendline>
          <c:xVal>
            <c:numRef>
              <c:f>'Al(1)OiPr'!$A$33:$A$36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</c:numCache>
            </c:numRef>
          </c:xVal>
          <c:yVal>
            <c:numRef>
              <c:f>'Al(1)OiPr'!$F$33:$F$36</c:f>
              <c:numCache>
                <c:formatCode>General</c:formatCode>
                <c:ptCount val="4"/>
                <c:pt idx="0">
                  <c:v>0.27443684570176019</c:v>
                </c:pt>
                <c:pt idx="1">
                  <c:v>0.56211891815354142</c:v>
                </c:pt>
                <c:pt idx="2">
                  <c:v>1.3862943611198906</c:v>
                </c:pt>
                <c:pt idx="3">
                  <c:v>1.6094379124341003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541888"/>
        <c:axId val="427546592"/>
      </c:scatterChart>
      <c:valAx>
        <c:axId val="42754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800" b="1" i="0" baseline="0">
                    <a:effectLst/>
                  </a:rPr>
                  <a:t>Time / h</a:t>
                </a:r>
                <a:endParaRPr lang="en-GB" sz="8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546592"/>
        <c:crosses val="autoZero"/>
        <c:crossBetween val="midCat"/>
      </c:valAx>
      <c:valAx>
        <c:axId val="427546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000" b="1" i="0" u="none" strike="noStrike" baseline="0">
                    <a:effectLst/>
                  </a:rPr>
                  <a:t>Ln([LA]</a:t>
                </a:r>
                <a:r>
                  <a:rPr lang="en-GB" sz="1000" b="1" i="0" u="none" strike="noStrike" baseline="-25000">
                    <a:effectLst/>
                  </a:rPr>
                  <a:t>0</a:t>
                </a:r>
                <a:r>
                  <a:rPr lang="en-GB" sz="1000" b="1" i="0" u="none" strike="noStrike" baseline="0">
                    <a:effectLst/>
                  </a:rPr>
                  <a:t> /[LA]</a:t>
                </a:r>
                <a:r>
                  <a:rPr lang="en-GB" sz="1000" b="1" i="0" u="none" strike="noStrike" baseline="-25000">
                    <a:effectLst/>
                  </a:rPr>
                  <a:t>t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541888"/>
        <c:crosses val="autoZero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6695337309827647"/>
          <c:y val="0.42681250167961088"/>
          <c:w val="0.3304662690172353"/>
          <c:h val="0.35122947515519598"/>
        </c:manualLayout>
      </c:layout>
      <c:overlay val="0"/>
      <c:txPr>
        <a:bodyPr/>
        <a:lstStyle/>
        <a:p>
          <a:pPr>
            <a:defRPr sz="1100" b="0" i="1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Solution</a:t>
            </a:r>
          </a:p>
          <a:p>
            <a:pPr>
              <a:defRPr/>
            </a:pPr>
            <a:endParaRPr lang="en-GB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369685039370079"/>
          <c:y val="5.1400554097404488E-2"/>
          <c:w val="0.7083978565179353"/>
          <c:h val="0.7946332750072907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1752077865266841"/>
                  <c:y val="0.12302930883639546"/>
                </c:manualLayout>
              </c:layout>
              <c:numFmt formatCode="General" sourceLinked="0"/>
            </c:trendlineLbl>
          </c:trendline>
          <c:xVal>
            <c:numRef>
              <c:f>'Al(1)OiPr'!$C$2:$C$7</c:f>
              <c:numCache>
                <c:formatCode>General</c:formatCode>
                <c:ptCount val="6"/>
                <c:pt idx="0">
                  <c:v>66</c:v>
                </c:pt>
                <c:pt idx="1">
                  <c:v>29</c:v>
                </c:pt>
                <c:pt idx="2">
                  <c:v>50</c:v>
                </c:pt>
                <c:pt idx="3">
                  <c:v>16</c:v>
                </c:pt>
                <c:pt idx="4">
                  <c:v>40</c:v>
                </c:pt>
                <c:pt idx="5">
                  <c:v>77</c:v>
                </c:pt>
              </c:numCache>
            </c:numRef>
          </c:xVal>
          <c:yVal>
            <c:numRef>
              <c:f>'Al(1)OiPr'!$G$2:$G$7</c:f>
              <c:numCache>
                <c:formatCode>General</c:formatCode>
                <c:ptCount val="6"/>
                <c:pt idx="0">
                  <c:v>9715</c:v>
                </c:pt>
                <c:pt idx="1">
                  <c:v>4059.9999999999995</c:v>
                </c:pt>
                <c:pt idx="2">
                  <c:v>7104.9999999999991</c:v>
                </c:pt>
                <c:pt idx="3">
                  <c:v>2291</c:v>
                </c:pt>
                <c:pt idx="4">
                  <c:v>5742</c:v>
                </c:pt>
                <c:pt idx="5">
                  <c:v>12702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543848"/>
        <c:axId val="427546200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xVal>
            <c:numRef>
              <c:f>'Al(1)OiPr'!$C$2:$C$7</c:f>
              <c:numCache>
                <c:formatCode>General</c:formatCode>
                <c:ptCount val="6"/>
                <c:pt idx="0">
                  <c:v>66</c:v>
                </c:pt>
                <c:pt idx="1">
                  <c:v>29</c:v>
                </c:pt>
                <c:pt idx="2">
                  <c:v>50</c:v>
                </c:pt>
                <c:pt idx="3">
                  <c:v>16</c:v>
                </c:pt>
                <c:pt idx="4">
                  <c:v>40</c:v>
                </c:pt>
                <c:pt idx="5">
                  <c:v>77</c:v>
                </c:pt>
              </c:numCache>
            </c:numRef>
          </c:xVal>
          <c:yVal>
            <c:numRef>
              <c:f>'Al(1)OiPr'!$F$2:$F$7</c:f>
              <c:numCache>
                <c:formatCode>General</c:formatCode>
                <c:ptCount val="6"/>
                <c:pt idx="0">
                  <c:v>1.04</c:v>
                </c:pt>
                <c:pt idx="1">
                  <c:v>1.06</c:v>
                </c:pt>
                <c:pt idx="2">
                  <c:v>1.05</c:v>
                </c:pt>
                <c:pt idx="3">
                  <c:v>1.07</c:v>
                </c:pt>
                <c:pt idx="4">
                  <c:v>1.05</c:v>
                </c:pt>
                <c:pt idx="5">
                  <c:v>1.04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25776"/>
        <c:axId val="427541104"/>
      </c:scatterChart>
      <c:valAx>
        <c:axId val="427543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Conversion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546200"/>
        <c:crosses val="autoZero"/>
        <c:crossBetween val="midCat"/>
      </c:valAx>
      <c:valAx>
        <c:axId val="4275462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Mn /gmol</a:t>
                </a:r>
                <a:r>
                  <a:rPr lang="en-GB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924941673957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27543848"/>
        <c:crosses val="autoZero"/>
        <c:crossBetween val="midCat"/>
      </c:valAx>
      <c:valAx>
        <c:axId val="427541104"/>
        <c:scaling>
          <c:orientation val="minMax"/>
          <c:max val="1.8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PDI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125776"/>
        <c:crosses val="max"/>
        <c:crossBetween val="midCat"/>
      </c:valAx>
      <c:valAx>
        <c:axId val="427125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5411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Melt</a:t>
            </a:r>
          </a:p>
          <a:p>
            <a:pPr>
              <a:defRPr/>
            </a:pPr>
            <a:endParaRPr lang="en-GB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369685039370079"/>
          <c:y val="5.1400554097404488E-2"/>
          <c:w val="0.7083978565179353"/>
          <c:h val="0.7946332750072907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1752077865266841"/>
                  <c:y val="0.12302930883639546"/>
                </c:manualLayout>
              </c:layout>
              <c:numFmt formatCode="General" sourceLinked="0"/>
            </c:trendlineLbl>
          </c:trendline>
          <c:xVal>
            <c:numRef>
              <c:f>('[1]2AMP_tBu'!$G$48,'[1]2AMP_tBu'!$G$49,'[1]2AMP_tBu'!$G$51,'[1]2AMP_tBu'!$G$18)</c:f>
              <c:numCache>
                <c:formatCode>General</c:formatCode>
                <c:ptCount val="4"/>
                <c:pt idx="0">
                  <c:v>25</c:v>
                </c:pt>
                <c:pt idx="1">
                  <c:v>43</c:v>
                </c:pt>
                <c:pt idx="2">
                  <c:v>80</c:v>
                </c:pt>
                <c:pt idx="3">
                  <c:v>75</c:v>
                </c:pt>
              </c:numCache>
            </c:numRef>
          </c:xVal>
          <c:yVal>
            <c:numRef>
              <c:f>('[1]2AMP_tBu'!$I$48,'[1]2AMP_tBu'!$I$49,'[1]2AMP_tBu'!$I$51,'[1]2AMP_tBu'!$I$18)</c:f>
              <c:numCache>
                <c:formatCode>General</c:formatCode>
                <c:ptCount val="4"/>
                <c:pt idx="0">
                  <c:v>24150</c:v>
                </c:pt>
                <c:pt idx="1">
                  <c:v>40450</c:v>
                </c:pt>
                <c:pt idx="2">
                  <c:v>61400</c:v>
                </c:pt>
                <c:pt idx="3">
                  <c:v>52250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75064"/>
        <c:axId val="519177416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xVal>
            <c:numRef>
              <c:f>('[1]2AMP_tBu'!$G$48,'[1]2AMP_tBu'!$G$49,'[1]2AMP_tBu'!$G$51,'[1]2AMP_tBu'!$G$18)</c:f>
              <c:numCache>
                <c:formatCode>General</c:formatCode>
                <c:ptCount val="4"/>
                <c:pt idx="0">
                  <c:v>25</c:v>
                </c:pt>
                <c:pt idx="1">
                  <c:v>43</c:v>
                </c:pt>
                <c:pt idx="2">
                  <c:v>80</c:v>
                </c:pt>
                <c:pt idx="3">
                  <c:v>75</c:v>
                </c:pt>
              </c:numCache>
            </c:numRef>
          </c:xVal>
          <c:yVal>
            <c:numRef>
              <c:f>('[1]2AMP_tBu'!$J$48,'[1]2AMP_tBu'!$J$49,'[1]2AMP_tBu'!$J$51,'[1]2AMP_tBu'!$J$18)</c:f>
              <c:numCache>
                <c:formatCode>General</c:formatCode>
                <c:ptCount val="4"/>
                <c:pt idx="0">
                  <c:v>1.04</c:v>
                </c:pt>
                <c:pt idx="1">
                  <c:v>1.05</c:v>
                </c:pt>
                <c:pt idx="2">
                  <c:v>1.07</c:v>
                </c:pt>
                <c:pt idx="3">
                  <c:v>1.04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175456"/>
        <c:axId val="519177808"/>
      </c:scatterChart>
      <c:valAx>
        <c:axId val="519175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Conversion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9177416"/>
        <c:crosses val="autoZero"/>
        <c:crossBetween val="midCat"/>
      </c:valAx>
      <c:valAx>
        <c:axId val="519177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Mn /gmol</a:t>
                </a:r>
                <a:r>
                  <a:rPr lang="en-GB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924941673957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19175064"/>
        <c:crosses val="autoZero"/>
        <c:crossBetween val="midCat"/>
      </c:valAx>
      <c:valAx>
        <c:axId val="519177808"/>
        <c:scaling>
          <c:orientation val="minMax"/>
          <c:max val="1.8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PDI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9175456"/>
        <c:crosses val="max"/>
        <c:crossBetween val="midCat"/>
      </c:valAx>
      <c:valAx>
        <c:axId val="51917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177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2860345581802274"/>
                  <c:y val="5.0451297754447358E-2"/>
                </c:manualLayout>
              </c:layout>
              <c:numFmt formatCode="General" sourceLinked="0"/>
            </c:trendlineLbl>
          </c:trendline>
          <c:xVal>
            <c:numRef>
              <c:f>'Al(2)OiPr'!$A$11:$A$16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0.25</c:v>
                </c:pt>
                <c:pt idx="3">
                  <c:v>0.75</c:v>
                </c:pt>
                <c:pt idx="4">
                  <c:v>0.1</c:v>
                </c:pt>
              </c:numCache>
            </c:numRef>
          </c:xVal>
          <c:yVal>
            <c:numRef>
              <c:f>'Al(2)OiPr'!$F$11:$F$16</c:f>
              <c:numCache>
                <c:formatCode>General</c:formatCode>
                <c:ptCount val="6"/>
                <c:pt idx="0">
                  <c:v>1.4271163556401458</c:v>
                </c:pt>
                <c:pt idx="1">
                  <c:v>2.6592600369327779</c:v>
                </c:pt>
                <c:pt idx="2">
                  <c:v>0.77652878949899629</c:v>
                </c:pt>
                <c:pt idx="3">
                  <c:v>2.2072749131897211</c:v>
                </c:pt>
                <c:pt idx="4">
                  <c:v>0.21072103131565253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61664"/>
        <c:axId val="132962056"/>
      </c:scatterChart>
      <c:valAx>
        <c:axId val="132961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800" b="1" i="0" baseline="0">
                    <a:effectLst/>
                  </a:rPr>
                  <a:t>Time / h</a:t>
                </a:r>
                <a:endParaRPr lang="en-GB" sz="8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962056"/>
        <c:crosses val="autoZero"/>
        <c:crossBetween val="midCat"/>
      </c:valAx>
      <c:valAx>
        <c:axId val="132962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000" b="1" i="0" u="none" strike="noStrike" baseline="0">
                    <a:effectLst/>
                  </a:rPr>
                  <a:t>Ln([LA]</a:t>
                </a:r>
                <a:r>
                  <a:rPr lang="en-GB" sz="1000" b="1" i="0" u="none" strike="noStrike" baseline="-25000">
                    <a:effectLst/>
                  </a:rPr>
                  <a:t>0</a:t>
                </a:r>
                <a:r>
                  <a:rPr lang="en-GB" sz="1000" b="1" i="0" u="none" strike="noStrike" baseline="0">
                    <a:effectLst/>
                  </a:rPr>
                  <a:t> /[LA]</a:t>
                </a:r>
                <a:r>
                  <a:rPr lang="en-GB" sz="1000" b="1" i="0" u="none" strike="noStrike" baseline="-25000">
                    <a:effectLst/>
                  </a:rPr>
                  <a:t>t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29616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69685039370079"/>
          <c:y val="5.1400554097404488E-2"/>
          <c:w val="0.7083978565179353"/>
          <c:h val="0.7946332750072907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1752077865266841"/>
                  <c:y val="0.12302930883639546"/>
                </c:manualLayout>
              </c:layout>
              <c:numFmt formatCode="General" sourceLinked="0"/>
            </c:trendlineLbl>
          </c:trendline>
          <c:xVal>
            <c:numRef>
              <c:f>'Al(2)OiPr'!$C$2:$C$6</c:f>
              <c:numCache>
                <c:formatCode>General</c:formatCode>
                <c:ptCount val="5"/>
                <c:pt idx="0">
                  <c:v>93</c:v>
                </c:pt>
                <c:pt idx="1">
                  <c:v>76</c:v>
                </c:pt>
                <c:pt idx="2">
                  <c:v>54</c:v>
                </c:pt>
                <c:pt idx="3">
                  <c:v>89</c:v>
                </c:pt>
                <c:pt idx="4">
                  <c:v>19</c:v>
                </c:pt>
              </c:numCache>
            </c:numRef>
          </c:xVal>
          <c:yVal>
            <c:numRef>
              <c:f>'Al(2)OiPr'!$E$2:$E$6</c:f>
              <c:numCache>
                <c:formatCode>General</c:formatCode>
                <c:ptCount val="5"/>
                <c:pt idx="0">
                  <c:v>21900</c:v>
                </c:pt>
                <c:pt idx="1">
                  <c:v>17900</c:v>
                </c:pt>
                <c:pt idx="2">
                  <c:v>14350</c:v>
                </c:pt>
                <c:pt idx="3">
                  <c:v>21050</c:v>
                </c:pt>
                <c:pt idx="4">
                  <c:v>4600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63232"/>
        <c:axId val="427541496"/>
      </c:scatterChart>
      <c:scatterChart>
        <c:scatterStyle val="lineMarker"/>
        <c:varyColors val="0"/>
        <c:ser>
          <c:idx val="1"/>
          <c:order val="1"/>
          <c:spPr>
            <a:ln w="28575">
              <a:noFill/>
            </a:ln>
          </c:spPr>
          <c:xVal>
            <c:numRef>
              <c:f>'Al(2)OiPr'!$C$2:$C$6</c:f>
              <c:numCache>
                <c:formatCode>General</c:formatCode>
                <c:ptCount val="5"/>
                <c:pt idx="0">
                  <c:v>93</c:v>
                </c:pt>
                <c:pt idx="1">
                  <c:v>76</c:v>
                </c:pt>
                <c:pt idx="2">
                  <c:v>54</c:v>
                </c:pt>
                <c:pt idx="3">
                  <c:v>89</c:v>
                </c:pt>
                <c:pt idx="4">
                  <c:v>19</c:v>
                </c:pt>
              </c:numCache>
            </c:numRef>
          </c:xVal>
          <c:yVal>
            <c:numRef>
              <c:f>'Al(2)OiPr'!$F$2:$F$6</c:f>
              <c:numCache>
                <c:formatCode>General</c:formatCode>
                <c:ptCount val="5"/>
                <c:pt idx="0">
                  <c:v>1.05</c:v>
                </c:pt>
                <c:pt idx="1">
                  <c:v>1.03</c:v>
                </c:pt>
                <c:pt idx="2">
                  <c:v>1.04</c:v>
                </c:pt>
                <c:pt idx="3">
                  <c:v>1.04</c:v>
                </c:pt>
                <c:pt idx="4">
                  <c:v>1.07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544240"/>
        <c:axId val="427543456"/>
      </c:scatterChart>
      <c:valAx>
        <c:axId val="13296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Conversion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541496"/>
        <c:crosses val="autoZero"/>
        <c:crossBetween val="midCat"/>
      </c:valAx>
      <c:valAx>
        <c:axId val="427541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Mn /gmol</a:t>
                </a:r>
                <a:r>
                  <a:rPr lang="en-GB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92494167395741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963232"/>
        <c:crosses val="autoZero"/>
        <c:crossBetween val="midCat"/>
      </c:valAx>
      <c:valAx>
        <c:axId val="427543456"/>
        <c:scaling>
          <c:orientation val="minMax"/>
          <c:max val="1.8"/>
          <c:min val="1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PDI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544240"/>
        <c:crosses val="max"/>
        <c:crossBetween val="midCat"/>
      </c:valAx>
      <c:valAx>
        <c:axId val="42754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7543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350309</xdr:colOff>
      <xdr:row>15</xdr:row>
      <xdr:rowOff>102659</xdr:rowOff>
    </xdr:from>
    <xdr:to>
      <xdr:col>15</xdr:col>
      <xdr:colOff>193676</xdr:colOff>
      <xdr:row>29</xdr:row>
      <xdr:rowOff>131234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550333</xdr:colOff>
      <xdr:row>0</xdr:row>
      <xdr:rowOff>63500</xdr:rowOff>
    </xdr:from>
    <xdr:to>
      <xdr:col>15</xdr:col>
      <xdr:colOff>103716</xdr:colOff>
      <xdr:row>14</xdr:row>
      <xdr:rowOff>73025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455083</xdr:colOff>
      <xdr:row>0</xdr:row>
      <xdr:rowOff>42333</xdr:rowOff>
    </xdr:from>
    <xdr:to>
      <xdr:col>23</xdr:col>
      <xdr:colOff>146049</xdr:colOff>
      <xdr:row>14</xdr:row>
      <xdr:rowOff>51858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11642</xdr:colOff>
      <xdr:row>15</xdr:row>
      <xdr:rowOff>113243</xdr:rowOff>
    </xdr:from>
    <xdr:to>
      <xdr:col>16</xdr:col>
      <xdr:colOff>56093</xdr:colOff>
      <xdr:row>29</xdr:row>
      <xdr:rowOff>141818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0</xdr:row>
      <xdr:rowOff>0</xdr:rowOff>
    </xdr:from>
    <xdr:to>
      <xdr:col>19</xdr:col>
      <xdr:colOff>558800</xdr:colOff>
      <xdr:row>14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pers/Piperidines/Polymeris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AMP_Cl"/>
      <sheetName val="2AMP_Br"/>
      <sheetName val="2AMP_I"/>
      <sheetName val="2AMP_tBu"/>
      <sheetName val="2AMPyr_tBu"/>
      <sheetName val="2AMP_Me"/>
      <sheetName val="2AMP_Ad"/>
      <sheetName val="Zr"/>
      <sheetName val="2AMPNO2"/>
      <sheetName val="2AMP_OMe"/>
      <sheetName val="Decon"/>
    </sheetNames>
    <sheetDataSet>
      <sheetData sheetId="0"/>
      <sheetData sheetId="1"/>
      <sheetData sheetId="2"/>
      <sheetData sheetId="3">
        <row r="18">
          <cell r="G18">
            <v>75</v>
          </cell>
          <cell r="I18">
            <v>52250</v>
          </cell>
          <cell r="J18">
            <v>1.04</v>
          </cell>
        </row>
        <row r="48">
          <cell r="G48">
            <v>25</v>
          </cell>
          <cell r="I48">
            <v>24150</v>
          </cell>
          <cell r="J48">
            <v>1.04</v>
          </cell>
        </row>
        <row r="49">
          <cell r="G49">
            <v>43</v>
          </cell>
          <cell r="I49">
            <v>40450</v>
          </cell>
          <cell r="J49">
            <v>1.05</v>
          </cell>
        </row>
        <row r="51">
          <cell r="G51">
            <v>80</v>
          </cell>
          <cell r="I51">
            <v>61400</v>
          </cell>
          <cell r="J51">
            <v>1.07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90" zoomScaleNormal="90" workbookViewId="0">
      <selection activeCell="B1" sqref="B1:B7"/>
    </sheetView>
  </sheetViews>
  <sheetFormatPr defaultRowHeight="15" x14ac:dyDescent="0.25"/>
  <cols>
    <col min="1" max="3" width="9.140625" style="5"/>
    <col min="4" max="4" width="15.85546875" style="5" customWidth="1"/>
    <col min="5" max="5" width="9.140625" style="5"/>
    <col min="6" max="6" width="13.140625" style="5" customWidth="1"/>
    <col min="7" max="7" width="11.42578125" style="5" customWidth="1"/>
    <col min="8" max="8" width="12.28515625" style="5" customWidth="1"/>
    <col min="9" max="9" width="20.42578125" style="5" customWidth="1"/>
    <col min="10" max="16384" width="9.140625" style="5"/>
  </cols>
  <sheetData>
    <row r="1" spans="1:8" ht="16.5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  <c r="H1" s="9"/>
    </row>
    <row r="2" spans="1:8" ht="15.75" thickTop="1" x14ac:dyDescent="0.25">
      <c r="A2" s="1">
        <v>1</v>
      </c>
      <c r="B2" s="1">
        <v>3</v>
      </c>
      <c r="C2" s="1">
        <v>66</v>
      </c>
      <c r="D2" s="1">
        <v>0.28999999999999998</v>
      </c>
      <c r="E2" s="5">
        <v>16750</v>
      </c>
      <c r="F2" s="5">
        <v>1.04</v>
      </c>
      <c r="G2" s="5">
        <f>E2*0.58</f>
        <v>9715</v>
      </c>
    </row>
    <row r="3" spans="1:8" x14ac:dyDescent="0.25">
      <c r="A3" s="1">
        <v>2</v>
      </c>
      <c r="B3" s="1">
        <v>1</v>
      </c>
      <c r="C3" s="1">
        <v>29</v>
      </c>
      <c r="D3" s="1">
        <v>0.28999999999999998</v>
      </c>
      <c r="E3" s="5">
        <v>7000</v>
      </c>
      <c r="F3" s="5">
        <v>1.06</v>
      </c>
      <c r="G3" s="5">
        <f>E3*0.58</f>
        <v>4059.9999999999995</v>
      </c>
    </row>
    <row r="4" spans="1:8" x14ac:dyDescent="0.25">
      <c r="A4" s="1">
        <v>3</v>
      </c>
      <c r="B4" s="1">
        <v>2</v>
      </c>
      <c r="C4" s="1">
        <v>50</v>
      </c>
      <c r="D4" s="1">
        <v>0.28000000000000003</v>
      </c>
      <c r="E4" s="5">
        <v>12250</v>
      </c>
      <c r="F4" s="5">
        <v>1.05</v>
      </c>
      <c r="G4" s="5">
        <f>E4*0.58</f>
        <v>7104.9999999999991</v>
      </c>
    </row>
    <row r="5" spans="1:8" x14ac:dyDescent="0.25">
      <c r="A5" s="1">
        <v>4</v>
      </c>
      <c r="B5" s="1">
        <v>0.5</v>
      </c>
      <c r="C5" s="1">
        <v>16</v>
      </c>
      <c r="D5" s="1">
        <v>0.31</v>
      </c>
      <c r="E5" s="5">
        <v>3950</v>
      </c>
      <c r="F5" s="5">
        <v>1.07</v>
      </c>
      <c r="G5" s="5">
        <f>E5*0.58</f>
        <v>2291</v>
      </c>
      <c r="H5" s="1"/>
    </row>
    <row r="6" spans="1:8" x14ac:dyDescent="0.25">
      <c r="A6" s="1">
        <v>5</v>
      </c>
      <c r="B6" s="1">
        <v>1.5</v>
      </c>
      <c r="C6" s="1">
        <v>40</v>
      </c>
      <c r="D6" s="1">
        <v>0.28999999999999998</v>
      </c>
      <c r="E6" s="5">
        <v>9900</v>
      </c>
      <c r="F6" s="5">
        <v>1.05</v>
      </c>
      <c r="G6" s="5">
        <f>E6*0.58</f>
        <v>5742</v>
      </c>
    </row>
    <row r="7" spans="1:8" x14ac:dyDescent="0.25">
      <c r="A7" s="1">
        <v>6</v>
      </c>
      <c r="B7" s="1">
        <v>4</v>
      </c>
      <c r="C7" s="1">
        <v>77</v>
      </c>
      <c r="D7" s="1">
        <v>0.28999999999999998</v>
      </c>
      <c r="E7" s="5">
        <v>21900</v>
      </c>
      <c r="F7" s="5">
        <v>1.04</v>
      </c>
      <c r="G7" s="5">
        <f>E7*0.58</f>
        <v>12702</v>
      </c>
    </row>
    <row r="9" spans="1:8" ht="15.75" thickBot="1" x14ac:dyDescent="0.3">
      <c r="A9" s="8" t="s">
        <v>14</v>
      </c>
      <c r="D9" s="4"/>
      <c r="E9" s="4"/>
      <c r="F9" s="4"/>
    </row>
    <row r="10" spans="1:8" ht="16.5" thickTop="1" thickBot="1" x14ac:dyDescent="0.3">
      <c r="A10" s="2" t="s">
        <v>1</v>
      </c>
      <c r="B10" s="7" t="s">
        <v>12</v>
      </c>
      <c r="C10" s="2" t="s">
        <v>2</v>
      </c>
      <c r="D10" s="3" t="s">
        <v>7</v>
      </c>
      <c r="E10" s="3" t="s">
        <v>6</v>
      </c>
      <c r="F10" s="3" t="s">
        <v>9</v>
      </c>
    </row>
    <row r="11" spans="1:8" ht="15.75" thickTop="1" x14ac:dyDescent="0.25">
      <c r="A11" s="5">
        <v>0.5</v>
      </c>
      <c r="B11" s="5">
        <f>A11*60</f>
        <v>30</v>
      </c>
      <c r="C11" s="5">
        <v>16</v>
      </c>
      <c r="D11" s="5">
        <f>(100-C11)/100</f>
        <v>0.84</v>
      </c>
      <c r="E11" s="5">
        <f>D11*($E$20)</f>
        <v>0.58333333333333326</v>
      </c>
      <c r="F11" s="5">
        <f>LN(($E$20/E11))</f>
        <v>0.17435338714477794</v>
      </c>
    </row>
    <row r="12" spans="1:8" x14ac:dyDescent="0.25">
      <c r="A12" s="5">
        <v>2</v>
      </c>
      <c r="B12" s="5">
        <f t="shared" ref="B12:B16" si="0">A12*60</f>
        <v>120</v>
      </c>
      <c r="C12" s="5">
        <v>50</v>
      </c>
      <c r="D12" s="5">
        <f>(100-C12)/100</f>
        <v>0.5</v>
      </c>
      <c r="E12" s="5">
        <f>D12*($E$20)</f>
        <v>0.34722222222222221</v>
      </c>
      <c r="F12" s="5">
        <f>LN(($E$20/E12))</f>
        <v>0.69314718055994529</v>
      </c>
    </row>
    <row r="13" spans="1:8" x14ac:dyDescent="0.25">
      <c r="A13" s="5">
        <v>1.5</v>
      </c>
      <c r="B13" s="5">
        <f t="shared" si="0"/>
        <v>90</v>
      </c>
      <c r="C13" s="5">
        <v>40</v>
      </c>
      <c r="D13" s="5">
        <f t="shared" ref="D13:D16" si="1">(100-C13)/100</f>
        <v>0.6</v>
      </c>
      <c r="E13" s="5">
        <f t="shared" ref="E13:E16" si="2">D13*($E$20)</f>
        <v>0.41666666666666663</v>
      </c>
      <c r="F13" s="5">
        <f>LN(($E$20/E13))</f>
        <v>0.51082562376599072</v>
      </c>
    </row>
    <row r="14" spans="1:8" x14ac:dyDescent="0.25">
      <c r="A14" s="5">
        <v>1</v>
      </c>
      <c r="B14" s="5">
        <f t="shared" si="0"/>
        <v>60</v>
      </c>
      <c r="C14" s="5">
        <v>29</v>
      </c>
      <c r="D14" s="5">
        <f t="shared" si="1"/>
        <v>0.71</v>
      </c>
      <c r="E14" s="5">
        <f t="shared" si="2"/>
        <v>0.49305555555555552</v>
      </c>
      <c r="F14" s="5">
        <f>LN(($E$20/E14))</f>
        <v>0.34249030894677601</v>
      </c>
    </row>
    <row r="15" spans="1:8" x14ac:dyDescent="0.25">
      <c r="A15" s="5">
        <v>3</v>
      </c>
      <c r="B15" s="5">
        <f t="shared" si="0"/>
        <v>180</v>
      </c>
      <c r="C15" s="5">
        <v>66</v>
      </c>
      <c r="D15" s="5">
        <f>(100-C15)/100</f>
        <v>0.34</v>
      </c>
      <c r="E15" s="5">
        <f t="shared" si="2"/>
        <v>0.23611111111111113</v>
      </c>
      <c r="F15" s="5">
        <f>LN(($E$20/E15))</f>
        <v>1.0788096613719298</v>
      </c>
    </row>
    <row r="16" spans="1:8" x14ac:dyDescent="0.25">
      <c r="A16" s="5">
        <v>4</v>
      </c>
      <c r="B16" s="5">
        <f t="shared" si="0"/>
        <v>240</v>
      </c>
      <c r="C16" s="5">
        <v>77</v>
      </c>
      <c r="D16" s="5">
        <f t="shared" si="1"/>
        <v>0.23</v>
      </c>
      <c r="E16" s="5">
        <f t="shared" si="2"/>
        <v>0.15972222222222221</v>
      </c>
      <c r="F16" s="5">
        <f t="shared" ref="F16" si="3">LN(($E$20/E16))</f>
        <v>1.4696759700589417</v>
      </c>
    </row>
    <row r="20" spans="1:6" ht="18.75" x14ac:dyDescent="0.35">
      <c r="D20" s="5" t="s">
        <v>8</v>
      </c>
      <c r="E20" s="5">
        <f>(1/144)/0.01</f>
        <v>0.69444444444444442</v>
      </c>
    </row>
    <row r="21" spans="1:6" ht="15.75" thickBot="1" x14ac:dyDescent="0.3">
      <c r="A21" s="8" t="s">
        <v>13</v>
      </c>
      <c r="B21" s="4"/>
      <c r="D21" s="4"/>
      <c r="E21" s="4"/>
      <c r="F21" s="4"/>
    </row>
    <row r="22" spans="1:6" ht="16.5" thickTop="1" thickBot="1" x14ac:dyDescent="0.3">
      <c r="A22" s="2" t="s">
        <v>1</v>
      </c>
      <c r="B22" s="7" t="s">
        <v>12</v>
      </c>
      <c r="C22" s="2" t="s">
        <v>2</v>
      </c>
      <c r="D22" s="3" t="s">
        <v>7</v>
      </c>
      <c r="E22" s="3" t="s">
        <v>6</v>
      </c>
      <c r="F22" s="3" t="s">
        <v>9</v>
      </c>
    </row>
    <row r="23" spans="1:6" ht="15.75" thickTop="1" x14ac:dyDescent="0.25">
      <c r="A23" s="5">
        <v>0.5</v>
      </c>
      <c r="B23" s="5">
        <f>A23*60</f>
        <v>30</v>
      </c>
      <c r="C23" s="5">
        <v>24</v>
      </c>
      <c r="D23" s="5">
        <f>(100-C23)/100</f>
        <v>0.76</v>
      </c>
      <c r="E23" s="5">
        <f>D23*($E$20)</f>
        <v>0.52777777777777779</v>
      </c>
      <c r="F23" s="5">
        <f>LN(($E$20/E23))</f>
        <v>0.27443684570176019</v>
      </c>
    </row>
    <row r="24" spans="1:6" x14ac:dyDescent="0.25">
      <c r="A24" s="5">
        <v>2</v>
      </c>
      <c r="B24" s="5">
        <f t="shared" ref="B24:B27" si="4">A24*60</f>
        <v>120</v>
      </c>
      <c r="C24" s="5">
        <v>63</v>
      </c>
      <c r="D24" s="5">
        <f>(100-C24)/100</f>
        <v>0.37</v>
      </c>
      <c r="E24" s="5">
        <f>D24*($E$20)</f>
        <v>0.25694444444444442</v>
      </c>
      <c r="F24" s="5">
        <f>LN(($E$20/E24))</f>
        <v>0.99425227334386701</v>
      </c>
    </row>
    <row r="25" spans="1:6" x14ac:dyDescent="0.25">
      <c r="A25" s="5">
        <v>1</v>
      </c>
      <c r="B25" s="5">
        <f>A25*60</f>
        <v>60</v>
      </c>
      <c r="C25" s="5">
        <v>37</v>
      </c>
      <c r="D25" s="5">
        <f t="shared" ref="D25" si="5">(100-C25)/100</f>
        <v>0.63</v>
      </c>
      <c r="E25" s="5">
        <f t="shared" ref="E25:E26" si="6">D25*($E$20)</f>
        <v>0.4375</v>
      </c>
      <c r="F25" s="5">
        <f>LN(($E$20/E25))</f>
        <v>0.46203545959655862</v>
      </c>
    </row>
    <row r="26" spans="1:6" x14ac:dyDescent="0.25">
      <c r="A26" s="5">
        <v>3</v>
      </c>
      <c r="B26" s="5">
        <f>A26*60</f>
        <v>180</v>
      </c>
      <c r="C26" s="5">
        <v>82</v>
      </c>
      <c r="D26" s="5">
        <f>(100-C26)/100</f>
        <v>0.18</v>
      </c>
      <c r="E26" s="5">
        <f t="shared" si="6"/>
        <v>0.12499999999999999</v>
      </c>
      <c r="F26" s="5">
        <f>LN(($E$20/E26))</f>
        <v>1.7147984280919268</v>
      </c>
    </row>
    <row r="31" spans="1:6" ht="15.75" thickBot="1" x14ac:dyDescent="0.3">
      <c r="A31" s="8" t="s">
        <v>11</v>
      </c>
      <c r="B31" s="4"/>
      <c r="D31" s="4"/>
      <c r="E31" s="4"/>
      <c r="F31" s="4"/>
    </row>
    <row r="32" spans="1:6" ht="16.5" thickTop="1" thickBot="1" x14ac:dyDescent="0.3">
      <c r="A32" s="2" t="s">
        <v>1</v>
      </c>
      <c r="B32" s="7" t="s">
        <v>12</v>
      </c>
      <c r="C32" s="2" t="s">
        <v>2</v>
      </c>
      <c r="D32" s="3" t="s">
        <v>7</v>
      </c>
      <c r="E32" s="3" t="s">
        <v>6</v>
      </c>
      <c r="F32" s="3" t="s">
        <v>9</v>
      </c>
    </row>
    <row r="33" spans="1:6" ht="15.75" thickTop="1" x14ac:dyDescent="0.25">
      <c r="A33" s="5">
        <v>0.1</v>
      </c>
      <c r="B33" s="5">
        <f>A33*60</f>
        <v>6</v>
      </c>
      <c r="C33" s="5">
        <v>24</v>
      </c>
      <c r="D33" s="5">
        <f>(100-C33)/100</f>
        <v>0.76</v>
      </c>
      <c r="E33" s="5">
        <f>D33*($E$20)</f>
        <v>0.52777777777777779</v>
      </c>
      <c r="F33" s="5">
        <f>LN(($E$20/E33))</f>
        <v>0.27443684570176019</v>
      </c>
    </row>
    <row r="34" spans="1:6" x14ac:dyDescent="0.25">
      <c r="A34" s="5">
        <v>0.2</v>
      </c>
      <c r="B34" s="5">
        <f t="shared" ref="B34" si="7">A34*60</f>
        <v>12</v>
      </c>
      <c r="C34" s="5">
        <v>43</v>
      </c>
      <c r="D34" s="5">
        <f>(100-C34)/100</f>
        <v>0.56999999999999995</v>
      </c>
      <c r="E34" s="5">
        <f>D34*($E$20)</f>
        <v>0.39583333333333326</v>
      </c>
      <c r="F34" s="5">
        <f>LN(($E$20/E34))</f>
        <v>0.56211891815354142</v>
      </c>
    </row>
    <row r="35" spans="1:6" x14ac:dyDescent="0.25">
      <c r="A35" s="5">
        <v>0.3</v>
      </c>
      <c r="B35" s="5">
        <f t="shared" ref="B35:B36" si="8">A35*60</f>
        <v>18</v>
      </c>
      <c r="C35" s="5">
        <v>75</v>
      </c>
      <c r="D35" s="5">
        <f t="shared" ref="D35" si="9">(100-C35)/100</f>
        <v>0.25</v>
      </c>
      <c r="E35" s="5">
        <f t="shared" ref="E35:E36" si="10">D35*($E$20)</f>
        <v>0.1736111111111111</v>
      </c>
      <c r="F35" s="5">
        <f>LN(($E$20/E35))</f>
        <v>1.3862943611198906</v>
      </c>
    </row>
    <row r="36" spans="1:6" x14ac:dyDescent="0.25">
      <c r="A36" s="5">
        <v>0.4</v>
      </c>
      <c r="B36" s="5">
        <f t="shared" si="8"/>
        <v>24</v>
      </c>
      <c r="C36" s="5">
        <v>80</v>
      </c>
      <c r="D36" s="5">
        <f>(100-C36)/100</f>
        <v>0.2</v>
      </c>
      <c r="E36" s="5">
        <f t="shared" si="10"/>
        <v>0.1388888888888889</v>
      </c>
      <c r="F36" s="5">
        <f>LN(($E$20/E36))</f>
        <v>1.6094379124341003</v>
      </c>
    </row>
  </sheetData>
  <pageMargins left="0.7" right="0.7" top="0.75" bottom="0.75" header="0.3" footer="0.3"/>
  <pageSetup scale="95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B1" sqref="B1:B6"/>
    </sheetView>
  </sheetViews>
  <sheetFormatPr defaultRowHeight="15" x14ac:dyDescent="0.25"/>
  <cols>
    <col min="1" max="5" width="9.140625" style="5"/>
    <col min="6" max="6" width="13.140625" style="5" customWidth="1"/>
    <col min="7" max="7" width="11.42578125" style="5" customWidth="1"/>
    <col min="8" max="8" width="12.28515625" style="5" customWidth="1"/>
    <col min="9" max="9" width="20.42578125" style="5" customWidth="1"/>
    <col min="10" max="16384" width="9.140625" style="5"/>
  </cols>
  <sheetData>
    <row r="1" spans="1:9" ht="16.5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  <c r="H1" s="9"/>
      <c r="I1" s="6"/>
    </row>
    <row r="2" spans="1:9" ht="15.75" thickTop="1" x14ac:dyDescent="0.25">
      <c r="A2" s="12">
        <v>1</v>
      </c>
      <c r="B2" s="12">
        <v>1</v>
      </c>
      <c r="C2" s="12">
        <v>93</v>
      </c>
      <c r="D2" s="12">
        <v>0.45</v>
      </c>
      <c r="E2" s="10">
        <v>21900</v>
      </c>
      <c r="F2" s="10">
        <v>1.05</v>
      </c>
      <c r="G2" s="10">
        <f>E2*0.58</f>
        <v>12702</v>
      </c>
    </row>
    <row r="3" spans="1:9" x14ac:dyDescent="0.25">
      <c r="A3" s="12">
        <v>2</v>
      </c>
      <c r="B3" s="12">
        <v>0.5</v>
      </c>
      <c r="C3" s="12">
        <v>76</v>
      </c>
      <c r="D3" s="12">
        <v>0.45</v>
      </c>
      <c r="E3" s="10">
        <v>17900</v>
      </c>
      <c r="F3" s="10">
        <v>1.03</v>
      </c>
      <c r="G3" s="10">
        <f>E3*0.58</f>
        <v>10382</v>
      </c>
    </row>
    <row r="4" spans="1:9" x14ac:dyDescent="0.25">
      <c r="A4" s="12">
        <v>3</v>
      </c>
      <c r="B4" s="12">
        <v>0.25</v>
      </c>
      <c r="C4" s="12">
        <v>54</v>
      </c>
      <c r="D4" s="12"/>
      <c r="E4" s="10">
        <v>14350</v>
      </c>
      <c r="F4" s="10">
        <v>1.04</v>
      </c>
      <c r="G4" s="10">
        <f>E4*0.58</f>
        <v>8323</v>
      </c>
    </row>
    <row r="5" spans="1:9" x14ac:dyDescent="0.25">
      <c r="A5" s="12">
        <v>4</v>
      </c>
      <c r="B5" s="12">
        <v>0.75</v>
      </c>
      <c r="C5" s="12">
        <v>89</v>
      </c>
      <c r="D5" s="12"/>
      <c r="E5" s="10">
        <v>21050</v>
      </c>
      <c r="F5" s="10">
        <v>1.04</v>
      </c>
      <c r="G5" s="10">
        <f>E5*0.58</f>
        <v>12209</v>
      </c>
      <c r="H5" s="1"/>
    </row>
    <row r="6" spans="1:9" x14ac:dyDescent="0.25">
      <c r="A6" s="12">
        <v>5</v>
      </c>
      <c r="B6" s="12">
        <v>0.1</v>
      </c>
      <c r="C6" s="12">
        <v>19</v>
      </c>
      <c r="D6" s="13"/>
      <c r="E6" s="13">
        <v>4600</v>
      </c>
      <c r="F6" s="13">
        <v>1.07</v>
      </c>
      <c r="G6" s="11">
        <f>E6*0.58</f>
        <v>2668</v>
      </c>
    </row>
    <row r="7" spans="1:9" x14ac:dyDescent="0.25">
      <c r="A7" s="1"/>
      <c r="C7" s="1"/>
      <c r="D7" s="1"/>
      <c r="E7" s="1"/>
    </row>
    <row r="9" spans="1:9" ht="15.75" thickBot="1" x14ac:dyDescent="0.3">
      <c r="A9" s="8" t="s">
        <v>14</v>
      </c>
      <c r="D9" s="4"/>
      <c r="E9" s="4"/>
      <c r="F9" s="4"/>
    </row>
    <row r="10" spans="1:9" ht="16.5" thickTop="1" thickBot="1" x14ac:dyDescent="0.3">
      <c r="A10" s="2" t="s">
        <v>1</v>
      </c>
      <c r="B10" s="7" t="s">
        <v>12</v>
      </c>
      <c r="C10" s="2" t="s">
        <v>2</v>
      </c>
      <c r="D10" s="3" t="s">
        <v>7</v>
      </c>
      <c r="E10" s="3" t="s">
        <v>6</v>
      </c>
      <c r="F10" s="3" t="s">
        <v>9</v>
      </c>
    </row>
    <row r="11" spans="1:9" ht="15.75" thickTop="1" x14ac:dyDescent="0.25">
      <c r="A11" s="5">
        <v>0.5</v>
      </c>
      <c r="B11" s="5">
        <v>30</v>
      </c>
      <c r="C11" s="5">
        <v>76</v>
      </c>
      <c r="D11" s="5">
        <f>(100-C11)/100</f>
        <v>0.24</v>
      </c>
      <c r="E11" s="5">
        <f>D11*($E$20)</f>
        <v>0.16666666666666666</v>
      </c>
      <c r="F11" s="5">
        <f>LN(($E$20/E11))</f>
        <v>1.4271163556401458</v>
      </c>
    </row>
    <row r="12" spans="1:9" x14ac:dyDescent="0.25">
      <c r="A12" s="5">
        <v>1</v>
      </c>
      <c r="B12" s="5">
        <f t="shared" ref="B12:B14" si="0">A12*60</f>
        <v>60</v>
      </c>
      <c r="C12" s="5">
        <v>93</v>
      </c>
      <c r="D12" s="5">
        <f>(100-C12)/100</f>
        <v>7.0000000000000007E-2</v>
      </c>
      <c r="E12" s="5">
        <f>D12*($E$20)</f>
        <v>4.8611111111111112E-2</v>
      </c>
      <c r="F12" s="5">
        <f>LN(($E$20/E12))</f>
        <v>2.6592600369327779</v>
      </c>
    </row>
    <row r="13" spans="1:9" x14ac:dyDescent="0.25">
      <c r="A13" s="5">
        <v>0.25</v>
      </c>
      <c r="B13" s="5">
        <f t="shared" si="0"/>
        <v>15</v>
      </c>
      <c r="C13" s="5">
        <v>54</v>
      </c>
      <c r="D13" s="5">
        <f t="shared" ref="D13:D15" si="1">(100-C13)/100</f>
        <v>0.46</v>
      </c>
      <c r="E13" s="5">
        <f t="shared" ref="E13:E15" si="2">D13*($E$20)</f>
        <v>0.31944444444444442</v>
      </c>
      <c r="F13" s="5">
        <f>LN(($E$20/E13))</f>
        <v>0.77652878949899629</v>
      </c>
    </row>
    <row r="14" spans="1:9" x14ac:dyDescent="0.25">
      <c r="A14" s="5">
        <v>0.75</v>
      </c>
      <c r="B14" s="5">
        <f t="shared" si="0"/>
        <v>45</v>
      </c>
      <c r="C14" s="5">
        <v>89</v>
      </c>
      <c r="D14" s="5">
        <f t="shared" si="1"/>
        <v>0.11</v>
      </c>
      <c r="E14" s="5">
        <f t="shared" si="2"/>
        <v>7.6388888888888881E-2</v>
      </c>
      <c r="F14" s="5">
        <f>LN(($E$20/E14))</f>
        <v>2.2072749131897211</v>
      </c>
    </row>
    <row r="15" spans="1:9" x14ac:dyDescent="0.25">
      <c r="A15" s="5">
        <v>0.1</v>
      </c>
      <c r="B15" s="5">
        <v>6</v>
      </c>
      <c r="C15" s="5">
        <v>19</v>
      </c>
      <c r="D15" s="5">
        <f t="shared" si="1"/>
        <v>0.81</v>
      </c>
      <c r="E15" s="5">
        <f t="shared" si="2"/>
        <v>0.5625</v>
      </c>
      <c r="F15" s="5">
        <f>LN(($E$20/E15))</f>
        <v>0.21072103131565253</v>
      </c>
    </row>
    <row r="20" spans="4:5" ht="18.75" x14ac:dyDescent="0.35">
      <c r="D20" s="5" t="s">
        <v>8</v>
      </c>
      <c r="E20" s="5">
        <f>(1/144)/0.01</f>
        <v>0.69444444444444442</v>
      </c>
    </row>
    <row r="33" spans="1:1" x14ac:dyDescent="0.25">
      <c r="A33" s="5" t="s">
        <v>10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Al(1)OiPr</vt:lpstr>
      <vt:lpstr>Al(2)OiPr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pm482</dc:creator>
  <cp:lastModifiedBy>pm482</cp:lastModifiedBy>
  <cp:lastPrinted>2016-04-28T08:00:35Z</cp:lastPrinted>
  <dcterms:created xsi:type="dcterms:W3CDTF">2015-08-13T08:44:51Z</dcterms:created>
  <dcterms:modified xsi:type="dcterms:W3CDTF">2016-07-07T10:58:09Z</dcterms:modified>
</cp:coreProperties>
</file>