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2\"/>
    </mc:Choice>
  </mc:AlternateContent>
  <bookViews>
    <workbookView xWindow="480" yWindow="330" windowWidth="14355" windowHeight="7755"/>
  </bookViews>
  <sheets>
    <sheet name="Results" sheetId="1" r:id="rId1"/>
    <sheet name="WT" sheetId="15" r:id="rId2"/>
    <sheet name="Δ2-9" sheetId="2" r:id="rId3"/>
    <sheet name="ΔNAC_v3" sheetId="4" r:id="rId4"/>
    <sheet name="A30P" sheetId="8" r:id="rId5"/>
    <sheet name="E46K_v2" sheetId="12" r:id="rId6"/>
    <sheet name="A53T" sheetId="10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Q6" i="1" l="1"/>
  <c r="Q4" i="1"/>
  <c r="Q5" i="1"/>
  <c r="P3" i="1"/>
  <c r="P4" i="1"/>
  <c r="P5" i="1"/>
  <c r="P6" i="1"/>
  <c r="P7" i="1"/>
  <c r="P8" i="1"/>
  <c r="P9" i="1"/>
  <c r="O3" i="1"/>
  <c r="O4" i="1"/>
  <c r="O5" i="1"/>
  <c r="O6" i="1"/>
  <c r="O7" i="1"/>
  <c r="O8" i="1"/>
  <c r="O9" i="1"/>
  <c r="G3" i="1"/>
  <c r="H3" i="1"/>
  <c r="I3" i="1"/>
  <c r="J3" i="1"/>
  <c r="K3" i="1"/>
  <c r="L3" i="1"/>
  <c r="M3" i="1"/>
  <c r="N3" i="1"/>
  <c r="D3" i="1" l="1"/>
  <c r="B3" i="1"/>
  <c r="C3" i="1"/>
  <c r="E3" i="1" l="1"/>
  <c r="K7" i="15"/>
  <c r="L7" i="15"/>
  <c r="M7" i="15"/>
  <c r="N7" i="15"/>
  <c r="N8" i="15" l="1"/>
  <c r="M8" i="15"/>
  <c r="L8" i="15"/>
  <c r="K8" i="15"/>
  <c r="N4" i="1"/>
  <c r="M4" i="1"/>
  <c r="L4" i="1"/>
  <c r="K4" i="1"/>
  <c r="J4" i="1"/>
  <c r="I4" i="1"/>
  <c r="H4" i="1"/>
  <c r="G4" i="1"/>
  <c r="B4" i="1" l="1"/>
  <c r="C4" i="1"/>
  <c r="D4" i="1"/>
  <c r="E4" i="1" l="1"/>
  <c r="D5" i="10" l="1"/>
  <c r="B5" i="10" l="1"/>
  <c r="B5" i="2"/>
  <c r="H9" i="1" l="1"/>
  <c r="I9" i="1"/>
  <c r="H7" i="1"/>
  <c r="I7" i="1"/>
  <c r="F8" i="8"/>
  <c r="G8" i="8"/>
  <c r="H8" i="8"/>
  <c r="I8" i="8"/>
  <c r="J8" i="8"/>
  <c r="K8" i="8"/>
  <c r="L8" i="8"/>
  <c r="M8" i="8"/>
  <c r="N8" i="8"/>
  <c r="J7" i="1"/>
  <c r="K7" i="1"/>
  <c r="F9" i="8"/>
  <c r="L7" i="1" s="1"/>
  <c r="G9" i="8"/>
  <c r="M7" i="1" s="1"/>
  <c r="H9" i="8"/>
  <c r="N7" i="1" s="1"/>
  <c r="I9" i="8"/>
  <c r="J9" i="8"/>
  <c r="K9" i="8"/>
  <c r="L9" i="8"/>
  <c r="M9" i="8"/>
  <c r="N9" i="8"/>
  <c r="H6" i="1"/>
  <c r="I6" i="1"/>
  <c r="Q7" i="1" l="1"/>
  <c r="N9" i="10"/>
  <c r="M9" i="10"/>
  <c r="L9" i="10"/>
  <c r="K9" i="10"/>
  <c r="J9" i="10"/>
  <c r="I9" i="10"/>
  <c r="H9" i="10"/>
  <c r="N9" i="1" s="1"/>
  <c r="G9" i="10"/>
  <c r="M9" i="1" s="1"/>
  <c r="F9" i="10"/>
  <c r="L9" i="1" s="1"/>
  <c r="K9" i="1"/>
  <c r="J9" i="1"/>
  <c r="N8" i="10"/>
  <c r="M8" i="10"/>
  <c r="L8" i="10"/>
  <c r="K8" i="10"/>
  <c r="J8" i="10"/>
  <c r="I8" i="10"/>
  <c r="H8" i="10"/>
  <c r="G8" i="10"/>
  <c r="F8" i="10"/>
  <c r="N9" i="12"/>
  <c r="M9" i="12"/>
  <c r="L9" i="12"/>
  <c r="K9" i="12"/>
  <c r="J9" i="12"/>
  <c r="I9" i="12"/>
  <c r="H9" i="12"/>
  <c r="N8" i="1" s="1"/>
  <c r="G9" i="12"/>
  <c r="M8" i="1" s="1"/>
  <c r="F9" i="12"/>
  <c r="L8" i="1" s="1"/>
  <c r="K8" i="1"/>
  <c r="J8" i="1"/>
  <c r="I8" i="1"/>
  <c r="H8" i="1"/>
  <c r="N8" i="12"/>
  <c r="M8" i="12"/>
  <c r="L8" i="12"/>
  <c r="K8" i="12"/>
  <c r="J8" i="12"/>
  <c r="I8" i="12"/>
  <c r="H8" i="12"/>
  <c r="G8" i="12"/>
  <c r="F8" i="12"/>
  <c r="Q9" i="1" l="1"/>
  <c r="Q8" i="1"/>
  <c r="B5" i="12" l="1"/>
  <c r="C5" i="12"/>
  <c r="D5" i="12"/>
  <c r="N8" i="4"/>
  <c r="M8" i="4"/>
  <c r="L8" i="4"/>
  <c r="K8" i="4"/>
  <c r="J8" i="4"/>
  <c r="I8" i="4"/>
  <c r="H8" i="2"/>
  <c r="I8" i="2"/>
  <c r="J8" i="2"/>
  <c r="K8" i="2"/>
  <c r="L8" i="2"/>
  <c r="M8" i="2"/>
  <c r="N8" i="2"/>
  <c r="N9" i="4"/>
  <c r="M9" i="4"/>
  <c r="L9" i="4"/>
  <c r="K9" i="4"/>
  <c r="J9" i="4"/>
  <c r="I9" i="4"/>
  <c r="N6" i="1"/>
  <c r="M6" i="1"/>
  <c r="L6" i="1"/>
  <c r="K6" i="1"/>
  <c r="J6" i="1"/>
  <c r="I9" i="2" l="1"/>
  <c r="J9" i="2"/>
  <c r="K9" i="2"/>
  <c r="L9" i="2"/>
  <c r="M9" i="2"/>
  <c r="N9" i="2"/>
  <c r="H5" i="1"/>
  <c r="J5" i="1"/>
  <c r="K5" i="1"/>
  <c r="L5" i="1"/>
  <c r="M5" i="1"/>
  <c r="H9" i="2"/>
  <c r="N5" i="1" s="1"/>
  <c r="I5" i="1"/>
  <c r="G6" i="1" l="1"/>
  <c r="G7" i="1"/>
  <c r="G8" i="1"/>
  <c r="G9" i="1"/>
  <c r="G5" i="1"/>
  <c r="I5" i="10"/>
  <c r="N5" i="10"/>
  <c r="M5" i="10"/>
  <c r="L5" i="10"/>
  <c r="K5" i="10"/>
  <c r="J5" i="10"/>
  <c r="H5" i="10"/>
  <c r="G5" i="10"/>
  <c r="F5" i="10"/>
  <c r="E5" i="10"/>
  <c r="C5" i="10"/>
  <c r="N5" i="12"/>
  <c r="M5" i="12"/>
  <c r="L5" i="12"/>
  <c r="K5" i="12"/>
  <c r="J5" i="12"/>
  <c r="I5" i="12"/>
  <c r="H5" i="12"/>
  <c r="G5" i="12"/>
  <c r="F5" i="12"/>
  <c r="E5" i="12"/>
  <c r="G5" i="8"/>
  <c r="N5" i="8"/>
  <c r="M5" i="8"/>
  <c r="L5" i="8"/>
  <c r="K5" i="8"/>
  <c r="J5" i="8"/>
  <c r="I5" i="8"/>
  <c r="H5" i="8"/>
  <c r="F5" i="8"/>
  <c r="E5" i="8"/>
  <c r="D5" i="8"/>
  <c r="C5" i="8"/>
  <c r="B5" i="8"/>
  <c r="N5" i="4"/>
  <c r="M5" i="4"/>
  <c r="L5" i="4"/>
  <c r="K5" i="4"/>
  <c r="J5" i="4"/>
  <c r="I5" i="4"/>
  <c r="H5" i="4"/>
  <c r="G5" i="4"/>
  <c r="F5" i="4"/>
  <c r="E5" i="4"/>
  <c r="D5" i="4"/>
  <c r="C5" i="4"/>
  <c r="B5" i="4"/>
  <c r="G5" i="2"/>
  <c r="N5" i="2"/>
  <c r="M5" i="2"/>
  <c r="L5" i="2"/>
  <c r="K5" i="2"/>
  <c r="J5" i="2"/>
  <c r="I5" i="2"/>
  <c r="H5" i="2"/>
  <c r="F5" i="2"/>
  <c r="E5" i="2"/>
  <c r="D5" i="2"/>
  <c r="C5" i="2"/>
  <c r="B6" i="1" l="1"/>
  <c r="B8" i="1"/>
  <c r="B9" i="1"/>
  <c r="B5" i="1"/>
  <c r="B7" i="1"/>
  <c r="C6" i="1"/>
  <c r="C8" i="1"/>
  <c r="C9" i="1"/>
  <c r="C5" i="1"/>
  <c r="C7" i="1"/>
  <c r="D8" i="1"/>
  <c r="D9" i="1"/>
  <c r="D7" i="1"/>
  <c r="D5" i="1"/>
  <c r="D6" i="1"/>
  <c r="E6" i="1" l="1"/>
  <c r="E8" i="1"/>
  <c r="E9" i="1"/>
  <c r="E5" i="1"/>
  <c r="E7" i="1"/>
</calcChain>
</file>

<file path=xl/sharedStrings.xml><?xml version="1.0" encoding="utf-8"?>
<sst xmlns="http://schemas.openxmlformats.org/spreadsheetml/2006/main" count="108" uniqueCount="43">
  <si>
    <t>WT</t>
  </si>
  <si>
    <t>A30P</t>
  </si>
  <si>
    <t>A53T</t>
  </si>
  <si>
    <t>Delta2-9</t>
  </si>
  <si>
    <t>Delta2-9/WT</t>
  </si>
  <si>
    <t>A53T/ WT</t>
  </si>
  <si>
    <t>A30P/WT</t>
  </si>
  <si>
    <t>Average</t>
  </si>
  <si>
    <t>SD</t>
  </si>
  <si>
    <t>SE</t>
  </si>
  <si>
    <t>Δ2-9</t>
  </si>
  <si>
    <t>E46K_v2</t>
  </si>
  <si>
    <t>E46K_v2/WT</t>
  </si>
  <si>
    <t>Delta NAC_v3</t>
  </si>
  <si>
    <t>Delta NAC_v3/WT</t>
  </si>
  <si>
    <t>Cell type</t>
  </si>
  <si>
    <t>Key</t>
  </si>
  <si>
    <t>Anomalous data point</t>
  </si>
  <si>
    <t>Tests</t>
  </si>
  <si>
    <t>pcDNA</t>
  </si>
  <si>
    <t>Delta2-9/pcDNA</t>
  </si>
  <si>
    <t>WT/pcDNA</t>
  </si>
  <si>
    <t>A30P/pcDNA</t>
  </si>
  <si>
    <t>Delta NAC_v3/pcDNA</t>
  </si>
  <si>
    <t>E46K_v2/pcDNA</t>
  </si>
  <si>
    <t>A53T/pcDNA</t>
  </si>
  <si>
    <t>formula cell</t>
  </si>
  <si>
    <t>Output for R</t>
  </si>
  <si>
    <t>N-287</t>
  </si>
  <si>
    <t>N-294</t>
  </si>
  <si>
    <t>N-298</t>
  </si>
  <si>
    <t>N-303</t>
  </si>
  <si>
    <t>N-305</t>
  </si>
  <si>
    <t>N-308</t>
  </si>
  <si>
    <t>Count</t>
  </si>
  <si>
    <t>N-311</t>
  </si>
  <si>
    <t>N-317</t>
  </si>
  <si>
    <t>N-324</t>
  </si>
  <si>
    <t>Normalized to pcDNA</t>
  </si>
  <si>
    <t>ΔNAC</t>
  </si>
  <si>
    <t>E46K</t>
  </si>
  <si>
    <t>T test</t>
  </si>
  <si>
    <t>Empty vector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</si>
</sst>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Fill="1" applyBorder="1"/>
    <xf numFmtId="0" fontId="0" fillId="0" borderId="5" xfId="0" applyFill="1" applyBorder="1"/>
    <xf numFmtId="0" fontId="1" fillId="0" borderId="0" xfId="0" applyFont="1"/>
    <xf numFmtId="0" fontId="0" fillId="0" borderId="0" xfId="0" applyFill="1"/>
    <xf numFmtId="0" fontId="0" fillId="3" borderId="3" xfId="0" applyFill="1" applyBorder="1"/>
    <xf numFmtId="0" fontId="0" fillId="2" borderId="3" xfId="0" applyFill="1" applyBorder="1"/>
    <xf numFmtId="0" fontId="0" fillId="4" borderId="3" xfId="0" applyFill="1" applyBorder="1"/>
    <xf numFmtId="164" fontId="0" fillId="0" borderId="3" xfId="0" applyNumberFormat="1" applyFill="1" applyBorder="1"/>
    <xf numFmtId="164" fontId="0" fillId="0" borderId="3" xfId="0" applyNumberFormat="1" applyBorder="1"/>
    <xf numFmtId="0" fontId="0" fillId="5" borderId="3" xfId="0" applyFill="1" applyBorder="1"/>
    <xf numFmtId="0" fontId="0" fillId="0" borderId="3" xfId="0" applyFill="1" applyBorder="1"/>
    <xf numFmtId="0" fontId="0" fillId="6" borderId="0" xfId="0" applyFill="1"/>
    <xf numFmtId="0" fontId="1" fillId="7" borderId="3" xfId="0" applyFont="1" applyFill="1" applyBorder="1"/>
    <xf numFmtId="0" fontId="1" fillId="7" borderId="6" xfId="0" applyFont="1" applyFill="1" applyBorder="1"/>
    <xf numFmtId="0" fontId="0" fillId="7" borderId="7" xfId="0" applyFill="1" applyBorder="1"/>
    <xf numFmtId="0" fontId="0" fillId="0" borderId="0" xfId="0" applyFill="1" applyBorder="1"/>
    <xf numFmtId="0" fontId="0" fillId="5" borderId="0" xfId="0" applyFill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164" fontId="0" fillId="2" borderId="3" xfId="0" applyNumberFormat="1" applyFont="1" applyFill="1" applyBorder="1"/>
    <xf numFmtId="0" fontId="1" fillId="4" borderId="3" xfId="0" applyFont="1" applyFill="1" applyBorder="1"/>
    <xf numFmtId="0" fontId="0" fillId="0" borderId="3" xfId="0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164" fontId="0" fillId="0" borderId="0" xfId="0" applyNumberFormat="1" applyFill="1"/>
    <xf numFmtId="164" fontId="0" fillId="8" borderId="0" xfId="0" applyNumberFormat="1" applyFill="1"/>
    <xf numFmtId="0" fontId="1" fillId="4" borderId="8" xfId="0" applyFont="1" applyFill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Human BACE1 promoter activity in </a:t>
            </a:r>
            <a:r>
              <a:rPr lang="el-GR" sz="1400" b="1" i="0" baseline="0">
                <a:effectLst/>
              </a:rPr>
              <a:t>α</a:t>
            </a:r>
            <a:r>
              <a:rPr lang="en-GB" sz="1400" b="1" i="0" baseline="0">
                <a:effectLst/>
              </a:rPr>
              <a:t>-syn 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Results!$E$3:$E$4</c:f>
                <c:numCache>
                  <c:formatCode>General</c:formatCode>
                  <c:ptCount val="2"/>
                  <c:pt idx="0">
                    <c:v>3.7904283318347415E-2</c:v>
                  </c:pt>
                  <c:pt idx="1">
                    <c:v>2.4481007493384672E-2</c:v>
                  </c:pt>
                </c:numCache>
              </c:numRef>
            </c:plus>
            <c:minus>
              <c:numRef>
                <c:f>Results!$E$3:$E$4</c:f>
                <c:numCache>
                  <c:formatCode>General</c:formatCode>
                  <c:ptCount val="2"/>
                  <c:pt idx="0">
                    <c:v>3.7904283318347415E-2</c:v>
                  </c:pt>
                  <c:pt idx="1">
                    <c:v>2.4481007493384672E-2</c:v>
                  </c:pt>
                </c:numCache>
              </c:numRef>
            </c:minus>
          </c:errBars>
          <c:cat>
            <c:strRef>
              <c:f>Results!$G$3:$G$4</c:f>
              <c:strCache>
                <c:ptCount val="2"/>
                <c:pt idx="0">
                  <c:v>Empty vector</c:v>
                </c:pt>
                <c:pt idx="1">
                  <c:v>WT</c:v>
                </c:pt>
              </c:strCache>
            </c:strRef>
          </c:cat>
          <c:val>
            <c:numRef>
              <c:f>Results!$C$3:$C$4</c:f>
              <c:numCache>
                <c:formatCode>0.00</c:formatCode>
                <c:ptCount val="2"/>
                <c:pt idx="0">
                  <c:v>1.0571428571428572</c:v>
                </c:pt>
                <c:pt idx="1">
                  <c:v>0.94428571428571417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69784"/>
        <c:axId val="171370168"/>
      </c:barChart>
      <c:catAx>
        <c:axId val="171369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1370168"/>
        <c:crosses val="autoZero"/>
        <c:auto val="1"/>
        <c:lblAlgn val="ctr"/>
        <c:lblOffset val="100"/>
        <c:noMultiLvlLbl val="0"/>
      </c:catAx>
      <c:valAx>
        <c:axId val="171370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068498790592352E-2"/>
              <c:y val="0.45500956849919721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1369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u="none" strike="noStrike" baseline="0">
                <a:effectLst/>
              </a:rPr>
              <a:t>Human BACE1 promoter activity </a:t>
            </a:r>
            <a:r>
              <a:rPr lang="en-GB" sz="1400" b="1" i="0" baseline="0">
                <a:effectLst/>
              </a:rPr>
              <a:t>in mutant </a:t>
            </a:r>
            <a:r>
              <a:rPr lang="el-GR" sz="1400" b="1" i="0" u="none" strike="noStrike" baseline="0">
                <a:effectLst/>
              </a:rPr>
              <a:t>α</a:t>
            </a:r>
            <a:r>
              <a:rPr lang="en-GB" sz="1400" b="1" i="0" u="none" strike="noStrike" baseline="0">
                <a:effectLst/>
              </a:rPr>
              <a:t>-syn </a:t>
            </a:r>
            <a:r>
              <a:rPr lang="en-GB" sz="1400" b="1" i="0" baseline="0">
                <a:effectLst/>
              </a:rPr>
              <a:t>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Results!$E$4:$E$9</c:f>
                <c:numCache>
                  <c:formatCode>General</c:formatCode>
                  <c:ptCount val="6"/>
                  <c:pt idx="0">
                    <c:v>2.4481007493384672E-2</c:v>
                  </c:pt>
                  <c:pt idx="1">
                    <c:v>0.24398656611470307</c:v>
                  </c:pt>
                  <c:pt idx="2">
                    <c:v>0.21417298622191111</c:v>
                  </c:pt>
                  <c:pt idx="3">
                    <c:v>5.0497524691810174E-2</c:v>
                  </c:pt>
                  <c:pt idx="4">
                    <c:v>0.11145813862911354</c:v>
                  </c:pt>
                  <c:pt idx="5">
                    <c:v>0.14148026953136145</c:v>
                  </c:pt>
                </c:numCache>
              </c:numRef>
            </c:plus>
            <c:minus>
              <c:numRef>
                <c:f>Results!$E$4:$E$9</c:f>
                <c:numCache>
                  <c:formatCode>General</c:formatCode>
                  <c:ptCount val="6"/>
                  <c:pt idx="0">
                    <c:v>2.4481007493384672E-2</c:v>
                  </c:pt>
                  <c:pt idx="1">
                    <c:v>0.24398656611470307</c:v>
                  </c:pt>
                  <c:pt idx="2">
                    <c:v>0.21417298622191111</c:v>
                  </c:pt>
                  <c:pt idx="3">
                    <c:v>5.0497524691810174E-2</c:v>
                  </c:pt>
                  <c:pt idx="4">
                    <c:v>0.11145813862911354</c:v>
                  </c:pt>
                  <c:pt idx="5">
                    <c:v>0.14148026953136145</c:v>
                  </c:pt>
                </c:numCache>
              </c:numRef>
            </c:minus>
          </c:errBars>
          <c:cat>
            <c:strRef>
              <c:f>([1]Results!$L$3,[1]Results!$L$4,[1]Results!$L$6,[1]Results!$L$7,[1]Results!$L$8,[1]Results!$L$10)</c:f>
              <c:strCache>
                <c:ptCount val="6"/>
                <c:pt idx="0">
                  <c:v>WT</c:v>
                </c:pt>
                <c:pt idx="1">
                  <c:v>Δ2-9</c:v>
                </c:pt>
                <c:pt idx="2">
                  <c:v>ΔNAC</c:v>
                </c:pt>
                <c:pt idx="3">
                  <c:v>A30P</c:v>
                </c:pt>
                <c:pt idx="4">
                  <c:v>E46K</c:v>
                </c:pt>
                <c:pt idx="5">
                  <c:v>A53T</c:v>
                </c:pt>
              </c:strCache>
            </c:strRef>
          </c:cat>
          <c:val>
            <c:numRef>
              <c:f>(Results!$C$4,Results!$C$5,Results!$C$6,Results!$C$7,Results!$C$8,Results!$C$9)</c:f>
              <c:numCache>
                <c:formatCode>0.00</c:formatCode>
                <c:ptCount val="6"/>
                <c:pt idx="0">
                  <c:v>0.94428571428571417</c:v>
                </c:pt>
                <c:pt idx="1">
                  <c:v>2.6816666666666666</c:v>
                </c:pt>
                <c:pt idx="2">
                  <c:v>1.5928571428571427</c:v>
                </c:pt>
                <c:pt idx="3">
                  <c:v>0.86</c:v>
                </c:pt>
                <c:pt idx="4">
                  <c:v>0.86749999999999994</c:v>
                </c:pt>
                <c:pt idx="5">
                  <c:v>0.97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38832"/>
        <c:axId val="171441264"/>
      </c:barChart>
      <c:catAx>
        <c:axId val="17143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1441264"/>
        <c:crosses val="autoZero"/>
        <c:auto val="1"/>
        <c:lblAlgn val="ctr"/>
        <c:lblOffset val="100"/>
        <c:noMultiLvlLbl val="0"/>
      </c:catAx>
      <c:valAx>
        <c:axId val="171441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573749365822E-2"/>
              <c:y val="0.4519997867083770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1438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333375</xdr:colOff>
      <xdr:row>36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295272</xdr:colOff>
      <xdr:row>10</xdr:row>
      <xdr:rowOff>9525</xdr:rowOff>
    </xdr:from>
    <xdr:to>
      <xdr:col>13</xdr:col>
      <xdr:colOff>533400</xdr:colOff>
      <xdr:row>36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tch-Gal4%20cleavage%20in%20alpha-syn%20mut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Secretase inhibitors"/>
      <sheetName val="WT"/>
      <sheetName val="Δ2-9"/>
      <sheetName val="Δ2-9_H50A"/>
      <sheetName val="ΔNAC_v3"/>
      <sheetName val="A30P"/>
      <sheetName val="E46K_v2"/>
      <sheetName val="H50A"/>
      <sheetName val="A53T"/>
    </sheetNames>
    <sheetDataSet>
      <sheetData sheetId="0">
        <row r="1">
          <cell r="L1" t="str">
            <v>Empty vector</v>
          </cell>
        </row>
        <row r="3">
          <cell r="L3" t="str">
            <v>WT</v>
          </cell>
        </row>
        <row r="4">
          <cell r="L4" t="str">
            <v>Δ2-9</v>
          </cell>
        </row>
        <row r="6">
          <cell r="L6" t="str">
            <v>ΔNAC</v>
          </cell>
        </row>
        <row r="7">
          <cell r="L7" t="str">
            <v>A30P</v>
          </cell>
        </row>
        <row r="8">
          <cell r="L8" t="str">
            <v>E46K</v>
          </cell>
        </row>
        <row r="10">
          <cell r="L10" t="str">
            <v>A53T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3"/>
  <sheetViews>
    <sheetView showGridLines="0" tabSelected="1" workbookViewId="0">
      <selection activeCell="F4" sqref="F4"/>
    </sheetView>
  </sheetViews>
  <sheetFormatPr defaultRowHeight="12.75" x14ac:dyDescent="0.2"/>
  <cols>
    <col min="1" max="1" width="18.5703125" customWidth="1"/>
    <col min="2" max="2" width="9.140625" customWidth="1"/>
    <col min="7" max="7" width="13" customWidth="1"/>
    <col min="15" max="15" width="12.42578125" bestFit="1" customWidth="1"/>
    <col min="22" max="22" width="9.140625" style="9"/>
    <col min="23" max="23" width="11.5703125" bestFit="1" customWidth="1"/>
  </cols>
  <sheetData>
    <row r="1" spans="1:22" x14ac:dyDescent="0.2">
      <c r="A1" s="8" t="s">
        <v>38</v>
      </c>
      <c r="B1" s="8"/>
      <c r="C1">
        <v>1</v>
      </c>
    </row>
    <row r="2" spans="1:22" x14ac:dyDescent="0.2">
      <c r="A2" s="18" t="s">
        <v>15</v>
      </c>
      <c r="B2" s="27" t="s">
        <v>34</v>
      </c>
      <c r="C2" s="27" t="s">
        <v>7</v>
      </c>
      <c r="D2" s="27" t="s">
        <v>8</v>
      </c>
      <c r="E2" s="27" t="s">
        <v>9</v>
      </c>
      <c r="G2" s="33" t="s">
        <v>42</v>
      </c>
      <c r="H2" s="19" t="s">
        <v>18</v>
      </c>
      <c r="I2" s="20"/>
      <c r="J2" s="20"/>
      <c r="K2" s="20"/>
      <c r="L2" s="20"/>
      <c r="M2" s="20"/>
      <c r="N2" s="20"/>
      <c r="O2" s="20"/>
      <c r="P2" s="20"/>
      <c r="Q2" s="9" t="s">
        <v>41</v>
      </c>
      <c r="V2"/>
    </row>
    <row r="3" spans="1:22" x14ac:dyDescent="0.2">
      <c r="A3" s="12" t="s">
        <v>42</v>
      </c>
      <c r="B3" s="28">
        <f>COUNT(H3:N3)</f>
        <v>7</v>
      </c>
      <c r="C3" s="34">
        <f>IFERROR(AVERAGE(H3:N3),"")</f>
        <v>1.0571428571428572</v>
      </c>
      <c r="D3" s="34">
        <f>IFERROR(STDEV(H3:N3),"")</f>
        <v>0.10028530728448137</v>
      </c>
      <c r="E3" s="34">
        <f>IFERROR(D3/(SQRT(B3)),"")</f>
        <v>3.7904283318347415E-2</v>
      </c>
      <c r="G3" s="12" t="str">
        <f>A3</f>
        <v>Empty vector</v>
      </c>
      <c r="H3" s="10">
        <f>IF(WT!B7="","",WT!B7)</f>
        <v>0.97</v>
      </c>
      <c r="I3" s="10">
        <f>IF(WT!C7="","",WT!C7)</f>
        <v>1.07</v>
      </c>
      <c r="J3" s="10">
        <f>IF(WT!D7="","",WT!D7)</f>
        <v>1.02</v>
      </c>
      <c r="K3" s="10">
        <f>IF(WT!E7="","",WT!E7)</f>
        <v>0.9</v>
      </c>
      <c r="L3" s="10">
        <f>IF(WT!F7="","",WT!F7)</f>
        <v>1.18</v>
      </c>
      <c r="M3" s="10">
        <f>IF(WT!G7="","",WT!G7)</f>
        <v>1.1100000000000001</v>
      </c>
      <c r="N3" s="10">
        <f>IF(WT!H7="","",WT!H7)</f>
        <v>1.1499999999999999</v>
      </c>
      <c r="O3" s="10">
        <f>IF(WT!I7="","",WT!I7)</f>
        <v>1.02</v>
      </c>
      <c r="P3" s="10">
        <f>IF(WT!J7="","",WT!J7)</f>
        <v>0.94</v>
      </c>
      <c r="Q3" s="9"/>
      <c r="V3"/>
    </row>
    <row r="4" spans="1:22" x14ac:dyDescent="0.2">
      <c r="A4" s="12" t="s">
        <v>0</v>
      </c>
      <c r="B4" s="28">
        <f>COUNT(H4:N4)</f>
        <v>7</v>
      </c>
      <c r="C4" s="34">
        <f>IFERROR(AVERAGE(H4:N4),"")</f>
        <v>0.94428571428571417</v>
      </c>
      <c r="D4" s="34">
        <f>IFERROR(STDEV(H4:N4),"")</f>
        <v>6.4770657671804566E-2</v>
      </c>
      <c r="E4" s="34">
        <f>IFERROR(D4/(SQRT(B4)),"")</f>
        <v>2.4481007493384672E-2</v>
      </c>
      <c r="G4" s="12" t="str">
        <f>A4</f>
        <v>WT</v>
      </c>
      <c r="H4" s="10">
        <f>IF(WT!B8="","",WT!B8)</f>
        <v>1.03</v>
      </c>
      <c r="I4" s="10">
        <f>IF(WT!C8="","",WT!C8)</f>
        <v>0.96</v>
      </c>
      <c r="J4" s="10">
        <f>IF(WT!D8="","",WT!D8)</f>
        <v>0.98</v>
      </c>
      <c r="K4" s="10">
        <f>IF(WT!E8="","",WT!E8)</f>
        <v>0.94</v>
      </c>
      <c r="L4" s="10">
        <f>IF(WT!F8="","",WT!F8)</f>
        <v>0.96</v>
      </c>
      <c r="M4" s="10">
        <f>IF(WT!G8="","",WT!G8)</f>
        <v>0.92</v>
      </c>
      <c r="N4" s="10">
        <f>IF(WT!H8="","",WT!H8)</f>
        <v>0.82</v>
      </c>
      <c r="O4" s="10">
        <f>IF(WT!I8="","",WT!I8)</f>
        <v>0.98</v>
      </c>
      <c r="P4" s="10">
        <f>IF(WT!J8="","",WT!J8)</f>
        <v>1.06</v>
      </c>
      <c r="Q4" s="31">
        <f>_xlfn.T.TEST(H3:P3,H4:P4,2,2)</f>
        <v>6.0741278145123326E-2</v>
      </c>
      <c r="V4"/>
    </row>
    <row r="5" spans="1:22" x14ac:dyDescent="0.2">
      <c r="A5" s="12" t="s">
        <v>10</v>
      </c>
      <c r="B5" s="28">
        <f>COUNT(H5:N5)</f>
        <v>6</v>
      </c>
      <c r="C5" s="34">
        <f>IFERROR(AVERAGE(H5:N5),"")</f>
        <v>2.6816666666666666</v>
      </c>
      <c r="D5" s="34">
        <f>IFERROR(STDEV(H5:N5),"")</f>
        <v>0.59764259107485485</v>
      </c>
      <c r="E5" s="34">
        <f>IFERROR(D5/(SQRT(B5)),"")</f>
        <v>0.24398656611470307</v>
      </c>
      <c r="G5" s="12" t="str">
        <f>A5</f>
        <v>Δ2-9</v>
      </c>
      <c r="H5" s="10">
        <f>IF('Δ2-9'!B9="","",'Δ2-9'!B9)</f>
        <v>2.91</v>
      </c>
      <c r="I5" s="10">
        <f>IF('Δ2-9'!C9="","",'Δ2-9'!C9)</f>
        <v>2.58</v>
      </c>
      <c r="J5" s="10">
        <f>IF('Δ2-9'!D9="","",'Δ2-9'!D9)</f>
        <v>2.87</v>
      </c>
      <c r="K5" s="10">
        <f>IF('Δ2-9'!E9="","",'Δ2-9'!E9)</f>
        <v>1.95</v>
      </c>
      <c r="L5" s="10">
        <f>IF('Δ2-9'!F9="","",'Δ2-9'!F9)</f>
        <v>3.62</v>
      </c>
      <c r="M5" s="10">
        <f>IF('Δ2-9'!G9="","",'Δ2-9'!G9)</f>
        <v>2.16</v>
      </c>
      <c r="N5" s="10" t="str">
        <f>IF('Δ2-9'!H9="","",'Δ2-9'!H9)</f>
        <v/>
      </c>
      <c r="O5" s="10" t="str">
        <f>IF('Δ2-9'!I9="","",'Δ2-9'!I9)</f>
        <v/>
      </c>
      <c r="P5" s="10" t="str">
        <f>IF('Δ2-9'!J9="","",'Δ2-9'!J9)</f>
        <v/>
      </c>
      <c r="Q5" s="32">
        <f>_xlfn.T.TEST(H4:M4,H5:M5,2,2)</f>
        <v>3.6189941078856175E-5</v>
      </c>
      <c r="V5"/>
    </row>
    <row r="6" spans="1:22" x14ac:dyDescent="0.2">
      <c r="A6" s="12" t="s">
        <v>39</v>
      </c>
      <c r="B6" s="28">
        <f t="shared" ref="B6:B9" si="0">COUNT(H6:N6)</f>
        <v>7</v>
      </c>
      <c r="C6" s="34">
        <f t="shared" ref="C6:C9" si="1">IFERROR(AVERAGE(H6:N6),"")</f>
        <v>1.5928571428571427</v>
      </c>
      <c r="D6" s="34">
        <f t="shared" ref="D6:D9" si="2">IFERROR(STDEV(H6:N6),"")</f>
        <v>0.56664845909123984</v>
      </c>
      <c r="E6" s="34">
        <f>IFERROR(D6/(SQRT(B6)),"")</f>
        <v>0.21417298622191111</v>
      </c>
      <c r="G6" s="12" t="str">
        <f t="shared" ref="G6:G9" si="3">A6</f>
        <v>ΔNAC</v>
      </c>
      <c r="H6" s="10">
        <f>IF(ΔNAC_v3!B9="","",ΔNAC_v3!B9)</f>
        <v>1.02</v>
      </c>
      <c r="I6" s="10">
        <f>IF(ΔNAC_v3!C9="","",ΔNAC_v3!C9)</f>
        <v>1.19</v>
      </c>
      <c r="J6" s="10">
        <f>IF(ΔNAC_v3!D9="","",ΔNAC_v3!D9)</f>
        <v>0.93</v>
      </c>
      <c r="K6" s="10">
        <f>IF(ΔNAC_v3!E9="","",ΔNAC_v3!E9)</f>
        <v>1.53</v>
      </c>
      <c r="L6" s="10">
        <f>IF(ΔNAC_v3!F9="","",ΔNAC_v3!F9)</f>
        <v>2.06</v>
      </c>
      <c r="M6" s="10">
        <f>IF(ΔNAC_v3!G9="","",ΔNAC_v3!G9)</f>
        <v>2.29</v>
      </c>
      <c r="N6" s="10">
        <f>IF(ΔNAC_v3!H9="","",ΔNAC_v3!H9)</f>
        <v>2.13</v>
      </c>
      <c r="O6" s="10" t="str">
        <f>IF(ΔNAC_v3!I9="","",ΔNAC_v3!I9)</f>
        <v/>
      </c>
      <c r="P6" s="10" t="str">
        <f>IF(ΔNAC_v3!J9="","",ΔNAC_v3!J9)</f>
        <v/>
      </c>
      <c r="Q6" s="32">
        <f>_xlfn.T.TEST(H4:N4,H6:N6,2,2)</f>
        <v>1.0889844821870597E-2</v>
      </c>
      <c r="V6"/>
    </row>
    <row r="7" spans="1:22" x14ac:dyDescent="0.2">
      <c r="A7" s="12" t="s">
        <v>1</v>
      </c>
      <c r="B7" s="28">
        <f t="shared" si="0"/>
        <v>4</v>
      </c>
      <c r="C7" s="34">
        <f t="shared" si="1"/>
        <v>0.86</v>
      </c>
      <c r="D7" s="34">
        <f t="shared" si="2"/>
        <v>0.10099504938362035</v>
      </c>
      <c r="E7" s="34">
        <f t="shared" ref="E7:E9" si="4">IFERROR(D7/(SQRT(B7)),"")</f>
        <v>5.0497524691810174E-2</v>
      </c>
      <c r="G7" s="12" t="str">
        <f t="shared" si="3"/>
        <v>A30P</v>
      </c>
      <c r="H7" s="10">
        <f>IF(A30P!B9="","",A30P!B9)</f>
        <v>0.94</v>
      </c>
      <c r="I7" s="10">
        <f>IF(A30P!C9="","",A30P!C9)</f>
        <v>0.83</v>
      </c>
      <c r="J7" s="10">
        <f>IF(A30P!D9="","",A30P!D9)</f>
        <v>0.73</v>
      </c>
      <c r="K7" s="10">
        <f>IF(A30P!E9="","",A30P!E9)</f>
        <v>0.94</v>
      </c>
      <c r="L7" s="10" t="str">
        <f>IF(A30P!F9="","",A30P!F9)</f>
        <v/>
      </c>
      <c r="M7" s="10" t="str">
        <f>IF(A30P!G9="","",A30P!G9)</f>
        <v/>
      </c>
      <c r="N7" s="10" t="str">
        <f>IF(A30P!H9="","",A30P!H9)</f>
        <v/>
      </c>
      <c r="O7" s="10" t="str">
        <f>IF(A30P!I9="","",A30P!I9)</f>
        <v/>
      </c>
      <c r="P7" s="10" t="str">
        <f>IF(A30P!J9="","",A30P!J9)</f>
        <v/>
      </c>
      <c r="Q7" s="31">
        <f>_xlfn.T.TEST(H4:N4,H7:N7,2,2)</f>
        <v>0.12176562184555181</v>
      </c>
      <c r="V7"/>
    </row>
    <row r="8" spans="1:22" x14ac:dyDescent="0.2">
      <c r="A8" s="12" t="s">
        <v>40</v>
      </c>
      <c r="B8" s="28">
        <f t="shared" si="0"/>
        <v>4</v>
      </c>
      <c r="C8" s="34">
        <f t="shared" si="1"/>
        <v>0.86749999999999994</v>
      </c>
      <c r="D8" s="34">
        <f t="shared" si="2"/>
        <v>0.22291627725822707</v>
      </c>
      <c r="E8" s="34">
        <f t="shared" si="4"/>
        <v>0.11145813862911354</v>
      </c>
      <c r="G8" s="12" t="str">
        <f t="shared" si="3"/>
        <v>E46K</v>
      </c>
      <c r="H8" s="10">
        <f>IF(E46K_v2!B9="","",E46K_v2!B9)</f>
        <v>1.1200000000000001</v>
      </c>
      <c r="I8" s="10">
        <f>IF(E46K_v2!C9="","",E46K_v2!C9)</f>
        <v>0.63</v>
      </c>
      <c r="J8" s="10">
        <f>IF(E46K_v2!D9="","",E46K_v2!D9)</f>
        <v>0.98</v>
      </c>
      <c r="K8" s="10">
        <f>IF(E46K_v2!E9="","",E46K_v2!E9)</f>
        <v>0.74</v>
      </c>
      <c r="L8" s="10" t="str">
        <f>IF(E46K_v2!F9="","",E46K_v2!F9)</f>
        <v/>
      </c>
      <c r="M8" s="10" t="str">
        <f>IF(E46K_v2!G9="","",E46K_v2!G9)</f>
        <v/>
      </c>
      <c r="N8" s="10" t="str">
        <f>IF(E46K_v2!H9="","",E46K_v2!H9)</f>
        <v/>
      </c>
      <c r="O8" s="10" t="str">
        <f>IF(E46K_v2!I9="","",E46K_v2!I9)</f>
        <v/>
      </c>
      <c r="P8" s="10" t="str">
        <f>IF(E46K_v2!J9="","",E46K_v2!J9)</f>
        <v/>
      </c>
      <c r="Q8" s="31">
        <f>_xlfn.T.TEST(H4:N4,H8:N8,2,2)</f>
        <v>0.40151697952700693</v>
      </c>
      <c r="V8"/>
    </row>
    <row r="9" spans="1:22" x14ac:dyDescent="0.2">
      <c r="A9" s="12" t="s">
        <v>2</v>
      </c>
      <c r="B9" s="28">
        <f t="shared" si="0"/>
        <v>4</v>
      </c>
      <c r="C9" s="34">
        <f t="shared" si="1"/>
        <v>0.97</v>
      </c>
      <c r="D9" s="34">
        <f t="shared" si="2"/>
        <v>0.28296053906272289</v>
      </c>
      <c r="E9" s="34">
        <f t="shared" si="4"/>
        <v>0.14148026953136145</v>
      </c>
      <c r="G9" s="12" t="str">
        <f t="shared" si="3"/>
        <v>A53T</v>
      </c>
      <c r="H9" s="10">
        <f>IF(A53T!B9="","",A53T!B9)</f>
        <v>1.06</v>
      </c>
      <c r="I9" s="10">
        <f>IF(A53T!C9="","",A53T!C9)</f>
        <v>0.56000000000000005</v>
      </c>
      <c r="J9" s="10">
        <f>IF(A53T!D9="","",A53T!D9)</f>
        <v>1.21</v>
      </c>
      <c r="K9" s="10">
        <f>IF(A53T!E9="","",A53T!E9)</f>
        <v>1.05</v>
      </c>
      <c r="L9" s="10" t="str">
        <f>IF(A53T!F9="","",A53T!F9)</f>
        <v/>
      </c>
      <c r="M9" s="10" t="str">
        <f>IF(A53T!G9="","",A53T!G9)</f>
        <v/>
      </c>
      <c r="N9" s="10" t="str">
        <f>IF(A53T!H9="","",A53T!H9)</f>
        <v/>
      </c>
      <c r="O9" s="10" t="str">
        <f>IF(A53T!I9="","",A53T!I9)</f>
        <v/>
      </c>
      <c r="P9" s="10" t="str">
        <f>IF(A53T!J9="","",A53T!J9)</f>
        <v/>
      </c>
      <c r="Q9" s="31">
        <f>_xlfn.T.TEST(H4:N4,H9:N9,2,2)</f>
        <v>0.8165197888244341</v>
      </c>
      <c r="V9"/>
    </row>
    <row r="10" spans="1:22" x14ac:dyDescent="0.2">
      <c r="V10"/>
    </row>
    <row r="11" spans="1:22" x14ac:dyDescent="0.2">
      <c r="V11"/>
    </row>
    <row r="12" spans="1:22" x14ac:dyDescent="0.2">
      <c r="V12"/>
    </row>
    <row r="13" spans="1:22" x14ac:dyDescent="0.2">
      <c r="U13" s="9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I24" sqref="I24"/>
    </sheetView>
  </sheetViews>
  <sheetFormatPr defaultRowHeight="12.75" x14ac:dyDescent="0.2"/>
  <cols>
    <col min="1" max="1" width="15.140625" customWidth="1"/>
  </cols>
  <sheetData>
    <row r="1" spans="1:14" x14ac:dyDescent="0.2">
      <c r="A1" s="2"/>
      <c r="B1" s="4" t="s">
        <v>28</v>
      </c>
      <c r="C1" s="3" t="s">
        <v>29</v>
      </c>
      <c r="D1" s="16" t="s">
        <v>30</v>
      </c>
      <c r="E1" s="16" t="s">
        <v>31</v>
      </c>
      <c r="F1" s="16" t="s">
        <v>32</v>
      </c>
      <c r="G1" s="16" t="s">
        <v>33</v>
      </c>
      <c r="H1" s="3" t="s">
        <v>35</v>
      </c>
      <c r="I1" s="3" t="s">
        <v>36</v>
      </c>
      <c r="J1" s="3" t="s">
        <v>37</v>
      </c>
      <c r="K1" s="3"/>
      <c r="L1" s="3"/>
      <c r="M1" s="3"/>
      <c r="N1" s="3"/>
    </row>
    <row r="2" spans="1:14" x14ac:dyDescent="0.2">
      <c r="A2" s="23" t="s">
        <v>19</v>
      </c>
      <c r="B2" s="3">
        <v>2.7422057743178829</v>
      </c>
      <c r="C2" s="3">
        <v>1.6399781577361796</v>
      </c>
      <c r="D2" s="16">
        <v>5.1226933130328192</v>
      </c>
      <c r="E2" s="16">
        <v>3.8631007872309517</v>
      </c>
      <c r="F2" s="16">
        <v>4.7509314801165372</v>
      </c>
      <c r="G2" s="16">
        <v>2.8906764566638787</v>
      </c>
      <c r="H2" s="3">
        <v>5.6931037470781334</v>
      </c>
      <c r="I2" s="3"/>
      <c r="J2" s="3"/>
      <c r="K2" s="3"/>
      <c r="L2" s="3"/>
      <c r="M2" s="3"/>
      <c r="N2" s="3"/>
    </row>
    <row r="3" spans="1:14" x14ac:dyDescent="0.2">
      <c r="A3" s="24" t="s">
        <v>0</v>
      </c>
      <c r="B3" s="26">
        <v>2.932828601738934</v>
      </c>
      <c r="C3" s="13">
        <v>1.4660766216159773</v>
      </c>
      <c r="D3" s="3">
        <v>4.9455211406530042</v>
      </c>
      <c r="E3" s="3">
        <v>4.0447570260127792</v>
      </c>
      <c r="F3" s="3">
        <v>3.855017885180255</v>
      </c>
      <c r="G3" s="3">
        <v>2.3965415084246149</v>
      </c>
      <c r="H3" s="3">
        <v>4.0548118510644606</v>
      </c>
      <c r="I3" s="3"/>
      <c r="J3" s="3"/>
      <c r="K3" s="3"/>
      <c r="L3" s="3"/>
      <c r="M3" s="3"/>
      <c r="N3" s="3"/>
    </row>
    <row r="4" spans="1:14" x14ac:dyDescent="0.2">
      <c r="A4" s="29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"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18" t="s">
        <v>27</v>
      </c>
    </row>
    <row r="7" spans="1:14" x14ac:dyDescent="0.2">
      <c r="A7" s="24" t="s">
        <v>19</v>
      </c>
      <c r="B7" s="15">
        <v>0.97</v>
      </c>
      <c r="C7" s="15">
        <v>1.07</v>
      </c>
      <c r="D7" s="15">
        <v>1.02</v>
      </c>
      <c r="E7" s="15">
        <v>0.9</v>
      </c>
      <c r="F7" s="15">
        <v>1.18</v>
      </c>
      <c r="G7" s="15">
        <v>1.1100000000000001</v>
      </c>
      <c r="H7" s="15">
        <v>1.1499999999999999</v>
      </c>
      <c r="I7" s="15">
        <v>1.02</v>
      </c>
      <c r="J7" s="15">
        <v>0.94</v>
      </c>
      <c r="K7" s="15" t="str">
        <f t="shared" ref="K7:N7" si="0">IF(OR(K2="",K2=""),"",K2/K2)</f>
        <v/>
      </c>
      <c r="L7" s="15" t="str">
        <f t="shared" si="0"/>
        <v/>
      </c>
      <c r="M7" s="15" t="str">
        <f t="shared" si="0"/>
        <v/>
      </c>
      <c r="N7" s="15" t="str">
        <f t="shared" si="0"/>
        <v/>
      </c>
    </row>
    <row r="8" spans="1:14" x14ac:dyDescent="0.2">
      <c r="A8" s="24" t="s">
        <v>0</v>
      </c>
      <c r="B8" s="15">
        <v>1.03</v>
      </c>
      <c r="C8" s="15">
        <v>0.96</v>
      </c>
      <c r="D8" s="15">
        <v>0.98</v>
      </c>
      <c r="E8" s="15">
        <v>0.94</v>
      </c>
      <c r="F8" s="15">
        <v>0.96</v>
      </c>
      <c r="G8" s="15">
        <v>0.92</v>
      </c>
      <c r="H8" s="15">
        <v>0.82</v>
      </c>
      <c r="I8" s="15">
        <v>0.98</v>
      </c>
      <c r="J8" s="15">
        <v>1.06</v>
      </c>
      <c r="K8" s="15" t="str">
        <f t="shared" ref="K8:N8" si="1">IF(OR(K2="",K3=""),"",K3/K2)</f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</row>
    <row r="11" spans="1:14" x14ac:dyDescent="0.2">
      <c r="B11" t="s">
        <v>16</v>
      </c>
    </row>
    <row r="12" spans="1:14" x14ac:dyDescent="0.2">
      <c r="B12" s="17"/>
      <c r="C12" t="s">
        <v>17</v>
      </c>
    </row>
    <row r="13" spans="1:14" x14ac:dyDescent="0.2">
      <c r="B13" s="22"/>
      <c r="C13" t="s">
        <v>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J12" sqref="J12"/>
    </sheetView>
  </sheetViews>
  <sheetFormatPr defaultRowHeight="12.75" x14ac:dyDescent="0.2"/>
  <cols>
    <col min="1" max="1" width="15.140625" customWidth="1"/>
  </cols>
  <sheetData>
    <row r="1" spans="1:14" x14ac:dyDescent="0.2">
      <c r="A1" s="2"/>
      <c r="B1" s="4" t="s">
        <v>28</v>
      </c>
      <c r="C1" s="4" t="s">
        <v>29</v>
      </c>
      <c r="D1" s="6" t="s">
        <v>30</v>
      </c>
      <c r="E1" s="6" t="s">
        <v>31</v>
      </c>
      <c r="F1" s="7" t="s">
        <v>32</v>
      </c>
      <c r="G1" s="21" t="s">
        <v>33</v>
      </c>
    </row>
    <row r="2" spans="1:14" x14ac:dyDescent="0.2">
      <c r="A2" s="23" t="s">
        <v>19</v>
      </c>
      <c r="B2" s="3">
        <v>2.7422057743178829</v>
      </c>
      <c r="C2" s="3">
        <v>1.6399781577361796</v>
      </c>
      <c r="D2" s="16">
        <v>5.1226933130328192</v>
      </c>
      <c r="E2" s="16">
        <v>3.8631007872309517</v>
      </c>
      <c r="F2" s="16">
        <v>4.7509314801165372</v>
      </c>
      <c r="G2" s="16">
        <v>2.8906764566638787</v>
      </c>
      <c r="H2" s="3"/>
      <c r="I2" s="3"/>
      <c r="J2" s="3"/>
      <c r="K2" s="3"/>
      <c r="L2" s="3"/>
      <c r="M2" s="3"/>
      <c r="N2" s="3"/>
    </row>
    <row r="3" spans="1:14" x14ac:dyDescent="0.2">
      <c r="A3" s="24" t="s">
        <v>0</v>
      </c>
      <c r="B3" s="26">
        <v>2.932828601738934</v>
      </c>
      <c r="C3" s="13">
        <v>1.4660766216159773</v>
      </c>
      <c r="D3" s="3">
        <v>4.9455211406530042</v>
      </c>
      <c r="E3" s="3">
        <v>4.0447570260127792</v>
      </c>
      <c r="F3" s="3">
        <v>3.855017885180255</v>
      </c>
      <c r="G3" s="3">
        <v>2.3965415084246149</v>
      </c>
      <c r="H3" s="3"/>
      <c r="I3" s="3"/>
      <c r="J3" s="3"/>
      <c r="K3" s="3"/>
      <c r="L3" s="3"/>
      <c r="M3" s="3"/>
      <c r="N3" s="3"/>
    </row>
    <row r="4" spans="1:14" x14ac:dyDescent="0.2">
      <c r="A4" s="24" t="s">
        <v>3</v>
      </c>
      <c r="B4" s="14">
        <v>8.2527648450699722</v>
      </c>
      <c r="C4" s="13">
        <v>3.9404263007326672</v>
      </c>
      <c r="D4" s="3">
        <v>14.497354277642174</v>
      </c>
      <c r="E4" s="3">
        <v>8.3703995993428926</v>
      </c>
      <c r="F4" s="3">
        <v>14.554920249513446</v>
      </c>
      <c r="G4" s="3">
        <v>5.6212833313546993</v>
      </c>
      <c r="H4" s="3"/>
      <c r="I4" s="3"/>
      <c r="J4" s="3"/>
      <c r="K4" s="3"/>
      <c r="L4" s="3"/>
      <c r="M4" s="3"/>
      <c r="N4" s="3"/>
    </row>
    <row r="5" spans="1:14" x14ac:dyDescent="0.2">
      <c r="A5" s="24" t="s">
        <v>4</v>
      </c>
      <c r="B5" s="15">
        <f t="shared" ref="B5:N5" si="0">IF(OR(B3="",B4=""),"",B4/B3)</f>
        <v>2.8139267464101856</v>
      </c>
      <c r="C5" s="15">
        <f t="shared" si="0"/>
        <v>2.6877355812340475</v>
      </c>
      <c r="D5" s="15">
        <f t="shared" si="0"/>
        <v>2.9314108392888096</v>
      </c>
      <c r="E5" s="15">
        <f t="shared" si="0"/>
        <v>2.069444356116052</v>
      </c>
      <c r="F5" s="15">
        <f t="shared" si="0"/>
        <v>3.7755778787607048</v>
      </c>
      <c r="G5" s="15">
        <f t="shared" si="0"/>
        <v>2.3455814604479324</v>
      </c>
      <c r="H5" s="15" t="str">
        <f t="shared" si="0"/>
        <v/>
      </c>
      <c r="I5" s="15" t="str">
        <f t="shared" si="0"/>
        <v/>
      </c>
      <c r="J5" s="15" t="str">
        <f t="shared" si="0"/>
        <v/>
      </c>
      <c r="K5" s="15" t="str">
        <f t="shared" si="0"/>
        <v/>
      </c>
      <c r="L5" s="15" t="str">
        <f t="shared" si="0"/>
        <v/>
      </c>
      <c r="M5" s="15" t="str">
        <f t="shared" si="0"/>
        <v/>
      </c>
      <c r="N5" s="15" t="str">
        <f t="shared" si="0"/>
        <v/>
      </c>
    </row>
    <row r="7" spans="1:14" x14ac:dyDescent="0.2">
      <c r="A7" s="18" t="s">
        <v>27</v>
      </c>
    </row>
    <row r="8" spans="1:14" x14ac:dyDescent="0.2">
      <c r="A8" s="24" t="s">
        <v>21</v>
      </c>
      <c r="B8" s="15">
        <v>1.03</v>
      </c>
      <c r="C8" s="15">
        <v>0.96</v>
      </c>
      <c r="D8" s="15">
        <v>0.98</v>
      </c>
      <c r="E8" s="15">
        <v>0.94</v>
      </c>
      <c r="F8" s="15">
        <v>0.96</v>
      </c>
      <c r="G8" s="15">
        <v>0.92</v>
      </c>
      <c r="H8" s="15" t="str">
        <f t="shared" ref="H8:N8" si="1">IF(OR(H2="",H3=""),"",H3/H2)</f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</row>
    <row r="9" spans="1:14" x14ac:dyDescent="0.2">
      <c r="A9" s="24" t="s">
        <v>20</v>
      </c>
      <c r="B9" s="15">
        <v>2.91</v>
      </c>
      <c r="C9" s="15">
        <v>2.58</v>
      </c>
      <c r="D9" s="15">
        <v>2.87</v>
      </c>
      <c r="E9" s="15">
        <v>1.95</v>
      </c>
      <c r="F9" s="15">
        <v>3.62</v>
      </c>
      <c r="G9" s="15">
        <v>2.16</v>
      </c>
      <c r="H9" s="15" t="str">
        <f t="shared" ref="H9:N9" si="2">IF(OR(H2="",H4=""),"",H4/H2)</f>
        <v/>
      </c>
      <c r="I9" s="15" t="str">
        <f t="shared" si="2"/>
        <v/>
      </c>
      <c r="J9" s="15" t="str">
        <f t="shared" si="2"/>
        <v/>
      </c>
      <c r="K9" s="15" t="str">
        <f t="shared" si="2"/>
        <v/>
      </c>
      <c r="L9" s="15" t="str">
        <f t="shared" si="2"/>
        <v/>
      </c>
      <c r="M9" s="15" t="str">
        <f t="shared" si="2"/>
        <v/>
      </c>
      <c r="N9" s="15" t="str">
        <f t="shared" si="2"/>
        <v/>
      </c>
    </row>
    <row r="12" spans="1:14" x14ac:dyDescent="0.2">
      <c r="B12" t="s">
        <v>16</v>
      </c>
    </row>
    <row r="13" spans="1:14" x14ac:dyDescent="0.2">
      <c r="B13" s="17"/>
      <c r="C13" t="s">
        <v>17</v>
      </c>
    </row>
    <row r="14" spans="1:14" x14ac:dyDescent="0.2">
      <c r="B14" s="22"/>
      <c r="C14" t="s">
        <v>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I10" sqref="I10"/>
    </sheetView>
  </sheetViews>
  <sheetFormatPr defaultRowHeight="12.75" x14ac:dyDescent="0.2"/>
  <cols>
    <col min="1" max="1" width="19.85546875" customWidth="1"/>
  </cols>
  <sheetData>
    <row r="1" spans="1:14" x14ac:dyDescent="0.2">
      <c r="A1" s="2"/>
      <c r="B1" s="4" t="s">
        <v>29</v>
      </c>
      <c r="C1" s="4" t="s">
        <v>30</v>
      </c>
      <c r="D1" s="4" t="s">
        <v>31</v>
      </c>
      <c r="E1" s="4" t="s">
        <v>32</v>
      </c>
      <c r="F1" s="4" t="s">
        <v>35</v>
      </c>
      <c r="G1" s="4" t="s">
        <v>36</v>
      </c>
      <c r="H1" s="4" t="s">
        <v>37</v>
      </c>
      <c r="I1" s="4"/>
      <c r="J1" s="4"/>
    </row>
    <row r="2" spans="1:14" x14ac:dyDescent="0.2">
      <c r="A2" s="24" t="s">
        <v>19</v>
      </c>
      <c r="B2" s="16">
        <v>1.6399781577361796</v>
      </c>
      <c r="C2" s="3">
        <v>5.1226933130328192</v>
      </c>
      <c r="D2" s="3">
        <v>3.8631007872309517</v>
      </c>
      <c r="E2" s="3">
        <v>4.7509314801165372</v>
      </c>
      <c r="F2" s="3">
        <v>5.6931037470781334</v>
      </c>
      <c r="G2" s="3">
        <v>5.705824871556243</v>
      </c>
      <c r="H2" s="3">
        <v>1.4679942245721773</v>
      </c>
      <c r="I2" s="3"/>
      <c r="J2" s="3"/>
      <c r="K2" s="3"/>
      <c r="L2" s="3"/>
      <c r="M2" s="3"/>
      <c r="N2" s="3"/>
    </row>
    <row r="3" spans="1:14" x14ac:dyDescent="0.2">
      <c r="A3" s="24" t="s">
        <v>0</v>
      </c>
      <c r="B3" s="3">
        <v>1.4660766216159773</v>
      </c>
      <c r="C3" s="3">
        <v>4.9455211406530042</v>
      </c>
      <c r="D3" s="3">
        <v>4.0447570260127792</v>
      </c>
      <c r="E3" s="3">
        <v>3.855017885180255</v>
      </c>
      <c r="F3" s="3">
        <v>4.0548118510644606</v>
      </c>
      <c r="G3" s="3">
        <v>5.4609712648399862</v>
      </c>
      <c r="H3" s="3">
        <v>1.6554075519655462</v>
      </c>
      <c r="I3" s="3"/>
      <c r="J3" s="3"/>
      <c r="K3" s="3"/>
      <c r="L3" s="3"/>
      <c r="M3" s="3"/>
      <c r="N3" s="3"/>
    </row>
    <row r="4" spans="1:14" x14ac:dyDescent="0.2">
      <c r="A4" s="24" t="s">
        <v>13</v>
      </c>
      <c r="B4" s="3">
        <v>1.5633078941614615</v>
      </c>
      <c r="C4" s="3">
        <v>5.9875607163530331</v>
      </c>
      <c r="D4" s="3">
        <v>3.9983804503270672</v>
      </c>
      <c r="E4" s="3">
        <v>6.1548993204722242</v>
      </c>
      <c r="F4" s="3">
        <v>10.220048322885422</v>
      </c>
      <c r="G4" s="3">
        <v>12.799442613004828</v>
      </c>
      <c r="H4" s="3">
        <v>3.3108917733505572</v>
      </c>
      <c r="I4" s="3"/>
      <c r="J4" s="3"/>
      <c r="K4" s="3"/>
      <c r="L4" s="3"/>
      <c r="M4" s="3"/>
      <c r="N4" s="3"/>
    </row>
    <row r="5" spans="1:14" x14ac:dyDescent="0.2">
      <c r="A5" s="24" t="s">
        <v>14</v>
      </c>
      <c r="B5" s="15">
        <f t="shared" ref="B5:N5" si="0">IF(OR(B3="",B4=""),"",B4/B3)</f>
        <v>1.0663207305211042</v>
      </c>
      <c r="C5" s="15">
        <f t="shared" si="0"/>
        <v>1.2107036945276184</v>
      </c>
      <c r="D5" s="15">
        <f t="shared" si="0"/>
        <v>0.98853415041065429</v>
      </c>
      <c r="E5" s="15">
        <f t="shared" si="0"/>
        <v>1.5965942321910733</v>
      </c>
      <c r="F5" s="15">
        <f t="shared" si="0"/>
        <v>2.5204741177331016</v>
      </c>
      <c r="G5" s="15">
        <f t="shared" si="0"/>
        <v>2.3438033258686026</v>
      </c>
      <c r="H5" s="15">
        <f t="shared" si="0"/>
        <v>2.0000463145280287</v>
      </c>
      <c r="I5" s="15" t="str">
        <f t="shared" si="0"/>
        <v/>
      </c>
      <c r="J5" s="15" t="str">
        <f t="shared" si="0"/>
        <v/>
      </c>
      <c r="K5" s="15" t="str">
        <f t="shared" si="0"/>
        <v/>
      </c>
      <c r="L5" s="15" t="str">
        <f t="shared" si="0"/>
        <v/>
      </c>
      <c r="M5" s="15" t="str">
        <f t="shared" si="0"/>
        <v/>
      </c>
      <c r="N5" s="15" t="str">
        <f t="shared" si="0"/>
        <v/>
      </c>
    </row>
    <row r="7" spans="1:14" x14ac:dyDescent="0.2">
      <c r="A7" s="18" t="s">
        <v>27</v>
      </c>
    </row>
    <row r="8" spans="1:14" x14ac:dyDescent="0.2">
      <c r="A8" s="24" t="s">
        <v>21</v>
      </c>
      <c r="B8" s="15">
        <v>0.96</v>
      </c>
      <c r="C8" s="15">
        <v>0.98</v>
      </c>
      <c r="D8" s="15">
        <v>0.94</v>
      </c>
      <c r="E8" s="15">
        <v>0.96</v>
      </c>
      <c r="F8" s="15">
        <v>0.82</v>
      </c>
      <c r="G8" s="15">
        <v>0.98</v>
      </c>
      <c r="H8" s="15">
        <v>1.06</v>
      </c>
      <c r="I8" s="15" t="str">
        <f t="shared" ref="I8:N8" si="1">IF(OR(I2="",I3=""),"",I3/I2)</f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</row>
    <row r="9" spans="1:14" x14ac:dyDescent="0.2">
      <c r="A9" s="24" t="s">
        <v>23</v>
      </c>
      <c r="B9" s="15">
        <v>1.02</v>
      </c>
      <c r="C9" s="15">
        <v>1.19</v>
      </c>
      <c r="D9" s="15">
        <v>0.93</v>
      </c>
      <c r="E9" s="15">
        <v>1.53</v>
      </c>
      <c r="F9" s="15">
        <v>2.06</v>
      </c>
      <c r="G9" s="15">
        <v>2.29</v>
      </c>
      <c r="H9" s="15">
        <v>2.13</v>
      </c>
      <c r="I9" s="15" t="str">
        <f t="shared" ref="I9:N9" si="2">IF(OR(I2="",I4=""),"",I4/I2)</f>
        <v/>
      </c>
      <c r="J9" s="15" t="str">
        <f t="shared" si="2"/>
        <v/>
      </c>
      <c r="K9" s="15" t="str">
        <f t="shared" si="2"/>
        <v/>
      </c>
      <c r="L9" s="15" t="str">
        <f t="shared" si="2"/>
        <v/>
      </c>
      <c r="M9" s="15" t="str">
        <f t="shared" si="2"/>
        <v/>
      </c>
      <c r="N9" s="15" t="str">
        <f t="shared" si="2"/>
        <v/>
      </c>
    </row>
    <row r="12" spans="1:14" x14ac:dyDescent="0.2">
      <c r="B12" t="s">
        <v>16</v>
      </c>
    </row>
    <row r="13" spans="1:14" x14ac:dyDescent="0.2">
      <c r="B13" s="17"/>
      <c r="C13" t="s">
        <v>17</v>
      </c>
    </row>
    <row r="14" spans="1:14" x14ac:dyDescent="0.2">
      <c r="B14" s="22"/>
      <c r="C14" t="s">
        <v>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E16" sqref="E16"/>
    </sheetView>
  </sheetViews>
  <sheetFormatPr defaultRowHeight="12.75" x14ac:dyDescent="0.2"/>
  <cols>
    <col min="1" max="1" width="14.85546875" customWidth="1"/>
    <col min="2" max="2" width="10.28515625" customWidth="1"/>
  </cols>
  <sheetData>
    <row r="1" spans="1:14" x14ac:dyDescent="0.2">
      <c r="A1" s="5"/>
      <c r="B1" s="1" t="s">
        <v>30</v>
      </c>
      <c r="C1" s="4" t="s">
        <v>31</v>
      </c>
      <c r="D1" s="4" t="s">
        <v>32</v>
      </c>
      <c r="E1" s="4" t="s">
        <v>33</v>
      </c>
      <c r="F1" s="4"/>
      <c r="G1" s="4"/>
      <c r="H1" s="6"/>
      <c r="I1" s="4"/>
      <c r="J1" s="6"/>
      <c r="K1" s="21"/>
    </row>
    <row r="2" spans="1:14" x14ac:dyDescent="0.2">
      <c r="A2" s="24" t="s">
        <v>19</v>
      </c>
      <c r="B2" s="3">
        <v>5.1226933130328192</v>
      </c>
      <c r="C2" s="3">
        <v>3.8631007872309517</v>
      </c>
      <c r="D2" s="3">
        <v>4.7509314801165372</v>
      </c>
      <c r="E2" s="3">
        <v>2.8906764566638787</v>
      </c>
      <c r="F2" s="3"/>
      <c r="G2" s="3"/>
      <c r="H2" s="16"/>
      <c r="I2" s="3"/>
      <c r="J2" s="16"/>
      <c r="K2" s="16"/>
      <c r="L2" s="3"/>
      <c r="M2" s="3"/>
      <c r="N2" s="3"/>
    </row>
    <row r="3" spans="1:14" x14ac:dyDescent="0.2">
      <c r="A3" s="24" t="s">
        <v>0</v>
      </c>
      <c r="B3" s="3">
        <v>4.9455211406530042</v>
      </c>
      <c r="C3" s="3">
        <v>4.0447570260127792</v>
      </c>
      <c r="D3" s="3">
        <v>3.855017885180255</v>
      </c>
      <c r="E3" s="3">
        <v>2.3965415084246149</v>
      </c>
      <c r="F3" s="3"/>
      <c r="G3" s="3"/>
      <c r="H3" s="11"/>
      <c r="I3" s="3"/>
      <c r="J3" s="3"/>
      <c r="K3" s="3"/>
      <c r="L3" s="3"/>
      <c r="M3" s="3"/>
      <c r="N3" s="3"/>
    </row>
    <row r="4" spans="1:14" x14ac:dyDescent="0.2">
      <c r="A4" s="24" t="s">
        <v>1</v>
      </c>
      <c r="B4" s="3">
        <v>4.7619401442756208</v>
      </c>
      <c r="C4" s="3">
        <v>3.5670765449584976</v>
      </c>
      <c r="D4" s="3">
        <v>2.9306490288956462</v>
      </c>
      <c r="E4" s="3">
        <v>2.4557660241967314</v>
      </c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5" t="s">
        <v>6</v>
      </c>
      <c r="B5" s="15">
        <f>IF(OR(B3="",B4=""),"",B4/B3)</f>
        <v>0.96287934250885776</v>
      </c>
      <c r="C5" s="15">
        <f t="shared" ref="C5:N5" si="0">IF(OR(C3="",C4=""),"",C4/C3)</f>
        <v>0.88190131620213363</v>
      </c>
      <c r="D5" s="15">
        <f t="shared" si="0"/>
        <v>0.76021671395140966</v>
      </c>
      <c r="E5" s="15">
        <f t="shared" si="0"/>
        <v>1.0247124932173814</v>
      </c>
      <c r="F5" s="15" t="str">
        <f t="shared" si="0"/>
        <v/>
      </c>
      <c r="G5" s="15" t="str">
        <f>IF(OR(G3="",G4=""),"",G4/G3)</f>
        <v/>
      </c>
      <c r="H5" s="15" t="str">
        <f t="shared" si="0"/>
        <v/>
      </c>
      <c r="I5" s="15" t="str">
        <f t="shared" si="0"/>
        <v/>
      </c>
      <c r="J5" s="15" t="str">
        <f t="shared" si="0"/>
        <v/>
      </c>
      <c r="K5" s="15" t="str">
        <f t="shared" si="0"/>
        <v/>
      </c>
      <c r="L5" s="15" t="str">
        <f t="shared" si="0"/>
        <v/>
      </c>
      <c r="M5" s="15" t="str">
        <f t="shared" si="0"/>
        <v/>
      </c>
      <c r="N5" s="15" t="str">
        <f t="shared" si="0"/>
        <v/>
      </c>
    </row>
    <row r="7" spans="1:14" x14ac:dyDescent="0.2">
      <c r="A7" s="18" t="s">
        <v>27</v>
      </c>
    </row>
    <row r="8" spans="1:14" x14ac:dyDescent="0.2">
      <c r="A8" s="24" t="s">
        <v>21</v>
      </c>
      <c r="B8" s="15">
        <v>0.98</v>
      </c>
      <c r="C8" s="15">
        <v>0.94</v>
      </c>
      <c r="D8" s="15">
        <v>0.96</v>
      </c>
      <c r="E8" s="15">
        <v>0.92</v>
      </c>
      <c r="F8" s="15" t="str">
        <f t="shared" ref="F8:N8" si="1">IF(OR(F2="",F3=""),"",F3/F2)</f>
        <v/>
      </c>
      <c r="G8" s="15" t="str">
        <f t="shared" si="1"/>
        <v/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</row>
    <row r="9" spans="1:14" x14ac:dyDescent="0.2">
      <c r="A9" s="24" t="s">
        <v>22</v>
      </c>
      <c r="B9" s="15">
        <v>0.94</v>
      </c>
      <c r="C9" s="15">
        <v>0.83</v>
      </c>
      <c r="D9" s="15">
        <v>0.73</v>
      </c>
      <c r="E9" s="15">
        <v>0.94</v>
      </c>
      <c r="F9" s="15" t="str">
        <f t="shared" ref="F9:N9" si="2">IF(OR(F2="",F4=""),"",F4/F2)</f>
        <v/>
      </c>
      <c r="G9" s="15" t="str">
        <f t="shared" si="2"/>
        <v/>
      </c>
      <c r="H9" s="15" t="str">
        <f t="shared" si="2"/>
        <v/>
      </c>
      <c r="I9" s="15" t="str">
        <f t="shared" si="2"/>
        <v/>
      </c>
      <c r="J9" s="15" t="str">
        <f t="shared" si="2"/>
        <v/>
      </c>
      <c r="K9" s="15" t="str">
        <f t="shared" si="2"/>
        <v/>
      </c>
      <c r="L9" s="15" t="str">
        <f t="shared" si="2"/>
        <v/>
      </c>
      <c r="M9" s="15" t="str">
        <f t="shared" si="2"/>
        <v/>
      </c>
      <c r="N9" s="15" t="str">
        <f t="shared" si="2"/>
        <v/>
      </c>
    </row>
    <row r="12" spans="1:14" x14ac:dyDescent="0.2">
      <c r="B12" t="s">
        <v>16</v>
      </c>
    </row>
    <row r="13" spans="1:14" x14ac:dyDescent="0.2">
      <c r="B13" s="17"/>
      <c r="C13" t="s">
        <v>17</v>
      </c>
    </row>
    <row r="14" spans="1:14" x14ac:dyDescent="0.2">
      <c r="B14" s="22"/>
      <c r="C14" t="s">
        <v>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12" sqref="F12"/>
    </sheetView>
  </sheetViews>
  <sheetFormatPr defaultRowHeight="12.75" x14ac:dyDescent="0.2"/>
  <cols>
    <col min="1" max="1" width="16.85546875" customWidth="1"/>
  </cols>
  <sheetData>
    <row r="1" spans="1:14" x14ac:dyDescent="0.2">
      <c r="A1" s="2"/>
      <c r="B1" s="1" t="s">
        <v>30</v>
      </c>
      <c r="C1" s="1" t="s">
        <v>31</v>
      </c>
      <c r="D1" s="1" t="s">
        <v>32</v>
      </c>
      <c r="E1" s="1" t="s">
        <v>33</v>
      </c>
      <c r="F1" s="4"/>
      <c r="G1" s="1"/>
      <c r="H1" s="1"/>
      <c r="I1" s="4"/>
      <c r="J1" s="6"/>
      <c r="K1" s="7"/>
    </row>
    <row r="2" spans="1:14" x14ac:dyDescent="0.2">
      <c r="A2" s="23" t="s">
        <v>19</v>
      </c>
      <c r="B2" s="3">
        <v>5.1226933130328192</v>
      </c>
      <c r="C2" s="3">
        <v>3.8631007872309517</v>
      </c>
      <c r="D2" s="3">
        <v>4.7509314801165372</v>
      </c>
      <c r="E2" s="3">
        <v>2.8906764566638787</v>
      </c>
      <c r="F2" s="3"/>
      <c r="G2" s="3"/>
      <c r="H2" s="3"/>
      <c r="I2" s="3"/>
      <c r="J2" s="16"/>
      <c r="K2" s="16"/>
      <c r="L2" s="3"/>
      <c r="M2" s="3"/>
      <c r="N2" s="3"/>
    </row>
    <row r="3" spans="1:14" x14ac:dyDescent="0.2">
      <c r="A3" s="24" t="s">
        <v>0</v>
      </c>
      <c r="B3" s="14">
        <v>4.9455211406530042</v>
      </c>
      <c r="C3" s="14">
        <v>4.0447570260127792</v>
      </c>
      <c r="D3" s="14">
        <v>3.855017885180255</v>
      </c>
      <c r="E3" s="14">
        <v>2.3965415084246149</v>
      </c>
      <c r="F3" s="14"/>
      <c r="G3" s="14"/>
      <c r="H3" s="14"/>
      <c r="I3" s="14"/>
      <c r="J3" s="3"/>
      <c r="K3" s="3"/>
      <c r="L3" s="3"/>
      <c r="M3" s="3"/>
      <c r="N3" s="3"/>
    </row>
    <row r="4" spans="1:14" x14ac:dyDescent="0.2">
      <c r="A4" s="24" t="s">
        <v>11</v>
      </c>
      <c r="B4" s="14">
        <v>5.6587922024354755</v>
      </c>
      <c r="C4" s="14">
        <v>2.7161166034536031</v>
      </c>
      <c r="D4" s="14">
        <v>3.9391851618813445</v>
      </c>
      <c r="E4" s="14">
        <v>1.9229621067468077</v>
      </c>
      <c r="F4" s="14"/>
      <c r="G4" s="14"/>
      <c r="H4" s="14"/>
      <c r="I4" s="14"/>
      <c r="J4" s="3"/>
      <c r="K4" s="3"/>
      <c r="L4" s="3"/>
      <c r="M4" s="3"/>
      <c r="N4" s="3"/>
    </row>
    <row r="5" spans="1:14" x14ac:dyDescent="0.2">
      <c r="A5" s="25" t="s">
        <v>12</v>
      </c>
      <c r="B5" s="15">
        <f>IF(OR(B3="",B4=""),"",B4/B3)</f>
        <v>1.1442256622703044</v>
      </c>
      <c r="C5" s="15">
        <f>IF(OR(C3="",C4=""),"",C4/C3)</f>
        <v>0.67151539288654949</v>
      </c>
      <c r="D5" s="15">
        <f t="shared" ref="D5" si="0">IF(OR(D3="",D4=""),"",D4/D3)</f>
        <v>1.021833174114354</v>
      </c>
      <c r="E5" s="15">
        <f t="shared" ref="E5:N5" si="1">IF(OR(E3="",E4=""),"",E4/E3)</f>
        <v>0.80239048645182098</v>
      </c>
      <c r="F5" s="15" t="str">
        <f t="shared" si="1"/>
        <v/>
      </c>
      <c r="G5" s="15" t="str">
        <f>IF(OR(G3="",G4=""),"",G4/G3)</f>
        <v/>
      </c>
      <c r="H5" s="15" t="str">
        <f t="shared" si="1"/>
        <v/>
      </c>
      <c r="I5" s="15" t="str">
        <f t="shared" si="1"/>
        <v/>
      </c>
      <c r="J5" s="15" t="str">
        <f t="shared" si="1"/>
        <v/>
      </c>
      <c r="K5" s="15" t="str">
        <f t="shared" si="1"/>
        <v/>
      </c>
      <c r="L5" s="15" t="str">
        <f t="shared" si="1"/>
        <v/>
      </c>
      <c r="M5" s="15" t="str">
        <f t="shared" si="1"/>
        <v/>
      </c>
      <c r="N5" s="15" t="str">
        <f t="shared" si="1"/>
        <v/>
      </c>
    </row>
    <row r="7" spans="1:14" x14ac:dyDescent="0.2">
      <c r="A7" s="18" t="s">
        <v>27</v>
      </c>
    </row>
    <row r="8" spans="1:14" x14ac:dyDescent="0.2">
      <c r="A8" s="24" t="s">
        <v>21</v>
      </c>
      <c r="B8" s="15">
        <v>0.98</v>
      </c>
      <c r="C8" s="15">
        <v>0.94</v>
      </c>
      <c r="D8" s="15">
        <v>0.96</v>
      </c>
      <c r="E8" s="15">
        <v>0.92</v>
      </c>
      <c r="F8" s="15" t="str">
        <f t="shared" ref="F8:N8" si="2">IF(OR(F2="",F3=""),"",F3/F2)</f>
        <v/>
      </c>
      <c r="G8" s="15" t="str">
        <f t="shared" si="2"/>
        <v/>
      </c>
      <c r="H8" s="15" t="str">
        <f t="shared" si="2"/>
        <v/>
      </c>
      <c r="I8" s="15" t="str">
        <f t="shared" si="2"/>
        <v/>
      </c>
      <c r="J8" s="15" t="str">
        <f t="shared" si="2"/>
        <v/>
      </c>
      <c r="K8" s="15" t="str">
        <f t="shared" si="2"/>
        <v/>
      </c>
      <c r="L8" s="15" t="str">
        <f t="shared" si="2"/>
        <v/>
      </c>
      <c r="M8" s="15" t="str">
        <f t="shared" si="2"/>
        <v/>
      </c>
      <c r="N8" s="15" t="str">
        <f t="shared" si="2"/>
        <v/>
      </c>
    </row>
    <row r="9" spans="1:14" x14ac:dyDescent="0.2">
      <c r="A9" s="24" t="s">
        <v>24</v>
      </c>
      <c r="B9" s="15">
        <v>1.1200000000000001</v>
      </c>
      <c r="C9" s="15">
        <v>0.63</v>
      </c>
      <c r="D9" s="15">
        <v>0.98</v>
      </c>
      <c r="E9" s="15">
        <v>0.74</v>
      </c>
      <c r="F9" s="15" t="str">
        <f t="shared" ref="F9:N9" si="3">IF(OR(F2="",F4=""),"",F4/F2)</f>
        <v/>
      </c>
      <c r="G9" s="15" t="str">
        <f t="shared" si="3"/>
        <v/>
      </c>
      <c r="H9" s="15" t="str">
        <f t="shared" si="3"/>
        <v/>
      </c>
      <c r="I9" s="15" t="str">
        <f t="shared" si="3"/>
        <v/>
      </c>
      <c r="J9" s="15" t="str">
        <f t="shared" si="3"/>
        <v/>
      </c>
      <c r="K9" s="15" t="str">
        <f t="shared" si="3"/>
        <v/>
      </c>
      <c r="L9" s="15" t="str">
        <f t="shared" si="3"/>
        <v/>
      </c>
      <c r="M9" s="15" t="str">
        <f t="shared" si="3"/>
        <v/>
      </c>
      <c r="N9" s="15" t="str">
        <f t="shared" si="3"/>
        <v/>
      </c>
    </row>
    <row r="12" spans="1:14" x14ac:dyDescent="0.2">
      <c r="B12" t="s">
        <v>16</v>
      </c>
    </row>
    <row r="13" spans="1:14" x14ac:dyDescent="0.2">
      <c r="B13" s="17"/>
      <c r="C13" t="s">
        <v>17</v>
      </c>
    </row>
    <row r="14" spans="1:14" x14ac:dyDescent="0.2">
      <c r="B14" s="22"/>
      <c r="C14" t="s">
        <v>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E22" sqref="E22"/>
    </sheetView>
  </sheetViews>
  <sheetFormatPr defaultRowHeight="12.75" x14ac:dyDescent="0.2"/>
  <cols>
    <col min="1" max="1" width="14.85546875" customWidth="1"/>
  </cols>
  <sheetData>
    <row r="1" spans="1:14" x14ac:dyDescent="0.2">
      <c r="A1" s="2"/>
      <c r="B1" s="4" t="s">
        <v>30</v>
      </c>
      <c r="C1" s="4" t="s">
        <v>31</v>
      </c>
      <c r="D1" s="6" t="s">
        <v>32</v>
      </c>
      <c r="E1" s="6" t="s">
        <v>33</v>
      </c>
      <c r="F1" s="6"/>
      <c r="G1" s="6"/>
      <c r="H1" s="7"/>
      <c r="I1" s="21"/>
      <c r="J1" s="21"/>
      <c r="K1" s="21"/>
    </row>
    <row r="2" spans="1:14" x14ac:dyDescent="0.2">
      <c r="A2" s="24" t="s">
        <v>19</v>
      </c>
      <c r="B2" s="3">
        <v>5.1226933130328192</v>
      </c>
      <c r="C2" s="3">
        <v>3.8631007872309517</v>
      </c>
      <c r="D2" s="16">
        <v>4.7509314801165372</v>
      </c>
      <c r="E2" s="16">
        <v>2.8906764566638787</v>
      </c>
      <c r="F2" s="16"/>
      <c r="G2" s="16"/>
      <c r="H2" s="16"/>
      <c r="I2" s="16"/>
      <c r="J2" s="16"/>
      <c r="K2" s="16"/>
      <c r="L2" s="3"/>
      <c r="M2" s="3"/>
      <c r="N2" s="3"/>
    </row>
    <row r="3" spans="1:14" x14ac:dyDescent="0.2">
      <c r="A3" s="24" t="s">
        <v>0</v>
      </c>
      <c r="B3" s="13">
        <v>4.9455211406530042</v>
      </c>
      <c r="C3" s="13">
        <v>4.0447570260127792</v>
      </c>
      <c r="D3" s="3">
        <v>3.855017885180255</v>
      </c>
      <c r="E3" s="3">
        <v>2.3965415084246149</v>
      </c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4" t="s">
        <v>2</v>
      </c>
      <c r="B4" s="13">
        <v>5.330659433761114</v>
      </c>
      <c r="C4" s="13">
        <v>2.3976996991193484</v>
      </c>
      <c r="D4" s="3">
        <v>4.8749703263284658</v>
      </c>
      <c r="E4" s="3">
        <v>2.7341193971096005</v>
      </c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5" t="s">
        <v>5</v>
      </c>
      <c r="B5" s="15">
        <f t="shared" ref="B5:N5" si="0">IF(OR(B3="",B4=""),"",B4/B3)</f>
        <v>1.0778761797098002</v>
      </c>
      <c r="C5" s="15">
        <f t="shared" si="0"/>
        <v>0.59279202278386078</v>
      </c>
      <c r="D5" s="15">
        <f t="shared" si="0"/>
        <v>1.2645778752594605</v>
      </c>
      <c r="E5" s="15">
        <f t="shared" si="0"/>
        <v>1.1408604388859074</v>
      </c>
      <c r="F5" s="15" t="str">
        <f t="shared" si="0"/>
        <v/>
      </c>
      <c r="G5" s="15" t="str">
        <f>IF(OR(G3="",G4=""),"",G4/G3)</f>
        <v/>
      </c>
      <c r="H5" s="15" t="str">
        <f t="shared" si="0"/>
        <v/>
      </c>
      <c r="I5" s="15" t="str">
        <f>IF(OR(I3="",I4=""),"",I4/I3)</f>
        <v/>
      </c>
      <c r="J5" s="15" t="str">
        <f t="shared" si="0"/>
        <v/>
      </c>
      <c r="K5" s="15" t="str">
        <f t="shared" si="0"/>
        <v/>
      </c>
      <c r="L5" s="15" t="str">
        <f t="shared" si="0"/>
        <v/>
      </c>
      <c r="M5" s="15" t="str">
        <f t="shared" si="0"/>
        <v/>
      </c>
      <c r="N5" s="15" t="str">
        <f t="shared" si="0"/>
        <v/>
      </c>
    </row>
    <row r="7" spans="1:14" x14ac:dyDescent="0.2">
      <c r="A7" s="18" t="s">
        <v>27</v>
      </c>
    </row>
    <row r="8" spans="1:14" x14ac:dyDescent="0.2">
      <c r="A8" s="24" t="s">
        <v>21</v>
      </c>
      <c r="B8" s="15">
        <v>0.98</v>
      </c>
      <c r="C8" s="15">
        <v>0.94</v>
      </c>
      <c r="D8" s="15">
        <v>0.96</v>
      </c>
      <c r="E8" s="15">
        <v>0.92</v>
      </c>
      <c r="F8" s="15" t="str">
        <f t="shared" ref="F8:N8" si="1">IF(OR(F2="",F3=""),"",F3/F2)</f>
        <v/>
      </c>
      <c r="G8" s="15" t="str">
        <f t="shared" si="1"/>
        <v/>
      </c>
      <c r="H8" s="15" t="str">
        <f t="shared" si="1"/>
        <v/>
      </c>
      <c r="I8" s="15" t="str">
        <f t="shared" si="1"/>
        <v/>
      </c>
      <c r="J8" s="15" t="str">
        <f t="shared" si="1"/>
        <v/>
      </c>
      <c r="K8" s="15" t="str">
        <f t="shared" si="1"/>
        <v/>
      </c>
      <c r="L8" s="15" t="str">
        <f t="shared" si="1"/>
        <v/>
      </c>
      <c r="M8" s="15" t="str">
        <f t="shared" si="1"/>
        <v/>
      </c>
      <c r="N8" s="15" t="str">
        <f t="shared" si="1"/>
        <v/>
      </c>
    </row>
    <row r="9" spans="1:14" x14ac:dyDescent="0.2">
      <c r="A9" s="24" t="s">
        <v>25</v>
      </c>
      <c r="B9" s="15">
        <v>1.06</v>
      </c>
      <c r="C9" s="15">
        <v>0.56000000000000005</v>
      </c>
      <c r="D9" s="15">
        <v>1.21</v>
      </c>
      <c r="E9" s="15">
        <v>1.05</v>
      </c>
      <c r="F9" s="15" t="str">
        <f t="shared" ref="F9:N9" si="2">IF(OR(F2="",F4=""),"",F4/F2)</f>
        <v/>
      </c>
      <c r="G9" s="15" t="str">
        <f t="shared" si="2"/>
        <v/>
      </c>
      <c r="H9" s="15" t="str">
        <f t="shared" si="2"/>
        <v/>
      </c>
      <c r="I9" s="15" t="str">
        <f t="shared" si="2"/>
        <v/>
      </c>
      <c r="J9" s="15" t="str">
        <f t="shared" si="2"/>
        <v/>
      </c>
      <c r="K9" s="15" t="str">
        <f t="shared" si="2"/>
        <v/>
      </c>
      <c r="L9" s="15" t="str">
        <f t="shared" si="2"/>
        <v/>
      </c>
      <c r="M9" s="15" t="str">
        <f t="shared" si="2"/>
        <v/>
      </c>
      <c r="N9" s="15" t="str">
        <f t="shared" si="2"/>
        <v/>
      </c>
    </row>
    <row r="12" spans="1:14" x14ac:dyDescent="0.2">
      <c r="B12" t="s">
        <v>16</v>
      </c>
    </row>
    <row r="13" spans="1:14" x14ac:dyDescent="0.2">
      <c r="B13" s="17"/>
      <c r="C13" t="s">
        <v>17</v>
      </c>
    </row>
    <row r="14" spans="1:14" x14ac:dyDescent="0.2">
      <c r="B14" s="22"/>
      <c r="C1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Results</vt:lpstr>
      <vt:lpstr>WT</vt:lpstr>
      <vt:lpstr>Δ2-9</vt:lpstr>
      <vt:lpstr>ΔNAC_v3</vt:lpstr>
      <vt:lpstr>A30P</vt:lpstr>
      <vt:lpstr>E46K_v2</vt:lpstr>
      <vt:lpstr>A53T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2014-01-08T15:20:02Z</dcterms:created>
  <dcterms:modified xsi:type="dcterms:W3CDTF">2016-05-26T10:31:35Z</dcterms:modified>
</cp:coreProperties>
</file>