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3\"/>
    </mc:Choice>
  </mc:AlternateContent>
  <bookViews>
    <workbookView xWindow="0" yWindow="0" windowWidth="1944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15" i="1"/>
  <c r="H24" i="1"/>
  <c r="H25" i="1"/>
  <c r="H23" i="1"/>
  <c r="H22" i="1"/>
  <c r="H21" i="1"/>
  <c r="G5" i="1"/>
  <c r="F5" i="1"/>
  <c r="B22" i="1"/>
  <c r="G22" i="1" s="1"/>
  <c r="C22" i="1"/>
  <c r="D22" i="1"/>
  <c r="E22" i="1"/>
  <c r="B23" i="1"/>
  <c r="C23" i="1"/>
  <c r="D23" i="1"/>
  <c r="E23" i="1"/>
  <c r="G24" i="1"/>
  <c r="C24" i="1"/>
  <c r="D24" i="1"/>
  <c r="E24" i="1"/>
  <c r="B25" i="1"/>
  <c r="C25" i="1"/>
  <c r="G25" i="1" s="1"/>
  <c r="D25" i="1"/>
  <c r="E25" i="1"/>
  <c r="C21" i="1"/>
  <c r="D21" i="1"/>
  <c r="G21" i="1" s="1"/>
  <c r="E21" i="1"/>
  <c r="B21" i="1"/>
  <c r="F25" i="1"/>
  <c r="G23" i="1"/>
  <c r="F23" i="1"/>
  <c r="Q4" i="1"/>
  <c r="O5" i="1"/>
  <c r="Q16" i="1"/>
  <c r="Q15" i="1"/>
  <c r="Q14" i="1"/>
  <c r="Q13" i="1"/>
  <c r="F22" i="1" l="1"/>
  <c r="F24" i="1"/>
  <c r="F21" i="1"/>
  <c r="C8" i="1"/>
  <c r="K5" i="1" s="1"/>
  <c r="D8" i="1"/>
  <c r="L6" i="1" s="1"/>
  <c r="E8" i="1"/>
  <c r="B8" i="1"/>
  <c r="J7" i="1" s="1"/>
  <c r="K3" i="1"/>
  <c r="M3" i="1"/>
  <c r="M4" i="1"/>
  <c r="M5" i="1"/>
  <c r="K6" i="1"/>
  <c r="M6" i="1"/>
  <c r="M7" i="1"/>
  <c r="J5" i="1"/>
  <c r="B17" i="1"/>
  <c r="J12" i="1"/>
  <c r="L3" i="1" l="1"/>
  <c r="L7" i="1"/>
  <c r="K7" i="1"/>
  <c r="J4" i="1"/>
  <c r="L4" i="1"/>
  <c r="L5" i="1"/>
  <c r="K4" i="1"/>
  <c r="J3" i="1"/>
  <c r="C17" i="1"/>
  <c r="D17" i="1"/>
  <c r="E17" i="1"/>
  <c r="J14" i="1" l="1"/>
  <c r="K12" i="1"/>
  <c r="M16" i="1"/>
  <c r="M13" i="1"/>
  <c r="L15" i="1"/>
  <c r="L13" i="1"/>
  <c r="L16" i="1"/>
  <c r="L14" i="1"/>
  <c r="M14" i="1"/>
  <c r="K15" i="1"/>
  <c r="L12" i="1"/>
  <c r="J13" i="1" l="1"/>
  <c r="J16" i="1"/>
  <c r="M15" i="1"/>
  <c r="M12" i="1"/>
  <c r="K14" i="1"/>
  <c r="K16" i="1"/>
  <c r="K13" i="1"/>
  <c r="Q6" i="1" l="1"/>
  <c r="Q5" i="1"/>
  <c r="Q7" i="1"/>
  <c r="N3" i="1"/>
  <c r="N6" i="1"/>
  <c r="N7" i="1"/>
  <c r="N12" i="1"/>
  <c r="O15" i="1"/>
  <c r="N4" i="1"/>
  <c r="N16" i="1"/>
  <c r="N5" i="1"/>
  <c r="N15" i="1"/>
  <c r="N14" i="1"/>
  <c r="O6" i="1"/>
  <c r="O12" i="1"/>
  <c r="P12" i="1" s="1"/>
  <c r="O13" i="1"/>
  <c r="P13" i="1" s="1"/>
  <c r="O16" i="1"/>
  <c r="P16" i="1" s="1"/>
  <c r="O7" i="1"/>
  <c r="P7" i="1" s="1"/>
  <c r="O4" i="1"/>
  <c r="P4" i="1" s="1"/>
  <c r="O14" i="1"/>
  <c r="P14" i="1" s="1"/>
  <c r="N13" i="1"/>
  <c r="P5" i="1"/>
  <c r="O3" i="1"/>
  <c r="P3" i="1" s="1"/>
  <c r="G13" i="1"/>
  <c r="G16" i="1"/>
  <c r="G14" i="1"/>
  <c r="G15" i="1"/>
  <c r="G12" i="1"/>
  <c r="F13" i="1"/>
  <c r="F16" i="1"/>
  <c r="F14" i="1"/>
  <c r="F15" i="1"/>
  <c r="F12" i="1"/>
  <c r="G6" i="1"/>
  <c r="F6" i="1"/>
  <c r="G7" i="1"/>
  <c r="F7" i="1"/>
  <c r="G4" i="1"/>
  <c r="F4" i="1"/>
  <c r="G3" i="1"/>
  <c r="F3" i="1"/>
</calcChain>
</file>

<file path=xl/sharedStrings.xml><?xml version="1.0" encoding="utf-8"?>
<sst xmlns="http://schemas.openxmlformats.org/spreadsheetml/2006/main" count="78" uniqueCount="28">
  <si>
    <t>pcDNA</t>
  </si>
  <si>
    <t>WT alpha-syn</t>
  </si>
  <si>
    <t>Steap3</t>
  </si>
  <si>
    <t>Delta2-9_v1</t>
  </si>
  <si>
    <t>E46K_v2</t>
  </si>
  <si>
    <t>Unstimulated</t>
  </si>
  <si>
    <t>N-367</t>
  </si>
  <si>
    <t>N-375</t>
  </si>
  <si>
    <t>N-381</t>
  </si>
  <si>
    <t>Fe2+ chelator</t>
  </si>
  <si>
    <t>Rate of fluorescence increase over 60 mins</t>
  </si>
  <si>
    <t>Rate of fluorescence increase at 60 mins</t>
  </si>
  <si>
    <t>Mean</t>
  </si>
  <si>
    <t>SD</t>
  </si>
  <si>
    <t>N-404</t>
  </si>
  <si>
    <t>SE</t>
  </si>
  <si>
    <t>T test</t>
  </si>
  <si>
    <t>Empty vector</t>
  </si>
  <si>
    <r>
      <t xml:space="preserve">WT </t>
    </r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  <scheme val="minor"/>
      </rPr>
      <t>-syn</t>
    </r>
  </si>
  <si>
    <t xml:space="preserve">Rate of fluorescence increase over 60 mins normalized </t>
  </si>
  <si>
    <t>Rate of fluorescence increase at 60 mins normalized</t>
  </si>
  <si>
    <t>E46K</t>
  </si>
  <si>
    <t>Fold increase on unstimulated</t>
  </si>
  <si>
    <r>
      <rPr>
        <sz val="11"/>
        <color theme="1"/>
        <rFont val="Arial"/>
        <family val="2"/>
      </rPr>
      <t>α</t>
    </r>
    <r>
      <rPr>
        <sz val="15.4"/>
        <color theme="1"/>
        <rFont val="Calibri"/>
        <family val="2"/>
      </rPr>
      <t>S</t>
    </r>
  </si>
  <si>
    <t>sem</t>
  </si>
  <si>
    <t>Δ2-9</t>
  </si>
  <si>
    <r>
      <rPr>
        <sz val="11"/>
        <color theme="1"/>
        <rFont val="Arial"/>
        <family val="2"/>
      </rPr>
      <t>Δ</t>
    </r>
    <r>
      <rPr>
        <sz val="11"/>
        <color theme="1"/>
        <rFont val="Calibri"/>
        <family val="2"/>
        <scheme val="minor"/>
      </rPr>
      <t>2-9 α-syn</t>
    </r>
  </si>
  <si>
    <t>E46K α-syn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</si>
</sst>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5.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2" fontId="0" fillId="0" borderId="1" xfId="0" applyNumberFormat="1" applyFill="1" applyBorder="1"/>
    <xf numFmtId="2" fontId="0" fillId="2" borderId="0" xfId="0" applyNumberForma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/>
              <a:t>ROS production</a:t>
            </a:r>
          </a:p>
        </c:rich>
      </c:tx>
      <c:layout>
        <c:manualLayout>
          <c:xMode val="edge"/>
          <c:yMode val="edge"/>
          <c:x val="0.20746293780056593"/>
          <c:y val="2.9993100860576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51566502564209"/>
          <c:y val="0.13941524136199854"/>
          <c:w val="0.81305666925055309"/>
          <c:h val="0.76028358567904952"/>
        </c:manualLayout>
      </c:layout>
      <c:barChart>
        <c:barDir val="col"/>
        <c:grouping val="clustered"/>
        <c:varyColors val="0"/>
        <c:ser>
          <c:idx val="0"/>
          <c:order val="0"/>
          <c:tx>
            <c:v>Untreated</c:v>
          </c:tx>
          <c:spPr>
            <a:pattFill prst="pct2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pattFill prst="pct4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Sheet1!$P$3:$P$7</c:f>
                <c:numCache>
                  <c:formatCode>General</c:formatCode>
                  <c:ptCount val="5"/>
                  <c:pt idx="0">
                    <c:v>4.3168606396308616E-2</c:v>
                  </c:pt>
                  <c:pt idx="1">
                    <c:v>5.0850997341362732E-2</c:v>
                  </c:pt>
                  <c:pt idx="2">
                    <c:v>0.28852107947524142</c:v>
                  </c:pt>
                  <c:pt idx="3">
                    <c:v>0.11401590774923283</c:v>
                  </c:pt>
                  <c:pt idx="4">
                    <c:v>0.12895670827763692</c:v>
                  </c:pt>
                </c:numCache>
              </c:numRef>
            </c:plus>
            <c:minus>
              <c:numRef>
                <c:f>Sheet1!$P$3:$P$7</c:f>
                <c:numCache>
                  <c:formatCode>General</c:formatCode>
                  <c:ptCount val="5"/>
                  <c:pt idx="0">
                    <c:v>4.3168606396308616E-2</c:v>
                  </c:pt>
                  <c:pt idx="1">
                    <c:v>5.0850997341362732E-2</c:v>
                  </c:pt>
                  <c:pt idx="2">
                    <c:v>0.28852107947524142</c:v>
                  </c:pt>
                  <c:pt idx="3">
                    <c:v>0.11401590774923283</c:v>
                  </c:pt>
                  <c:pt idx="4">
                    <c:v>0.12895670827763692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Sheet1!$A$3:$A$7</c:f>
              <c:strCache>
                <c:ptCount val="5"/>
                <c:pt idx="0">
                  <c:v>Empty vector</c:v>
                </c:pt>
                <c:pt idx="1">
                  <c:v>WT α-syn</c:v>
                </c:pt>
                <c:pt idx="2">
                  <c:v>Δ2-9 α-syn</c:v>
                </c:pt>
                <c:pt idx="3">
                  <c:v>E46K α-syn</c:v>
                </c:pt>
                <c:pt idx="4">
                  <c:v>Steap3</c:v>
                </c:pt>
              </c:strCache>
            </c:strRef>
          </c:cat>
          <c:val>
            <c:numRef>
              <c:f>Sheet1!$N$3:$N$7</c:f>
              <c:numCache>
                <c:formatCode>0.00</c:formatCode>
                <c:ptCount val="5"/>
                <c:pt idx="0">
                  <c:v>0.87724853486306298</c:v>
                </c:pt>
                <c:pt idx="1">
                  <c:v>1.122751465136937</c:v>
                </c:pt>
                <c:pt idx="2">
                  <c:v>1.7910570919724678</c:v>
                </c:pt>
                <c:pt idx="3">
                  <c:v>1.0158634423706763</c:v>
                </c:pt>
                <c:pt idx="4">
                  <c:v>2.1595903289567424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241576"/>
        <c:axId val="180714992"/>
      </c:barChart>
      <c:catAx>
        <c:axId val="18124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714992"/>
        <c:crosses val="autoZero"/>
        <c:auto val="1"/>
        <c:lblAlgn val="ctr"/>
        <c:lblOffset val="100"/>
        <c:noMultiLvlLbl val="0"/>
      </c:catAx>
      <c:valAx>
        <c:axId val="180714992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Rate of fluorescence increase at t=60</a:t>
                </a:r>
              </a:p>
            </c:rich>
          </c:tx>
          <c:layout>
            <c:manualLayout>
              <c:xMode val="edge"/>
              <c:yMode val="edge"/>
              <c:x val="1.3198292390669452E-2"/>
              <c:y val="0.20615375871536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124157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/>
              <a:t>Oxidative stress in SH-SY5Ys</a:t>
            </a:r>
          </a:p>
        </c:rich>
      </c:tx>
      <c:layout>
        <c:manualLayout>
          <c:xMode val="edge"/>
          <c:yMode val="edge"/>
          <c:x val="0.12002625980711805"/>
          <c:y val="3.33347892920725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73758551659799"/>
          <c:y val="0.13941524136199854"/>
          <c:w val="0.78483465171421896"/>
          <c:h val="0.76028358567904952"/>
        </c:manualLayout>
      </c:layout>
      <c:barChart>
        <c:barDir val="col"/>
        <c:grouping val="clustered"/>
        <c:varyColors val="0"/>
        <c:ser>
          <c:idx val="0"/>
          <c:order val="0"/>
          <c:tx>
            <c:v>Untreated</c:v>
          </c:tx>
          <c:spPr>
            <a:pattFill prst="pct20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Sheet1!$P$3:$P$7</c15:sqref>
                    </c15:fullRef>
                  </c:ext>
                </c:extLst>
                <c:f>Sheet1!$P$4:$P$6</c:f>
                <c:numCache>
                  <c:formatCode>General</c:formatCode>
                  <c:ptCount val="3"/>
                  <c:pt idx="0">
                    <c:v>5.0850997341362732E-2</c:v>
                  </c:pt>
                  <c:pt idx="1">
                    <c:v>0.28852107947524142</c:v>
                  </c:pt>
                  <c:pt idx="2">
                    <c:v>0.11401590774923283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Sheet1!$P$3:$P$7</c15:sqref>
                    </c15:fullRef>
                  </c:ext>
                </c:extLst>
                <c:f>Sheet1!$P$4:$P$6</c:f>
                <c:numCache>
                  <c:formatCode>General</c:formatCode>
                  <c:ptCount val="3"/>
                  <c:pt idx="0">
                    <c:v>5.0850997341362732E-2</c:v>
                  </c:pt>
                  <c:pt idx="1">
                    <c:v>0.28852107947524142</c:v>
                  </c:pt>
                  <c:pt idx="2">
                    <c:v>0.11401590774923283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Sheet1!$A$3:$A$7</c15:sqref>
                  </c15:fullRef>
                </c:ext>
              </c:extLst>
              <c:f>Sheet1!$A$4:$A$6</c:f>
              <c:strCache>
                <c:ptCount val="3"/>
                <c:pt idx="0">
                  <c:v>WT α-syn</c:v>
                </c:pt>
                <c:pt idx="1">
                  <c:v>Δ2-9 α-syn</c:v>
                </c:pt>
                <c:pt idx="2">
                  <c:v>E46K α-syn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Sheet1!$N$3:$N$7</c15:sqref>
                  </c15:fullRef>
                </c:ext>
              </c:extLst>
              <c:f>Sheet1!$N$4:$N$6</c:f>
              <c:numCache>
                <c:formatCode>0.00</c:formatCode>
                <c:ptCount val="3"/>
                <c:pt idx="0">
                  <c:v>1.122751465136937</c:v>
                </c:pt>
                <c:pt idx="1">
                  <c:v>1.7910570919724678</c:v>
                </c:pt>
                <c:pt idx="2">
                  <c:v>1.0158634423706763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552024"/>
        <c:axId val="181279552"/>
      </c:barChart>
      <c:catAx>
        <c:axId val="181552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1279552"/>
        <c:crosses val="autoZero"/>
        <c:auto val="1"/>
        <c:lblAlgn val="ctr"/>
        <c:lblOffset val="100"/>
        <c:noMultiLvlLbl val="0"/>
      </c:catAx>
      <c:valAx>
        <c:axId val="181279552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Normalised rate of fluorescence increase at t=60</a:t>
                </a:r>
              </a:p>
            </c:rich>
          </c:tx>
          <c:layout>
            <c:manualLayout>
              <c:xMode val="edge"/>
              <c:yMode val="edge"/>
              <c:x val="1.3198292390669452E-2"/>
              <c:y val="0.20615375871536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155202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34798736976166"/>
          <c:y val="5.5457203574827453E-2"/>
          <c:w val="0.77522432522524176"/>
          <c:h val="0.8442415887020247"/>
        </c:manualLayout>
      </c:layout>
      <c:barChart>
        <c:barDir val="col"/>
        <c:grouping val="clustered"/>
        <c:varyColors val="0"/>
        <c:ser>
          <c:idx val="0"/>
          <c:order val="0"/>
          <c:tx>
            <c:v>Untreated</c:v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Sheet1!$I$51:$I$54</c:f>
                <c:numCache>
                  <c:formatCode>General</c:formatCode>
                  <c:ptCount val="4"/>
                  <c:pt idx="0">
                    <c:v>4.3168606396308616E-2</c:v>
                  </c:pt>
                  <c:pt idx="1">
                    <c:v>0.12895670827763692</c:v>
                  </c:pt>
                  <c:pt idx="2">
                    <c:v>5.0850997341362732E-2</c:v>
                  </c:pt>
                  <c:pt idx="3">
                    <c:v>0.28852107947524142</c:v>
                  </c:pt>
                </c:numCache>
              </c:numRef>
            </c:plus>
            <c:minus>
              <c:numRef>
                <c:f>Sheet1!$I$51:$I$54</c:f>
                <c:numCache>
                  <c:formatCode>General</c:formatCode>
                  <c:ptCount val="4"/>
                  <c:pt idx="0">
                    <c:v>4.3168606396308616E-2</c:v>
                  </c:pt>
                  <c:pt idx="1">
                    <c:v>0.12895670827763692</c:v>
                  </c:pt>
                  <c:pt idx="2">
                    <c:v>5.0850997341362732E-2</c:v>
                  </c:pt>
                  <c:pt idx="3">
                    <c:v>0.28852107947524142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Sheet1!$G$51:$G$54</c:f>
              <c:strCache>
                <c:ptCount val="4"/>
                <c:pt idx="0">
                  <c:v>pcDNA</c:v>
                </c:pt>
                <c:pt idx="1">
                  <c:v>Steap3</c:v>
                </c:pt>
                <c:pt idx="2">
                  <c:v>αS</c:v>
                </c:pt>
                <c:pt idx="3">
                  <c:v>Δ2-9</c:v>
                </c:pt>
              </c:strCache>
            </c:strRef>
          </c:cat>
          <c:val>
            <c:numRef>
              <c:f>Sheet1!$H$51:$H$54</c:f>
              <c:numCache>
                <c:formatCode>0.00</c:formatCode>
                <c:ptCount val="4"/>
                <c:pt idx="0">
                  <c:v>0.87724853486306298</c:v>
                </c:pt>
                <c:pt idx="1">
                  <c:v>2.1595903289567424</c:v>
                </c:pt>
                <c:pt idx="2">
                  <c:v>1.122751465136937</c:v>
                </c:pt>
                <c:pt idx="3" formatCode="General">
                  <c:v>1.7910570919724678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301696"/>
        <c:axId val="181320000"/>
      </c:barChart>
      <c:catAx>
        <c:axId val="1813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1320000"/>
        <c:crosses val="autoZero"/>
        <c:auto val="1"/>
        <c:lblAlgn val="ctr"/>
        <c:lblOffset val="100"/>
        <c:noMultiLvlLbl val="0"/>
      </c:catAx>
      <c:valAx>
        <c:axId val="181320000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</a:rPr>
                  <a:t>Rate of fluorescence increase at t=60</a:t>
                </a:r>
              </a:p>
            </c:rich>
          </c:tx>
          <c:layout>
            <c:manualLayout>
              <c:xMode val="edge"/>
              <c:yMode val="edge"/>
              <c:x val="2.6511008687871482E-4"/>
              <c:y val="0.21664864745750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out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130169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306160</xdr:colOff>
      <xdr:row>25</xdr:row>
      <xdr:rowOff>108857</xdr:rowOff>
    </xdr:from>
    <xdr:to>
      <xdr:col>6</xdr:col>
      <xdr:colOff>40821</xdr:colOff>
      <xdr:row>45</xdr:row>
      <xdr:rowOff>99331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238125</xdr:colOff>
      <xdr:row>25</xdr:row>
      <xdr:rowOff>129268</xdr:rowOff>
    </xdr:from>
    <xdr:to>
      <xdr:col>11</xdr:col>
      <xdr:colOff>374197</xdr:colOff>
      <xdr:row>45</xdr:row>
      <xdr:rowOff>119742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401411</xdr:colOff>
      <xdr:row>46</xdr:row>
      <xdr:rowOff>108856</xdr:rowOff>
    </xdr:from>
    <xdr:to>
      <xdr:col>4</xdr:col>
      <xdr:colOff>605518</xdr:colOff>
      <xdr:row>65</xdr:row>
      <xdr:rowOff>119741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topLeftCell="C1" zoomScale="140" zoomScaleNormal="140" workbookViewId="0">
      <selection activeCell="S8" sqref="S8"/>
    </sheetView>
  </sheetViews>
  <sheetFormatPr defaultRowHeight="15" x14ac:dyDescent="0.25"/>
  <cols>
    <col min="1" max="1" width="13.5703125" customWidth="1"/>
    <col min="9" max="9" width="12.140625" customWidth="1"/>
    <col min="10" max="11" width="10.42578125" customWidth="1"/>
    <col min="12" max="12" width="10.140625" customWidth="1"/>
    <col min="16" max="16" width="9.140625" customWidth="1"/>
  </cols>
  <sheetData>
    <row r="1" spans="1:17" x14ac:dyDescent="0.25">
      <c r="A1" t="s">
        <v>5</v>
      </c>
      <c r="B1" t="s">
        <v>10</v>
      </c>
      <c r="J1" t="s">
        <v>5</v>
      </c>
      <c r="L1" t="s">
        <v>19</v>
      </c>
    </row>
    <row r="2" spans="1:17" x14ac:dyDescent="0.25">
      <c r="B2" t="s">
        <v>6</v>
      </c>
      <c r="C2" t="s">
        <v>7</v>
      </c>
      <c r="D2" t="s">
        <v>8</v>
      </c>
      <c r="E2" t="s">
        <v>14</v>
      </c>
      <c r="F2" t="s">
        <v>12</v>
      </c>
      <c r="G2" t="s">
        <v>13</v>
      </c>
      <c r="J2" t="s">
        <v>6</v>
      </c>
      <c r="K2" t="s">
        <v>7</v>
      </c>
      <c r="L2" t="s">
        <v>8</v>
      </c>
      <c r="M2" t="s">
        <v>14</v>
      </c>
      <c r="N2" t="s">
        <v>12</v>
      </c>
      <c r="O2" t="s">
        <v>13</v>
      </c>
      <c r="P2" t="s">
        <v>15</v>
      </c>
      <c r="Q2" t="s">
        <v>16</v>
      </c>
    </row>
    <row r="3" spans="1:17" x14ac:dyDescent="0.25">
      <c r="A3" t="s">
        <v>17</v>
      </c>
      <c r="B3" s="2">
        <v>21.94</v>
      </c>
      <c r="C3" s="2">
        <v>12.497999999999999</v>
      </c>
      <c r="D3" s="2">
        <v>9.7112999999999996</v>
      </c>
      <c r="E3" s="1">
        <v>15.37</v>
      </c>
      <c r="F3" s="1">
        <f>AVERAGE(B3:C3,E3:E3)</f>
        <v>16.602666666666668</v>
      </c>
      <c r="G3" s="1">
        <f>STDEV(B3:C3,E3:E3)</f>
        <v>4.840190216647831</v>
      </c>
      <c r="I3" t="s">
        <v>0</v>
      </c>
      <c r="J3" s="1">
        <f>B3/B$8</f>
        <v>1.0061450976795379</v>
      </c>
      <c r="K3" s="1">
        <f t="shared" ref="K3:M7" si="0">C3/C$8</f>
        <v>0.90052959613791117</v>
      </c>
      <c r="L3" s="1">
        <f t="shared" si="0"/>
        <v>0.7672883424918916</v>
      </c>
      <c r="M3" s="1">
        <f t="shared" si="0"/>
        <v>0.8350311031429114</v>
      </c>
      <c r="N3" s="1">
        <f>AVERAGE(J3:L3,M3)</f>
        <v>0.87724853486306298</v>
      </c>
      <c r="O3" s="1">
        <f>STDEV(J3:K3,M3:M3)</f>
        <v>8.6337212792617232E-2</v>
      </c>
      <c r="P3" s="1">
        <f t="shared" ref="P3" si="1">O3/SQRT(4)</f>
        <v>4.3168606396308616E-2</v>
      </c>
      <c r="Q3" s="1"/>
    </row>
    <row r="4" spans="1:17" x14ac:dyDescent="0.25">
      <c r="A4" t="s">
        <v>18</v>
      </c>
      <c r="B4" s="2">
        <v>21.672000000000001</v>
      </c>
      <c r="C4" s="2">
        <v>15.259</v>
      </c>
      <c r="D4" s="2">
        <v>15.602</v>
      </c>
      <c r="E4" s="1">
        <v>21.443000000000001</v>
      </c>
      <c r="F4" s="1">
        <f>AVERAGE(B4:E4)</f>
        <v>18.494</v>
      </c>
      <c r="G4" s="1">
        <f>STDEV(B4:E4)</f>
        <v>3.5414297489385094</v>
      </c>
      <c r="I4" t="s">
        <v>1</v>
      </c>
      <c r="J4" s="1">
        <f t="shared" ref="J4:J7" si="2">B4/B$8</f>
        <v>0.99385490232046225</v>
      </c>
      <c r="K4" s="1">
        <f t="shared" si="0"/>
        <v>1.0994704038620891</v>
      </c>
      <c r="L4" s="1">
        <f t="shared" si="0"/>
        <v>1.2327116575081085</v>
      </c>
      <c r="M4" s="1">
        <f t="shared" si="0"/>
        <v>1.1649688968570886</v>
      </c>
      <c r="N4" s="1">
        <f>AVERAGE(J4:L4,M4)</f>
        <v>1.122751465136937</v>
      </c>
      <c r="O4" s="1">
        <f>STDEV(J4:M4)</f>
        <v>0.10170199468272546</v>
      </c>
      <c r="P4" s="1">
        <f>O4/SQRT(4)</f>
        <v>5.0850997341362732E-2</v>
      </c>
      <c r="Q4" s="4">
        <f>_xlfn.T.TEST(J4:M4,J3:M3,2,2)</f>
        <v>1.4251327771509812E-2</v>
      </c>
    </row>
    <row r="5" spans="1:17" x14ac:dyDescent="0.25">
      <c r="A5" t="s">
        <v>26</v>
      </c>
      <c r="B5" s="3">
        <v>31.018000000000001</v>
      </c>
      <c r="C5" s="2">
        <v>17.555</v>
      </c>
      <c r="D5" s="2">
        <v>24.472000000000001</v>
      </c>
      <c r="E5" s="2">
        <v>46.814</v>
      </c>
      <c r="F5" s="1">
        <f>AVERAGE(B5:E5)</f>
        <v>29.964750000000002</v>
      </c>
      <c r="G5" s="1">
        <f>STDEV(B5:E5)</f>
        <v>12.50571547666639</v>
      </c>
      <c r="I5" t="s">
        <v>3</v>
      </c>
      <c r="J5" s="1">
        <f t="shared" si="2"/>
        <v>1.4224525359992661</v>
      </c>
      <c r="K5" s="1">
        <f t="shared" si="0"/>
        <v>1.2649061498000504</v>
      </c>
      <c r="L5" s="1">
        <f t="shared" si="0"/>
        <v>1.9335290143916442</v>
      </c>
      <c r="M5" s="1">
        <f t="shared" si="0"/>
        <v>2.5433406676989105</v>
      </c>
      <c r="N5" s="1">
        <f>AVERAGE(J5:L5,M5)</f>
        <v>1.7910570919724678</v>
      </c>
      <c r="O5" s="1">
        <f>STDEV(J5:M5)</f>
        <v>0.57704215895048283</v>
      </c>
      <c r="P5" s="1">
        <f>O5/SQRT(4)</f>
        <v>0.28852107947524142</v>
      </c>
      <c r="Q5" s="2">
        <f>_xlfn.T.TEST(J5:M5,J4:M4,2,2)</f>
        <v>6.2700207015512252E-2</v>
      </c>
    </row>
    <row r="6" spans="1:17" x14ac:dyDescent="0.25">
      <c r="A6" t="s">
        <v>27</v>
      </c>
      <c r="B6" s="1"/>
      <c r="C6" s="1">
        <v>17.747</v>
      </c>
      <c r="D6" s="1">
        <v>11.359</v>
      </c>
      <c r="E6" s="1">
        <v>16.039000000000001</v>
      </c>
      <c r="F6" s="1">
        <f>AVERAGE(B6:E6)</f>
        <v>15.048333333333334</v>
      </c>
      <c r="G6" s="1">
        <f>STDEV(B6:E6)</f>
        <v>3.307219577429557</v>
      </c>
      <c r="I6" t="s">
        <v>4</v>
      </c>
      <c r="J6" s="1"/>
      <c r="K6" s="1">
        <f t="shared" si="0"/>
        <v>1.2787404978924237</v>
      </c>
      <c r="L6" s="1">
        <f t="shared" si="0"/>
        <v>0.89747286999324472</v>
      </c>
      <c r="M6" s="1">
        <f t="shared" si="0"/>
        <v>0.87137695922636027</v>
      </c>
      <c r="N6" s="1">
        <f>AVERAGE(J6:L6,M6)</f>
        <v>1.0158634423706763</v>
      </c>
      <c r="O6" s="1">
        <f>STDEV(J6:M6)</f>
        <v>0.22803181549846566</v>
      </c>
      <c r="P6" s="1">
        <f>O6/SQRT(4)</f>
        <v>0.11401590774923283</v>
      </c>
      <c r="Q6" s="1">
        <f>_xlfn.T.TEST(J6:M6,J4:M4,2,2)</f>
        <v>0.43330928608143721</v>
      </c>
    </row>
    <row r="7" spans="1:17" x14ac:dyDescent="0.25">
      <c r="A7" t="s">
        <v>2</v>
      </c>
      <c r="B7" s="3">
        <v>31.018000000000001</v>
      </c>
      <c r="C7" s="2">
        <v>48.445</v>
      </c>
      <c r="D7" s="2">
        <v>23.018000000000001</v>
      </c>
      <c r="E7" s="1">
        <v>35.094000000000001</v>
      </c>
      <c r="F7" s="1">
        <f>AVERAGE(B7,D7:E7)</f>
        <v>29.709999999999997</v>
      </c>
      <c r="G7" s="1">
        <f>STDEV(B7,D7:E7)</f>
        <v>6.143337203833136</v>
      </c>
      <c r="I7" t="s">
        <v>2</v>
      </c>
      <c r="J7" s="1">
        <f t="shared" si="2"/>
        <v>1.4224525359992661</v>
      </c>
      <c r="K7" s="1">
        <f t="shared" si="0"/>
        <v>3.4906510069532013</v>
      </c>
      <c r="L7" s="1">
        <f t="shared" si="0"/>
        <v>1.8186486945597771</v>
      </c>
      <c r="M7" s="1">
        <f t="shared" si="0"/>
        <v>1.9066090783147258</v>
      </c>
      <c r="N7" s="1">
        <f>AVERAGE(J7:L7,M7)</f>
        <v>2.1595903289567424</v>
      </c>
      <c r="O7" s="1">
        <f>STDEV(J7,L7:M7)</f>
        <v>0.25791341655527383</v>
      </c>
      <c r="P7" s="1">
        <f>O7/SQRT(4)</f>
        <v>0.12895670827763692</v>
      </c>
      <c r="Q7" s="4">
        <f>_xlfn.T.TEST(J7:M7,J3:M3,2,2)</f>
        <v>3.1379444928403125E-2</v>
      </c>
    </row>
    <row r="8" spans="1:17" x14ac:dyDescent="0.25">
      <c r="A8" t="s">
        <v>12</v>
      </c>
      <c r="B8" s="1">
        <f>AVERAGE(B3:B4)</f>
        <v>21.806000000000001</v>
      </c>
      <c r="C8" s="1">
        <f t="shared" ref="C8:E8" si="3">AVERAGE(C3:C4)</f>
        <v>13.878499999999999</v>
      </c>
      <c r="D8" s="1">
        <f t="shared" si="3"/>
        <v>12.656649999999999</v>
      </c>
      <c r="E8" s="1">
        <f t="shared" si="3"/>
        <v>18.406500000000001</v>
      </c>
    </row>
    <row r="10" spans="1:17" x14ac:dyDescent="0.25">
      <c r="A10" t="s">
        <v>9</v>
      </c>
      <c r="B10" t="s">
        <v>11</v>
      </c>
      <c r="J10" t="s">
        <v>9</v>
      </c>
      <c r="L10" t="s">
        <v>20</v>
      </c>
    </row>
    <row r="11" spans="1:17" x14ac:dyDescent="0.25">
      <c r="B11" t="s">
        <v>6</v>
      </c>
      <c r="C11" t="s">
        <v>7</v>
      </c>
      <c r="D11" t="s">
        <v>8</v>
      </c>
      <c r="E11" t="s">
        <v>14</v>
      </c>
      <c r="F11" t="s">
        <v>12</v>
      </c>
      <c r="G11" t="s">
        <v>13</v>
      </c>
      <c r="J11" t="s">
        <v>6</v>
      </c>
      <c r="K11" t="s">
        <v>7</v>
      </c>
      <c r="L11" t="s">
        <v>8</v>
      </c>
      <c r="M11" t="s">
        <v>14</v>
      </c>
      <c r="N11" t="s">
        <v>12</v>
      </c>
      <c r="O11" t="s">
        <v>13</v>
      </c>
      <c r="P11" t="s">
        <v>15</v>
      </c>
      <c r="Q11" t="s">
        <v>16</v>
      </c>
    </row>
    <row r="12" spans="1:17" x14ac:dyDescent="0.25">
      <c r="A12" t="s">
        <v>0</v>
      </c>
      <c r="B12" s="1">
        <v>44.841000000000001</v>
      </c>
      <c r="C12" s="1">
        <v>36.4009</v>
      </c>
      <c r="D12" s="1">
        <v>20.462299999999999</v>
      </c>
      <c r="E12">
        <v>31.321999999999996</v>
      </c>
      <c r="F12" s="1">
        <f>AVERAGE(B12:E12)</f>
        <v>33.256549999999997</v>
      </c>
      <c r="G12" s="1">
        <f>STDEV(B12:E12)</f>
        <v>10.190219747221688</v>
      </c>
      <c r="I12" t="s">
        <v>0</v>
      </c>
      <c r="J12" s="1">
        <f>B12/B$17</f>
        <v>0.96535021151548417</v>
      </c>
      <c r="K12" s="1">
        <f t="shared" ref="J12:M14" si="4">C12/C$17</f>
        <v>0.89410629039805156</v>
      </c>
      <c r="L12" s="1">
        <f t="shared" si="4"/>
        <v>0.67105679565403464</v>
      </c>
      <c r="M12" s="1">
        <f t="shared" si="4"/>
        <v>0.6421061047435328</v>
      </c>
      <c r="N12" s="1">
        <f>AVERAGE(J12:M12)</f>
        <v>0.79315485057777591</v>
      </c>
      <c r="O12" s="1">
        <f>STDEV(J12:M12)</f>
        <v>0.16079603453289582</v>
      </c>
      <c r="P12" s="1">
        <f t="shared" ref="P12" si="5">O12/SQRT(4)</f>
        <v>8.0398017266447908E-2</v>
      </c>
      <c r="Q12" s="1"/>
    </row>
    <row r="13" spans="1:17" x14ac:dyDescent="0.25">
      <c r="A13" t="s">
        <v>1</v>
      </c>
      <c r="B13" s="1">
        <v>48.06</v>
      </c>
      <c r="C13" s="1">
        <v>45.023200000000003</v>
      </c>
      <c r="D13" s="1">
        <v>40.522999999999996</v>
      </c>
      <c r="E13">
        <v>66.238199999999992</v>
      </c>
      <c r="F13" s="1">
        <f>AVERAGE(B13:E13)</f>
        <v>49.961100000000002</v>
      </c>
      <c r="G13" s="1">
        <f>STDEV(B13:E13)</f>
        <v>11.28448423928474</v>
      </c>
      <c r="I13" t="s">
        <v>1</v>
      </c>
      <c r="J13" s="1">
        <f t="shared" si="4"/>
        <v>1.0346497884845156</v>
      </c>
      <c r="K13" s="1">
        <f t="shared" si="4"/>
        <v>1.1058937096019483</v>
      </c>
      <c r="L13" s="1">
        <f t="shared" si="4"/>
        <v>1.3289432043459652</v>
      </c>
      <c r="M13" s="1">
        <f t="shared" si="4"/>
        <v>1.3578938952564674</v>
      </c>
      <c r="N13" s="1">
        <f>AVERAGE(J13:M13)</f>
        <v>1.2068451494222241</v>
      </c>
      <c r="O13" s="1">
        <f>STDEV(J13:M13)</f>
        <v>0.16079603453289673</v>
      </c>
      <c r="P13" s="1">
        <f>O13/SQRT(4)</f>
        <v>8.0398017266448366E-2</v>
      </c>
      <c r="Q13" s="4">
        <f>_xlfn.T.TEST(J13:M13,J12:M12,2,2)</f>
        <v>1.0855118611914226E-2</v>
      </c>
    </row>
    <row r="14" spans="1:17" x14ac:dyDescent="0.25">
      <c r="A14" t="s">
        <v>3</v>
      </c>
      <c r="B14" s="1">
        <v>94.200999999999993</v>
      </c>
      <c r="C14" s="1">
        <v>61.781999999999996</v>
      </c>
      <c r="D14" s="1">
        <v>79.805999999999997</v>
      </c>
      <c r="E14">
        <v>73.022000000000006</v>
      </c>
      <c r="F14" s="1">
        <f>AVERAGE(B14:E14)</f>
        <v>77.202749999999995</v>
      </c>
      <c r="G14" s="1">
        <f>STDEV(B14:E14)</f>
        <v>13.552313637038777</v>
      </c>
      <c r="I14" t="s">
        <v>3</v>
      </c>
      <c r="J14" s="1">
        <f t="shared" si="4"/>
        <v>2.0279867816277539</v>
      </c>
      <c r="K14" s="1">
        <f t="shared" si="4"/>
        <v>1.5175359629397192</v>
      </c>
      <c r="L14" s="1">
        <f t="shared" si="4"/>
        <v>2.6172208712591396</v>
      </c>
      <c r="M14" s="1">
        <f t="shared" si="4"/>
        <v>1.4969629008550622</v>
      </c>
      <c r="N14" s="1">
        <f>AVERAGE(J14:M14)</f>
        <v>1.9149266291704188</v>
      </c>
      <c r="O14" s="1">
        <f>STDEV(J14:M14)</f>
        <v>0.52871316115615363</v>
      </c>
      <c r="P14" s="1">
        <f>O14/SQRT(4)</f>
        <v>0.26435658057807682</v>
      </c>
      <c r="Q14" s="4">
        <f>_xlfn.T.TEST(J14:M14,J13:M13,2,2)</f>
        <v>4.2757759005503465E-2</v>
      </c>
    </row>
    <row r="15" spans="1:17" x14ac:dyDescent="0.25">
      <c r="A15" t="s">
        <v>4</v>
      </c>
      <c r="B15" s="1"/>
      <c r="C15" s="1">
        <v>76.061800000000005</v>
      </c>
      <c r="D15" s="1">
        <v>55.015900000000002</v>
      </c>
      <c r="E15">
        <v>106.971</v>
      </c>
      <c r="F15" s="1">
        <f>AVERAGE(B15:E15)</f>
        <v>79.349566666666661</v>
      </c>
      <c r="G15" s="1">
        <f>STDEV(B15:E15)</f>
        <v>26.133123832472378</v>
      </c>
      <c r="I15" t="s">
        <v>4</v>
      </c>
      <c r="J15" s="1"/>
      <c r="K15" s="1">
        <f t="shared" ref="K15:M16" si="6">C15/C$17</f>
        <v>1.8682871533121028</v>
      </c>
      <c r="L15" s="1">
        <f t="shared" si="6"/>
        <v>1.8042347910070133</v>
      </c>
      <c r="M15" s="1">
        <f t="shared" si="6"/>
        <v>2.1929229337373237</v>
      </c>
      <c r="N15" s="1">
        <f>AVERAGE(J15:M15)</f>
        <v>1.95514829268548</v>
      </c>
      <c r="O15" s="1">
        <f>STDEV(J15:M15)</f>
        <v>0.20839448463122884</v>
      </c>
      <c r="P15" s="1">
        <f>O15/SQRT(3)</f>
        <v>0.12031661179947331</v>
      </c>
      <c r="Q15" s="4">
        <f>_xlfn.T.TEST(J15:M15,J13:M13,2,2)</f>
        <v>2.9354767504278755E-3</v>
      </c>
    </row>
    <row r="16" spans="1:17" x14ac:dyDescent="0.25">
      <c r="A16" t="s">
        <v>2</v>
      </c>
      <c r="B16" s="1">
        <v>94.200999999999993</v>
      </c>
      <c r="C16" s="1">
        <v>140.06299999999999</v>
      </c>
      <c r="D16" s="1">
        <v>100.598</v>
      </c>
      <c r="E16">
        <v>84.234999999999985</v>
      </c>
      <c r="F16" s="1">
        <f>AVERAGE(B16:E16)</f>
        <v>104.77424999999999</v>
      </c>
      <c r="G16" s="1">
        <f>STDEV(B16:E16)</f>
        <v>24.470331333746469</v>
      </c>
      <c r="I16" t="s">
        <v>2</v>
      </c>
      <c r="J16" s="1">
        <f>B16/B$17</f>
        <v>2.0279867816277539</v>
      </c>
      <c r="K16" s="1">
        <f t="shared" si="6"/>
        <v>3.4403327761682343</v>
      </c>
      <c r="L16" s="1">
        <f t="shared" si="6"/>
        <v>3.2990901085999416</v>
      </c>
      <c r="M16" s="1">
        <f t="shared" si="6"/>
        <v>1.7268312283082652</v>
      </c>
      <c r="N16" s="1">
        <f>AVERAGE(J16:M16)</f>
        <v>2.6235602236760487</v>
      </c>
      <c r="O16" s="1">
        <f>STDEV(J16:M16)</f>
        <v>0.87221722140310465</v>
      </c>
      <c r="P16" s="1">
        <f>O16/SQRT(4)</f>
        <v>0.43610861070155232</v>
      </c>
      <c r="Q16" s="4">
        <f>_xlfn.T.TEST(J16:M16,J12:M12,2,2)</f>
        <v>6.1636927161449143E-3</v>
      </c>
    </row>
    <row r="17" spans="1:8" x14ac:dyDescent="0.25">
      <c r="A17" t="s">
        <v>12</v>
      </c>
      <c r="B17" s="1">
        <f>AVERAGE(B12:B13)</f>
        <v>46.450500000000005</v>
      </c>
      <c r="C17" s="1">
        <f>AVERAGE(C12:C13)</f>
        <v>40.712050000000005</v>
      </c>
      <c r="D17" s="1">
        <f>AVERAGE(D12:D13)</f>
        <v>30.492649999999998</v>
      </c>
      <c r="E17" s="1">
        <f>AVERAGE(E12:E13)</f>
        <v>48.78009999999999</v>
      </c>
    </row>
    <row r="19" spans="1:8" x14ac:dyDescent="0.25">
      <c r="A19" t="s">
        <v>9</v>
      </c>
      <c r="B19" t="s">
        <v>22</v>
      </c>
    </row>
    <row r="20" spans="1:8" x14ac:dyDescent="0.25">
      <c r="B20" t="s">
        <v>6</v>
      </c>
      <c r="C20" t="s">
        <v>7</v>
      </c>
      <c r="D20" t="s">
        <v>8</v>
      </c>
      <c r="E20" t="s">
        <v>14</v>
      </c>
      <c r="F20" t="s">
        <v>12</v>
      </c>
      <c r="G20" t="s">
        <v>13</v>
      </c>
      <c r="H20" t="s">
        <v>15</v>
      </c>
    </row>
    <row r="21" spans="1:8" x14ac:dyDescent="0.25">
      <c r="A21" t="s">
        <v>0</v>
      </c>
      <c r="B21" s="1">
        <f>B12/B3</f>
        <v>2.0438012762078395</v>
      </c>
      <c r="C21" s="1">
        <f t="shared" ref="C21:E21" si="7">C12/C3</f>
        <v>2.9125380060809731</v>
      </c>
      <c r="D21" s="1">
        <f t="shared" si="7"/>
        <v>2.1070608466425709</v>
      </c>
      <c r="E21" s="1">
        <f t="shared" si="7"/>
        <v>2.03786597267404</v>
      </c>
      <c r="F21" s="1">
        <f>AVERAGE(B21:E21)</f>
        <v>2.2753165254013559</v>
      </c>
      <c r="G21" s="1">
        <f>STDEV(B21:E21)</f>
        <v>0.42596684709561833</v>
      </c>
      <c r="H21" s="1">
        <f t="shared" ref="H21" si="8">G21/SQRT(4)</f>
        <v>0.21298342354780916</v>
      </c>
    </row>
    <row r="22" spans="1:8" x14ac:dyDescent="0.25">
      <c r="A22" t="s">
        <v>1</v>
      </c>
      <c r="B22" s="1">
        <f t="shared" ref="B22:E22" si="9">B13/B4</f>
        <v>2.2176079734219272</v>
      </c>
      <c r="C22" s="1">
        <f t="shared" si="9"/>
        <v>2.9505996461104922</v>
      </c>
      <c r="D22" s="1">
        <f t="shared" si="9"/>
        <v>2.5972952185617224</v>
      </c>
      <c r="E22" s="1">
        <f t="shared" si="9"/>
        <v>3.0890360490602986</v>
      </c>
      <c r="F22" s="1">
        <f>AVERAGE(B22:E22)</f>
        <v>2.7136347217886101</v>
      </c>
      <c r="G22" s="1">
        <f>STDEV(B22:E22)</f>
        <v>0.39015208444166238</v>
      </c>
      <c r="H22" s="1">
        <f>G22/SQRT(4)</f>
        <v>0.19507604222083119</v>
      </c>
    </row>
    <row r="23" spans="1:8" x14ac:dyDescent="0.25">
      <c r="A23" t="s">
        <v>3</v>
      </c>
      <c r="B23" s="1">
        <f t="shared" ref="B23:E23" si="10">B14/B5</f>
        <v>3.0369785285962987</v>
      </c>
      <c r="C23" s="1">
        <f t="shared" si="10"/>
        <v>3.5193392195955568</v>
      </c>
      <c r="D23" s="1">
        <f t="shared" si="10"/>
        <v>3.2611147433801895</v>
      </c>
      <c r="E23" s="1">
        <f t="shared" si="10"/>
        <v>1.5598325287307218</v>
      </c>
      <c r="F23" s="1">
        <f>AVERAGE(B23:E23)</f>
        <v>2.8443162550756917</v>
      </c>
      <c r="G23" s="1">
        <f>STDEV(B23:E23)</f>
        <v>0.87871007303609328</v>
      </c>
      <c r="H23" s="1">
        <f>G23/SQRT(4)</f>
        <v>0.43935503651804664</v>
      </c>
    </row>
    <row r="24" spans="1:8" x14ac:dyDescent="0.25">
      <c r="A24" t="s">
        <v>4</v>
      </c>
      <c r="B24" s="1"/>
      <c r="C24" s="1">
        <f t="shared" ref="C24:E24" si="11">C15/C6</f>
        <v>4.2858962078097713</v>
      </c>
      <c r="D24" s="1">
        <f t="shared" si="11"/>
        <v>4.8433752971212254</v>
      </c>
      <c r="E24" s="1">
        <f t="shared" si="11"/>
        <v>6.6694307625163658</v>
      </c>
      <c r="F24" s="1">
        <f>AVERAGE(B24:E24)</f>
        <v>5.2662340891491217</v>
      </c>
      <c r="G24" s="1">
        <f>STDEV(B24:E24)</f>
        <v>1.2467623718522098</v>
      </c>
      <c r="H24" s="1">
        <f>G24/SQRT(3)</f>
        <v>0.71981859100436973</v>
      </c>
    </row>
    <row r="25" spans="1:8" x14ac:dyDescent="0.25">
      <c r="A25" t="s">
        <v>2</v>
      </c>
      <c r="B25" s="1">
        <f t="shared" ref="B25:E25" si="12">B16/B7</f>
        <v>3.0369785285962987</v>
      </c>
      <c r="C25" s="1">
        <f t="shared" si="12"/>
        <v>2.8911755599133033</v>
      </c>
      <c r="D25" s="1">
        <f t="shared" si="12"/>
        <v>4.3704057693978626</v>
      </c>
      <c r="E25" s="1">
        <f t="shared" si="12"/>
        <v>2.4002678520544816</v>
      </c>
      <c r="F25" s="1">
        <f>AVERAGE(B25:E25)</f>
        <v>3.1747069274904867</v>
      </c>
      <c r="G25" s="1">
        <f>STDEV(B25:E25)</f>
        <v>0.842379714531588</v>
      </c>
      <c r="H25" s="1">
        <f>G25/SQRT(4)</f>
        <v>0.421189857265794</v>
      </c>
    </row>
    <row r="26" spans="1:8" x14ac:dyDescent="0.25">
      <c r="B26" s="1"/>
      <c r="C26" s="1"/>
      <c r="D26" s="1"/>
      <c r="E26" s="1"/>
    </row>
    <row r="50" spans="7:9" x14ac:dyDescent="0.25">
      <c r="I50" t="s">
        <v>24</v>
      </c>
    </row>
    <row r="51" spans="7:9" x14ac:dyDescent="0.25">
      <c r="G51" t="s">
        <v>0</v>
      </c>
      <c r="H51" s="1">
        <v>0.87724853486306298</v>
      </c>
      <c r="I51">
        <v>4.3168606396308616E-2</v>
      </c>
    </row>
    <row r="52" spans="7:9" x14ac:dyDescent="0.25">
      <c r="G52" t="s">
        <v>2</v>
      </c>
      <c r="H52" s="1">
        <v>2.1595903289567424</v>
      </c>
      <c r="I52">
        <v>0.12895670827763692</v>
      </c>
    </row>
    <row r="53" spans="7:9" ht="21" x14ac:dyDescent="0.35">
      <c r="G53" s="5" t="s">
        <v>23</v>
      </c>
      <c r="H53" s="1">
        <v>1.122751465136937</v>
      </c>
      <c r="I53">
        <v>5.0850997341362732E-2</v>
      </c>
    </row>
    <row r="54" spans="7:9" x14ac:dyDescent="0.25">
      <c r="G54" s="5" t="s">
        <v>25</v>
      </c>
      <c r="H54">
        <v>1.7910570919724678</v>
      </c>
      <c r="I54">
        <v>0.28852107947524142</v>
      </c>
    </row>
    <row r="55" spans="7:9" x14ac:dyDescent="0.25">
      <c r="G55" s="5" t="s">
        <v>21</v>
      </c>
      <c r="H55">
        <v>1.0158634423706763</v>
      </c>
      <c r="I55">
        <v>0.11401590774923283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2014-11-09T21:37:43Z</dcterms:created>
  <dcterms:modified xsi:type="dcterms:W3CDTF">2016-05-26T11:59:59Z</dcterms:modified>
</cp:coreProperties>
</file>