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azel\Dropbox\PhD DATA FOR THESIS\Chapter 1\"/>
    </mc:Choice>
  </mc:AlternateContent>
  <bookViews>
    <workbookView xWindow="480" yWindow="135" windowWidth="14355" windowHeight="7935"/>
  </bookViews>
  <sheets>
    <sheet name="WT APP" sheetId="2" r:id="rId1"/>
    <sheet name="Metal muts" sheetId="1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18" i="2" l="1"/>
  <c r="L19" i="2"/>
  <c r="L13" i="2"/>
  <c r="L6" i="2"/>
  <c r="K18" i="2" l="1"/>
  <c r="K19" i="2"/>
  <c r="K13" i="2"/>
  <c r="K6" i="2"/>
  <c r="J18" i="2" l="1"/>
  <c r="J19" i="2"/>
  <c r="J13" i="2"/>
  <c r="J6" i="2"/>
  <c r="I18" i="2" l="1"/>
  <c r="I19" i="2"/>
  <c r="I13" i="2"/>
  <c r="I6" i="2"/>
  <c r="H18" i="2" l="1"/>
  <c r="H19" i="2"/>
  <c r="H13" i="2"/>
  <c r="H6" i="2"/>
  <c r="G18" i="2" l="1"/>
  <c r="G19" i="2"/>
  <c r="G13" i="2"/>
  <c r="G6" i="2"/>
  <c r="F18" i="2" l="1"/>
  <c r="F19" i="2"/>
  <c r="F13" i="2"/>
  <c r="F6" i="2"/>
  <c r="E18" i="2" l="1"/>
  <c r="E19" i="2"/>
  <c r="E13" i="2"/>
  <c r="E6" i="2"/>
  <c r="D19" i="2" l="1"/>
  <c r="B18" i="2"/>
  <c r="D13" i="2"/>
  <c r="C13" i="2"/>
  <c r="B13" i="2"/>
  <c r="B19" i="2" s="1"/>
  <c r="C6" i="2"/>
  <c r="C19" i="2" s="1"/>
  <c r="D6" i="2"/>
  <c r="D18" i="2" s="1"/>
  <c r="B6" i="2"/>
  <c r="M19" i="2" l="1"/>
  <c r="N19" i="2"/>
  <c r="O19" i="2" s="1"/>
  <c r="C18" i="2"/>
  <c r="M18" i="2" s="1"/>
  <c r="N12" i="2"/>
  <c r="O12" i="2" s="1"/>
  <c r="M12" i="2"/>
  <c r="N11" i="2"/>
  <c r="O11" i="2" s="1"/>
  <c r="M11" i="2"/>
  <c r="N18" i="2" l="1"/>
  <c r="O18" i="2" s="1"/>
  <c r="N5" i="2"/>
  <c r="O5" i="2" s="1"/>
  <c r="N4" i="2"/>
  <c r="O4" i="2" s="1"/>
  <c r="M5" i="2"/>
  <c r="M4" i="2"/>
  <c r="G5" i="1" l="1"/>
  <c r="G6" i="1"/>
  <c r="G7" i="1"/>
  <c r="G4" i="1"/>
  <c r="F5" i="1"/>
  <c r="F6" i="1"/>
  <c r="F7" i="1"/>
  <c r="F4" i="1"/>
</calcChain>
</file>

<file path=xl/sharedStrings.xml><?xml version="1.0" encoding="utf-8"?>
<sst xmlns="http://schemas.openxmlformats.org/spreadsheetml/2006/main" count="62" uniqueCount="26">
  <si>
    <t>pCI</t>
  </si>
  <si>
    <t>WT</t>
  </si>
  <si>
    <t>A/A/A</t>
  </si>
  <si>
    <t>E340N</t>
  </si>
  <si>
    <t>N-152C</t>
  </si>
  <si>
    <t>Normalized alpha-syn</t>
  </si>
  <si>
    <t>N-117&amp;N-126</t>
  </si>
  <si>
    <t>Mean</t>
  </si>
  <si>
    <t>SD</t>
  </si>
  <si>
    <t>N-160</t>
  </si>
  <si>
    <t>N-189</t>
  </si>
  <si>
    <t>N-193</t>
  </si>
  <si>
    <t>SE</t>
  </si>
  <si>
    <t>N-122</t>
  </si>
  <si>
    <t>Alpha-synuclein intensity</t>
  </si>
  <si>
    <t>N-130</t>
  </si>
  <si>
    <t>N-150</t>
  </si>
  <si>
    <t>N-152c</t>
  </si>
  <si>
    <t>N-156</t>
  </si>
  <si>
    <t>N-217</t>
  </si>
  <si>
    <t>N-220</t>
  </si>
  <si>
    <t>N-271</t>
  </si>
  <si>
    <t>Tubulin intensity</t>
  </si>
  <si>
    <t>Alpha-synuclein:Tubulin</t>
  </si>
  <si>
    <t>APP</t>
  </si>
  <si>
    <t>Empty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</si>
</sst>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3" fontId="0" fillId="0" borderId="11" xfId="0" applyNumberFormat="1" applyBorder="1"/>
    <xf numFmtId="3" fontId="0" fillId="0" borderId="10" xfId="0" applyNumberFormat="1" applyBorder="1"/>
    <xf numFmtId="0" fontId="0" fillId="0" borderId="10" xfId="0" applyFont="1" applyBorder="1"/>
    <xf numFmtId="0" fontId="0" fillId="0" borderId="4" xfId="0" applyBorder="1"/>
    <xf numFmtId="2" fontId="0" fillId="0" borderId="0" xfId="0" applyNumberFormat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l-GR" sz="1400">
                <a:latin typeface="Times New Roman" panose="02020603050405020304" pitchFamily="18" charset="0"/>
                <a:cs typeface="Times New Roman" panose="02020603050405020304" pitchFamily="18" charset="0"/>
              </a:rPr>
              <a:t>α</a:t>
            </a: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-Syn </a:t>
            </a:r>
          </a:p>
        </c:rich>
      </c:tx>
      <c:layout>
        <c:manualLayout>
          <c:xMode val="edge"/>
          <c:yMode val="edge"/>
          <c:x val="0.48690990786645494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348924333176303"/>
          <c:y val="0.1576505540974045"/>
          <c:w val="0.78595508894721489"/>
          <c:h val="0.72636956838728484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'WT APP'!$O$18:$O$19</c:f>
                <c:numCache>
                  <c:formatCode>General</c:formatCode>
                  <c:ptCount val="2"/>
                  <c:pt idx="0">
                    <c:v>7.5210317491063106E-2</c:v>
                  </c:pt>
                  <c:pt idx="1">
                    <c:v>7.7038763749951014E-2</c:v>
                  </c:pt>
                </c:numCache>
              </c:numRef>
            </c:plus>
            <c:minus>
              <c:numRef>
                <c:f>'WT APP'!$O$18:$O$19</c:f>
                <c:numCache>
                  <c:formatCode>General</c:formatCode>
                  <c:ptCount val="2"/>
                  <c:pt idx="0">
                    <c:v>7.5210317491063106E-2</c:v>
                  </c:pt>
                  <c:pt idx="1">
                    <c:v>7.7038763749951014E-2</c:v>
                  </c:pt>
                </c:numCache>
              </c:numRef>
            </c:minus>
          </c:errBars>
          <c:cat>
            <c:strRef>
              <c:f>'WT APP'!$A$4:$A$5</c:f>
              <c:strCache>
                <c:ptCount val="2"/>
                <c:pt idx="0">
                  <c:v>Empty</c:v>
                </c:pt>
                <c:pt idx="1">
                  <c:v>APP</c:v>
                </c:pt>
              </c:strCache>
            </c:strRef>
          </c:cat>
          <c:val>
            <c:numRef>
              <c:f>'WT APP'!$M$18:$M$19</c:f>
              <c:numCache>
                <c:formatCode>General</c:formatCode>
                <c:ptCount val="2"/>
                <c:pt idx="0">
                  <c:v>1.0206563850732626</c:v>
                </c:pt>
                <c:pt idx="1">
                  <c:v>0.99233944898701576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38952"/>
        <c:axId val="187370648"/>
      </c:barChart>
      <c:catAx>
        <c:axId val="187338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87370648"/>
        <c:crosses val="autoZero"/>
        <c:auto val="1"/>
        <c:lblAlgn val="ctr"/>
        <c:lblOffset val="100"/>
        <c:noMultiLvlLbl val="0"/>
      </c:catAx>
      <c:valAx>
        <c:axId val="187370648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r>
                  <a:rPr lang="en-GB" sz="11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-Syn OD/ Tubulin OD</a:t>
                </a:r>
              </a:p>
            </c:rich>
          </c:tx>
          <c:layout>
            <c:manualLayout>
              <c:xMode val="edge"/>
              <c:yMode val="edge"/>
              <c:x val="1.9058242719660039E-2"/>
              <c:y val="0.23894867308253134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ln/>
        </c:spPr>
        <c:txPr>
          <a:bodyPr/>
          <a:lstStyle/>
          <a:p>
            <a:pPr>
              <a:defRPr sz="10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87338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48924333176303"/>
          <c:y val="8.3576480023330416E-2"/>
          <c:w val="0.78595508894721489"/>
          <c:h val="0.800443642461359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158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15875">
                <a:solidFill>
                  <a:schemeClr val="tx1"/>
                </a:solidFill>
              </a:ln>
            </c:spPr>
          </c:dPt>
          <c:errBars>
            <c:errBarType val="plus"/>
            <c:errValType val="cust"/>
            <c:noEndCap val="0"/>
            <c:plus>
              <c:numRef>
                <c:f>'WT APP'!$O$18:$O$19</c:f>
                <c:numCache>
                  <c:formatCode>General</c:formatCode>
                  <c:ptCount val="2"/>
                  <c:pt idx="0">
                    <c:v>7.5210317491063106E-2</c:v>
                  </c:pt>
                  <c:pt idx="1">
                    <c:v>7.7038763749951014E-2</c:v>
                  </c:pt>
                </c:numCache>
              </c:numRef>
            </c:plus>
            <c:minus>
              <c:numRef>
                <c:f>'WT APP'!$O$18:$O$19</c:f>
                <c:numCache>
                  <c:formatCode>General</c:formatCode>
                  <c:ptCount val="2"/>
                  <c:pt idx="0">
                    <c:v>7.5210317491063106E-2</c:v>
                  </c:pt>
                  <c:pt idx="1">
                    <c:v>7.7038763749951014E-2</c:v>
                  </c:pt>
                </c:numCache>
              </c:numRef>
            </c:minus>
            <c:spPr>
              <a:ln w="15875"/>
            </c:spPr>
          </c:errBars>
          <c:cat>
            <c:strRef>
              <c:f>'WT APP'!$A$18:$A$19</c:f>
              <c:strCache>
                <c:ptCount val="2"/>
                <c:pt idx="0">
                  <c:v>pCI</c:v>
                </c:pt>
                <c:pt idx="1">
                  <c:v>APP</c:v>
                </c:pt>
              </c:strCache>
            </c:strRef>
          </c:cat>
          <c:val>
            <c:numRef>
              <c:f>'WT APP'!$M$18:$M$19</c:f>
              <c:numCache>
                <c:formatCode>General</c:formatCode>
                <c:ptCount val="2"/>
                <c:pt idx="0">
                  <c:v>1.0206563850732626</c:v>
                </c:pt>
                <c:pt idx="1">
                  <c:v>0.99233944898701576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545032"/>
        <c:axId val="305545424"/>
      </c:barChart>
      <c:catAx>
        <c:axId val="305545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1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05545424"/>
        <c:crosses val="autoZero"/>
        <c:auto val="1"/>
        <c:lblAlgn val="ctr"/>
        <c:lblOffset val="100"/>
        <c:noMultiLvlLbl val="0"/>
      </c:catAx>
      <c:valAx>
        <c:axId val="305545424"/>
        <c:scaling>
          <c:orientation val="minMax"/>
          <c:max val="1.4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l-GR" sz="11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α</a:t>
                </a:r>
                <a:r>
                  <a:rPr lang="en-GB" sz="11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-Syn OD/ Tubulin OD</a:t>
                </a:r>
              </a:p>
            </c:rich>
          </c:tx>
          <c:layout>
            <c:manualLayout>
              <c:xMode val="edge"/>
              <c:yMode val="edge"/>
              <c:x val="1.9058242719660039E-2"/>
              <c:y val="0.23894867308253134"/>
            </c:manualLayout>
          </c:layout>
          <c:overlay val="0"/>
        </c:title>
        <c:numFmt formatCode="#,##0.0" sourceLinked="0"/>
        <c:majorTickMark val="out"/>
        <c:minorTickMark val="out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05545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'Metal muts'!$G$4:$G$7</c:f>
                <c:numCache>
                  <c:formatCode>General</c:formatCode>
                  <c:ptCount val="4"/>
                  <c:pt idx="0">
                    <c:v>0.17991024374376502</c:v>
                  </c:pt>
                  <c:pt idx="1">
                    <c:v>0.79262251961902863</c:v>
                  </c:pt>
                  <c:pt idx="2">
                    <c:v>6.2733287638382169</c:v>
                  </c:pt>
                  <c:pt idx="3">
                    <c:v>3.9856811894904904</c:v>
                  </c:pt>
                </c:numCache>
              </c:numRef>
            </c:plus>
            <c:minus>
              <c:numRef>
                <c:f>'Metal muts'!$G$4:$G$7</c:f>
                <c:numCache>
                  <c:formatCode>General</c:formatCode>
                  <c:ptCount val="4"/>
                  <c:pt idx="0">
                    <c:v>0.17991024374376502</c:v>
                  </c:pt>
                  <c:pt idx="1">
                    <c:v>0.79262251961902863</c:v>
                  </c:pt>
                  <c:pt idx="2">
                    <c:v>6.2733287638382169</c:v>
                  </c:pt>
                  <c:pt idx="3">
                    <c:v>3.9856811894904904</c:v>
                  </c:pt>
                </c:numCache>
              </c:numRef>
            </c:minus>
          </c:errBars>
          <c:cat>
            <c:strRef>
              <c:f>'Metal muts'!$A$4:$A$7</c:f>
              <c:strCache>
                <c:ptCount val="4"/>
                <c:pt idx="0">
                  <c:v>pCI</c:v>
                </c:pt>
                <c:pt idx="1">
                  <c:v>WT</c:v>
                </c:pt>
                <c:pt idx="2">
                  <c:v>A/A/A</c:v>
                </c:pt>
                <c:pt idx="3">
                  <c:v>E340N</c:v>
                </c:pt>
              </c:strCache>
            </c:strRef>
          </c:cat>
          <c:val>
            <c:numRef>
              <c:f>'Metal muts'!$F$4:$F$7</c:f>
              <c:numCache>
                <c:formatCode>#,##0.000</c:formatCode>
                <c:ptCount val="4"/>
                <c:pt idx="0">
                  <c:v>0.8727842466438589</c:v>
                </c:pt>
                <c:pt idx="1">
                  <c:v>1.6154985323732083</c:v>
                </c:pt>
                <c:pt idx="2">
                  <c:v>9.4416068708095775</c:v>
                </c:pt>
                <c:pt idx="3">
                  <c:v>4.8419166226729624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81832"/>
        <c:axId val="187946848"/>
      </c:barChart>
      <c:catAx>
        <c:axId val="187581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946848"/>
        <c:crosses val="autoZero"/>
        <c:auto val="1"/>
        <c:lblAlgn val="ctr"/>
        <c:lblOffset val="100"/>
        <c:noMultiLvlLbl val="0"/>
      </c:catAx>
      <c:valAx>
        <c:axId val="187946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800"/>
                  <a:t>Normalized alpha-syn levels</a:t>
                </a:r>
              </a:p>
            </c:rich>
          </c:tx>
          <c:overlay val="0"/>
        </c:title>
        <c:numFmt formatCode="#,##0.000" sourceLinked="1"/>
        <c:majorTickMark val="out"/>
        <c:minorTickMark val="none"/>
        <c:tickLblPos val="nextTo"/>
        <c:crossAx val="187581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571501</xdr:colOff>
      <xdr:row>21</xdr:row>
      <xdr:rowOff>19050</xdr:rowOff>
    </xdr:from>
    <xdr:to>
      <xdr:col>10</xdr:col>
      <xdr:colOff>114301</xdr:colOff>
      <xdr:row>35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447675</xdr:colOff>
      <xdr:row>21</xdr:row>
      <xdr:rowOff>66675</xdr:rowOff>
    </xdr:from>
    <xdr:to>
      <xdr:col>15</xdr:col>
      <xdr:colOff>600075</xdr:colOff>
      <xdr:row>35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0</xdr:row>
      <xdr:rowOff>85724</xdr:rowOff>
    </xdr:from>
    <xdr:to>
      <xdr:col>13</xdr:col>
      <xdr:colOff>76199</xdr:colOff>
      <xdr:row>10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"/>
  <sheetViews>
    <sheetView tabSelected="1" workbookViewId="0">
      <selection activeCell="S13" sqref="S13"/>
    </sheetView>
  </sheetViews>
  <sheetFormatPr defaultRowHeight="15" x14ac:dyDescent="0.25"/>
  <sheetData>
    <row r="2" spans="1:15" x14ac:dyDescent="0.25">
      <c r="B2" s="14" t="s">
        <v>14</v>
      </c>
      <c r="C2" s="15"/>
      <c r="D2" s="16"/>
      <c r="E2" s="1"/>
    </row>
    <row r="3" spans="1:15" x14ac:dyDescent="0.25">
      <c r="B3" s="13" t="s">
        <v>13</v>
      </c>
      <c r="C3" s="13" t="s">
        <v>15</v>
      </c>
      <c r="D3" s="13" t="s">
        <v>16</v>
      </c>
      <c r="E3" s="13" t="s">
        <v>17</v>
      </c>
      <c r="F3" s="13" t="s">
        <v>18</v>
      </c>
      <c r="G3" s="13" t="s">
        <v>9</v>
      </c>
      <c r="H3" s="13" t="s">
        <v>10</v>
      </c>
      <c r="I3" s="13" t="s">
        <v>11</v>
      </c>
      <c r="J3" s="13" t="s">
        <v>19</v>
      </c>
      <c r="K3" s="13" t="s">
        <v>20</v>
      </c>
      <c r="L3" s="13" t="s">
        <v>21</v>
      </c>
      <c r="M3" s="14" t="s">
        <v>7</v>
      </c>
      <c r="N3" s="18" t="s">
        <v>8</v>
      </c>
      <c r="O3" s="17" t="s">
        <v>12</v>
      </c>
    </row>
    <row r="4" spans="1:15" x14ac:dyDescent="0.25">
      <c r="A4" s="3" t="s">
        <v>25</v>
      </c>
      <c r="B4" s="19">
        <v>51.314</v>
      </c>
      <c r="C4">
        <v>20</v>
      </c>
      <c r="D4">
        <v>16.897333333333336</v>
      </c>
      <c r="E4">
        <v>3.0660000000000003</v>
      </c>
      <c r="F4">
        <v>6.9930000000000003</v>
      </c>
      <c r="G4" s="19">
        <v>8.4039999999999999</v>
      </c>
      <c r="H4">
        <v>17.266666666666666</v>
      </c>
      <c r="I4">
        <v>18.753666666666664</v>
      </c>
      <c r="J4">
        <v>10.2545</v>
      </c>
      <c r="K4">
        <v>7.2084999999999999</v>
      </c>
      <c r="L4">
        <v>21.602</v>
      </c>
      <c r="M4" s="9">
        <f>AVERAGE(K4:L4)</f>
        <v>14.405250000000001</v>
      </c>
      <c r="N4" s="4">
        <f>STDEV(K4:L4)</f>
        <v>10.177741455008571</v>
      </c>
      <c r="O4" s="10">
        <f>N4/1.73</f>
        <v>5.8830875462477286</v>
      </c>
    </row>
    <row r="5" spans="1:15" x14ac:dyDescent="0.25">
      <c r="A5" s="5" t="s">
        <v>24</v>
      </c>
      <c r="B5" s="20">
        <v>48.686</v>
      </c>
      <c r="C5">
        <v>5.1420000000000003</v>
      </c>
      <c r="D5">
        <v>11.933666666666667</v>
      </c>
      <c r="E5">
        <v>5.3125</v>
      </c>
      <c r="F5">
        <v>13.198</v>
      </c>
      <c r="G5" s="19">
        <v>10.51</v>
      </c>
      <c r="H5">
        <v>16.066333333333333</v>
      </c>
      <c r="I5">
        <v>14.58</v>
      </c>
      <c r="J5">
        <v>9.8574999999999999</v>
      </c>
      <c r="K5">
        <v>6.843</v>
      </c>
      <c r="L5">
        <v>18.694499999999998</v>
      </c>
      <c r="M5" s="11">
        <f>AVERAGE(K5:L5)</f>
        <v>12.768749999999999</v>
      </c>
      <c r="N5" s="5">
        <f>STDEV(K5:L5)</f>
        <v>8.3802760172323651</v>
      </c>
      <c r="O5" s="12">
        <f>N5/1.73</f>
        <v>4.8440901833713097</v>
      </c>
    </row>
    <row r="6" spans="1:15" x14ac:dyDescent="0.25">
      <c r="A6" t="s">
        <v>7</v>
      </c>
      <c r="B6" s="19">
        <f>AVERAGE(B4:B5)</f>
        <v>50</v>
      </c>
      <c r="C6" s="19">
        <f t="shared" ref="C6:L6" si="0">AVERAGE(C4:C5)</f>
        <v>12.571</v>
      </c>
      <c r="D6" s="19">
        <f t="shared" si="0"/>
        <v>14.415500000000002</v>
      </c>
      <c r="E6" s="19">
        <f t="shared" si="0"/>
        <v>4.1892500000000004</v>
      </c>
      <c r="F6" s="19">
        <f t="shared" si="0"/>
        <v>10.095500000000001</v>
      </c>
      <c r="G6" s="19">
        <f t="shared" si="0"/>
        <v>9.4570000000000007</v>
      </c>
      <c r="H6" s="19">
        <f t="shared" si="0"/>
        <v>16.666499999999999</v>
      </c>
      <c r="I6" s="19">
        <f t="shared" si="0"/>
        <v>16.666833333333333</v>
      </c>
      <c r="J6" s="19">
        <f t="shared" si="0"/>
        <v>10.056000000000001</v>
      </c>
      <c r="K6" s="19">
        <f t="shared" si="0"/>
        <v>7.0257500000000004</v>
      </c>
      <c r="L6" s="19">
        <f t="shared" si="0"/>
        <v>20.148249999999997</v>
      </c>
    </row>
    <row r="9" spans="1:15" x14ac:dyDescent="0.25">
      <c r="B9" s="14" t="s">
        <v>22</v>
      </c>
      <c r="C9" s="15"/>
      <c r="D9" s="16"/>
      <c r="E9" s="1"/>
    </row>
    <row r="10" spans="1:15" x14ac:dyDescent="0.25">
      <c r="B10" s="13" t="s">
        <v>13</v>
      </c>
      <c r="C10" s="13" t="s">
        <v>15</v>
      </c>
      <c r="D10" s="13" t="s">
        <v>16</v>
      </c>
      <c r="E10" s="13" t="s">
        <v>17</v>
      </c>
      <c r="F10" s="13" t="s">
        <v>18</v>
      </c>
      <c r="G10" s="13" t="s">
        <v>9</v>
      </c>
      <c r="H10" s="13" t="s">
        <v>10</v>
      </c>
      <c r="I10" s="13" t="s">
        <v>11</v>
      </c>
      <c r="J10" s="13" t="s">
        <v>19</v>
      </c>
      <c r="K10" s="13" t="s">
        <v>20</v>
      </c>
      <c r="L10" s="13" t="s">
        <v>21</v>
      </c>
      <c r="M10" s="14" t="s">
        <v>7</v>
      </c>
      <c r="N10" s="18" t="s">
        <v>8</v>
      </c>
      <c r="O10" s="17" t="s">
        <v>12</v>
      </c>
    </row>
    <row r="11" spans="1:15" x14ac:dyDescent="0.25">
      <c r="A11" s="3" t="s">
        <v>0</v>
      </c>
      <c r="B11">
        <v>8.7080000000000002</v>
      </c>
      <c r="C11">
        <v>10.986000000000001</v>
      </c>
      <c r="D11">
        <v>12.875333333333332</v>
      </c>
      <c r="E11">
        <v>11.397500000000001</v>
      </c>
      <c r="F11">
        <v>10.531000000000001</v>
      </c>
      <c r="G11" s="19">
        <v>8.4380000000000006</v>
      </c>
      <c r="H11">
        <v>17.186666666666667</v>
      </c>
      <c r="I11">
        <v>16.697666666666667</v>
      </c>
      <c r="J11">
        <v>17.695500000000003</v>
      </c>
      <c r="K11">
        <v>9.9059999999999988</v>
      </c>
      <c r="L11">
        <v>15.354500000000002</v>
      </c>
      <c r="M11" s="9">
        <f>AVERAGE(K11:L11)</f>
        <v>12.63025</v>
      </c>
      <c r="N11" s="4">
        <f>STDEV(K11:L11)</f>
        <v>3.8526712972949091</v>
      </c>
      <c r="O11" s="10">
        <f>N11/1.73</f>
        <v>2.2269776284941671</v>
      </c>
    </row>
    <row r="12" spans="1:15" x14ac:dyDescent="0.25">
      <c r="A12" s="5" t="s">
        <v>24</v>
      </c>
      <c r="B12">
        <v>8.2059999999999995</v>
      </c>
      <c r="C12">
        <v>11.802</v>
      </c>
      <c r="D12">
        <v>10.914</v>
      </c>
      <c r="E12">
        <v>11.564</v>
      </c>
      <c r="F12">
        <v>8.3070000000000004</v>
      </c>
      <c r="G12" s="19">
        <v>9.1170000000000009</v>
      </c>
      <c r="H12">
        <v>16.146333333333335</v>
      </c>
      <c r="I12">
        <v>16.635666666666665</v>
      </c>
      <c r="J12">
        <v>17.3325</v>
      </c>
      <c r="K12">
        <v>8.4370000000000012</v>
      </c>
      <c r="L12">
        <v>16.995000000000001</v>
      </c>
      <c r="M12" s="11">
        <f>AVERAGE(K12:L12)</f>
        <v>12.716000000000001</v>
      </c>
      <c r="N12" s="5">
        <f>STDEV(K12:L12)</f>
        <v>6.0514198333944744</v>
      </c>
      <c r="O12" s="12">
        <f>N12/1.73</f>
        <v>3.4979305395343783</v>
      </c>
    </row>
    <row r="13" spans="1:15" x14ac:dyDescent="0.25">
      <c r="A13" t="s">
        <v>7</v>
      </c>
      <c r="B13" s="19">
        <f>AVERAGE(B11:B12)</f>
        <v>8.4570000000000007</v>
      </c>
      <c r="C13" s="19">
        <f t="shared" ref="C13" si="1">AVERAGE(C11:C12)</f>
        <v>11.394</v>
      </c>
      <c r="D13" s="19">
        <f t="shared" ref="D13:L13" si="2">AVERAGE(D11:D12)</f>
        <v>11.894666666666666</v>
      </c>
      <c r="E13" s="19">
        <f t="shared" si="2"/>
        <v>11.48075</v>
      </c>
      <c r="F13" s="19">
        <f t="shared" si="2"/>
        <v>9.4190000000000005</v>
      </c>
      <c r="G13" s="19">
        <f t="shared" si="2"/>
        <v>8.7774999999999999</v>
      </c>
      <c r="H13" s="19">
        <f t="shared" si="2"/>
        <v>16.666499999999999</v>
      </c>
      <c r="I13" s="19">
        <f t="shared" si="2"/>
        <v>16.666666666666664</v>
      </c>
      <c r="J13" s="19">
        <f t="shared" si="2"/>
        <v>17.514000000000003</v>
      </c>
      <c r="K13" s="19">
        <f t="shared" si="2"/>
        <v>9.1715</v>
      </c>
      <c r="L13" s="19">
        <f t="shared" si="2"/>
        <v>16.174750000000003</v>
      </c>
    </row>
    <row r="16" spans="1:15" x14ac:dyDescent="0.25">
      <c r="B16" s="14" t="s">
        <v>23</v>
      </c>
      <c r="C16" s="15"/>
      <c r="D16" s="16"/>
      <c r="E16" s="1"/>
    </row>
    <row r="17" spans="1:15" x14ac:dyDescent="0.25">
      <c r="B17" s="13" t="s">
        <v>13</v>
      </c>
      <c r="C17" s="13" t="s">
        <v>15</v>
      </c>
      <c r="D17" s="13" t="s">
        <v>16</v>
      </c>
      <c r="E17" s="13" t="s">
        <v>17</v>
      </c>
      <c r="F17" s="13" t="s">
        <v>18</v>
      </c>
      <c r="G17" s="13" t="s">
        <v>9</v>
      </c>
      <c r="H17" s="13" t="s">
        <v>10</v>
      </c>
      <c r="I17" s="13" t="s">
        <v>11</v>
      </c>
      <c r="J17" s="13" t="s">
        <v>19</v>
      </c>
      <c r="K17" s="13" t="s">
        <v>20</v>
      </c>
      <c r="L17" s="13" t="s">
        <v>21</v>
      </c>
      <c r="M17" s="14" t="s">
        <v>7</v>
      </c>
      <c r="N17" s="18" t="s">
        <v>8</v>
      </c>
      <c r="O17" s="17" t="s">
        <v>12</v>
      </c>
    </row>
    <row r="18" spans="1:15" x14ac:dyDescent="0.25">
      <c r="A18" s="3" t="s">
        <v>0</v>
      </c>
      <c r="B18">
        <f>(B4/B$6)/(B11/B$13)</f>
        <v>0.99669843362425359</v>
      </c>
      <c r="C18">
        <f>(C4/C$6)/(C11/C$13)</f>
        <v>1.6500488041686192</v>
      </c>
      <c r="D18">
        <f t="shared" ref="D18" si="3">(D4/D$6)/(D11/D$13)</f>
        <v>1.0828847945890863</v>
      </c>
      <c r="E18">
        <f t="shared" ref="E18:F18" si="4">(E4/E$6)/(E11/E$13)</f>
        <v>0.73721902000523254</v>
      </c>
      <c r="F18">
        <f t="shared" si="4"/>
        <v>0.61954217951635648</v>
      </c>
      <c r="G18">
        <f t="shared" ref="G18:H18" si="5">(G4/G$6)/(G11/G$13)</f>
        <v>0.9244085885382376</v>
      </c>
      <c r="H18">
        <f t="shared" si="5"/>
        <v>1.0046547711404188</v>
      </c>
      <c r="I18">
        <f t="shared" ref="I18:J18" si="6">(I4/I$6)/(I11/I$13)</f>
        <v>1.1231197451864738</v>
      </c>
      <c r="J18">
        <f t="shared" si="6"/>
        <v>1.0092801494979811</v>
      </c>
      <c r="K18">
        <f t="shared" ref="K18:L18" si="7">(K4/K$6)/(K11/K$13)</f>
        <v>0.9499358051367659</v>
      </c>
      <c r="L18">
        <f t="shared" si="7"/>
        <v>1.1294279444024633</v>
      </c>
      <c r="M18" s="9">
        <f>AVERAGE(B18:L18)</f>
        <v>1.0206563850732626</v>
      </c>
      <c r="N18" s="4">
        <f>STDEV(B18:L18)</f>
        <v>0.26053618229581499</v>
      </c>
      <c r="O18" s="10">
        <f>N18/SQRT(12)</f>
        <v>7.5210317491063106E-2</v>
      </c>
    </row>
    <row r="19" spans="1:15" x14ac:dyDescent="0.25">
      <c r="A19" s="5" t="s">
        <v>24</v>
      </c>
      <c r="B19">
        <f>(B5/B$6)/(B12/B$13)</f>
        <v>1.0035035388739948</v>
      </c>
      <c r="C19">
        <f>(C5/C$6)/(C12/C$13)</f>
        <v>0.39489610552478804</v>
      </c>
      <c r="D19">
        <f t="shared" ref="D19" si="8">(D5/D$6)/(D12/D$13)</f>
        <v>0.90222014306401432</v>
      </c>
      <c r="E19">
        <f t="shared" ref="E19:F19" si="9">(E5/E$6)/(E12/E$13)</f>
        <v>1.2589974247224458</v>
      </c>
      <c r="F19">
        <f t="shared" si="9"/>
        <v>1.4823162763348077</v>
      </c>
      <c r="G19">
        <f t="shared" ref="G19:H19" si="10">(G5/G$6)/(G12/G$13)</f>
        <v>1.0699616463655093</v>
      </c>
      <c r="H19">
        <f t="shared" si="10"/>
        <v>0.99504531472573732</v>
      </c>
      <c r="I19">
        <f t="shared" ref="I19:J19" si="11">(I5/I$6)/(I12/I$13)</f>
        <v>0.87642139588382295</v>
      </c>
      <c r="J19">
        <f t="shared" si="11"/>
        <v>0.99052549341171059</v>
      </c>
      <c r="K19">
        <f t="shared" ref="K19:L19" si="12">(K5/K$6)/(K12/K$13)</f>
        <v>1.0587810731676184</v>
      </c>
      <c r="L19">
        <f t="shared" si="12"/>
        <v>0.88306552678272321</v>
      </c>
      <c r="M19" s="9">
        <f>AVERAGE(B19:L19)</f>
        <v>0.99233944898701576</v>
      </c>
      <c r="N19" s="4">
        <f>STDEV(B19:L19)</f>
        <v>0.26687010593442118</v>
      </c>
      <c r="O19" s="10">
        <f>N19/SQRT(12)</f>
        <v>7.7038763749951014E-2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zoomScaleNormal="100" workbookViewId="0">
      <selection activeCell="F3" sqref="F3:G5"/>
    </sheetView>
  </sheetViews>
  <sheetFormatPr defaultRowHeight="15" x14ac:dyDescent="0.25"/>
  <cols>
    <col min="2" max="2" width="13" customWidth="1"/>
    <col min="8" max="8" width="11.7109375" customWidth="1"/>
  </cols>
  <sheetData>
    <row r="1" spans="1:16" x14ac:dyDescent="0.25">
      <c r="B1" s="1"/>
      <c r="C1" s="1"/>
      <c r="D1" s="1"/>
    </row>
    <row r="2" spans="1:16" ht="15" customHeight="1" x14ac:dyDescent="0.25">
      <c r="B2" t="s">
        <v>5</v>
      </c>
    </row>
    <row r="3" spans="1:16" x14ac:dyDescent="0.25">
      <c r="B3" s="2" t="s">
        <v>6</v>
      </c>
      <c r="C3" s="2" t="s">
        <v>4</v>
      </c>
      <c r="F3" s="1" t="s">
        <v>7</v>
      </c>
      <c r="G3" s="1" t="s">
        <v>8</v>
      </c>
      <c r="I3" s="1"/>
      <c r="J3" s="1"/>
      <c r="K3" s="1"/>
      <c r="M3" s="1"/>
      <c r="N3" s="1"/>
      <c r="O3" s="1"/>
    </row>
    <row r="4" spans="1:16" x14ac:dyDescent="0.25">
      <c r="A4" s="3" t="s">
        <v>0</v>
      </c>
      <c r="B4" s="8">
        <v>1</v>
      </c>
      <c r="C4" s="8">
        <v>0.74556849328771768</v>
      </c>
      <c r="F4" s="7">
        <f>AVERAGE(B4:C4)</f>
        <v>0.8727842466438589</v>
      </c>
      <c r="G4" s="6">
        <f>STDEV(B4:C4)</f>
        <v>0.17991024374376502</v>
      </c>
      <c r="H4" s="1"/>
      <c r="J4" s="1"/>
      <c r="K4" s="1"/>
      <c r="L4" s="1"/>
      <c r="N4" s="1"/>
      <c r="O4" s="1"/>
      <c r="P4" s="1"/>
    </row>
    <row r="5" spans="1:16" x14ac:dyDescent="0.25">
      <c r="A5" s="4" t="s">
        <v>1</v>
      </c>
      <c r="B5" s="8">
        <v>2.1759672909169909</v>
      </c>
      <c r="C5" s="8">
        <v>1.0550297738294256</v>
      </c>
      <c r="F5" s="7">
        <f t="shared" ref="F5:F7" si="0">AVERAGE(B5:C5)</f>
        <v>1.6154985323732083</v>
      </c>
      <c r="G5" s="6">
        <f t="shared" ref="G5:G7" si="1">STDEV(B5:C5)</f>
        <v>0.79262251961902863</v>
      </c>
    </row>
    <row r="6" spans="1:16" x14ac:dyDescent="0.25">
      <c r="A6" s="4" t="s">
        <v>2</v>
      </c>
      <c r="B6" s="8">
        <v>13.877520180332203</v>
      </c>
      <c r="C6" s="8">
        <v>5.0056935612869511</v>
      </c>
      <c r="F6" s="7">
        <f t="shared" si="0"/>
        <v>9.4416068708095775</v>
      </c>
      <c r="G6" s="6">
        <f t="shared" si="1"/>
        <v>6.2733287638382169</v>
      </c>
    </row>
    <row r="7" spans="1:16" x14ac:dyDescent="0.25">
      <c r="A7" s="5" t="s">
        <v>3</v>
      </c>
      <c r="B7" s="8">
        <v>7.6602188194093523</v>
      </c>
      <c r="C7" s="8">
        <v>2.0236144259365729</v>
      </c>
      <c r="F7" s="7">
        <f t="shared" si="0"/>
        <v>4.8419166226729624</v>
      </c>
      <c r="G7" s="6">
        <f t="shared" si="1"/>
        <v>3.9856811894904904</v>
      </c>
      <c r="H7" s="1"/>
      <c r="J7" s="1"/>
      <c r="L7" s="1"/>
      <c r="N7" s="1"/>
    </row>
    <row r="10" spans="1:16" x14ac:dyDescent="0.25">
      <c r="F10" s="1"/>
      <c r="G10" s="1"/>
      <c r="H10" s="1"/>
      <c r="J10" s="1"/>
      <c r="K10" s="1"/>
      <c r="L10" s="1"/>
      <c r="N10" s="1"/>
      <c r="O10" s="1"/>
      <c r="P10" s="1"/>
    </row>
    <row r="11" spans="1:16" ht="15" customHeight="1" x14ac:dyDescent="0.25">
      <c r="C11" s="1"/>
      <c r="D11" s="1"/>
      <c r="E11" s="1"/>
    </row>
    <row r="20" spans="7:33" x14ac:dyDescent="0.25">
      <c r="G20" s="1"/>
      <c r="H20" s="1"/>
      <c r="I20" s="1"/>
      <c r="K20" s="1"/>
      <c r="L20" s="1"/>
      <c r="M20" s="1"/>
      <c r="O20" s="1"/>
      <c r="P20" s="1"/>
      <c r="Q20" s="1"/>
      <c r="S20" s="1"/>
      <c r="T20" s="1"/>
      <c r="U20" s="1"/>
      <c r="W20" s="1"/>
      <c r="X20" s="1"/>
      <c r="Y20" s="1"/>
      <c r="AA20" s="1"/>
      <c r="AB20" s="1"/>
      <c r="AC20" s="1"/>
      <c r="AE20" s="1"/>
      <c r="AF20" s="1"/>
      <c r="AG20" s="1"/>
    </row>
    <row r="21" spans="7:33" x14ac:dyDescent="0.25">
      <c r="G21" s="1"/>
      <c r="H21" s="1"/>
      <c r="I21" s="1"/>
      <c r="K21" s="1"/>
      <c r="L21" s="1"/>
      <c r="M21" s="1"/>
      <c r="O21" s="1"/>
      <c r="P21" s="1"/>
      <c r="Q21" s="1"/>
      <c r="S21" s="1"/>
      <c r="T21" s="1"/>
      <c r="U21" s="1"/>
      <c r="W21" s="1"/>
      <c r="X21" s="1"/>
      <c r="Y21" s="1"/>
      <c r="AA21" s="1"/>
      <c r="AB21" s="1"/>
      <c r="AC21" s="1"/>
      <c r="AE21" s="1"/>
      <c r="AF21" s="1"/>
      <c r="AG21" s="1"/>
    </row>
  </sheetData>
  <pageMargins left="0.7" right="0.7" top="0.75" bottom="0.75" header="0.3" footer="0.3"/>
  <pageSetup paperSize="9" scale="6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WT APP</vt:lpstr>
      <vt:lpstr>Metal muts</vt:lpstr>
      <vt:lpstr>Sheet3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2013-09-02T10:45:37Z</dcterms:created>
  <dcterms:modified xsi:type="dcterms:W3CDTF">2016-05-25T10:42:43Z</dcterms:modified>
</cp:coreProperties>
</file>