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azel\Dropbox\Processed PhD Thesis Data\APP processing in alpha-syn cells\"/>
    </mc:Choice>
  </mc:AlternateContent>
  <bookViews>
    <workbookView xWindow="0" yWindow="0" windowWidth="28800" windowHeight="12375" activeTab="1"/>
  </bookViews>
  <sheets>
    <sheet name="Ratio CTF to full length" sheetId="1" r:id="rId1"/>
    <sheet name="Normalized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8" i="2" l="1"/>
  <c r="I27" i="2"/>
  <c r="I26" i="2"/>
  <c r="I25" i="2"/>
  <c r="I24" i="2"/>
  <c r="I19" i="2"/>
  <c r="I18" i="2"/>
  <c r="I17" i="2"/>
  <c r="I16" i="2"/>
  <c r="I15" i="2"/>
  <c r="S9" i="2" l="1"/>
  <c r="D34" i="1" l="1"/>
  <c r="D23" i="1"/>
  <c r="B15" i="2"/>
  <c r="C15" i="2"/>
  <c r="E15" i="2"/>
  <c r="B16" i="2"/>
  <c r="C16" i="2"/>
  <c r="E16" i="2"/>
  <c r="B17" i="2"/>
  <c r="C17" i="2"/>
  <c r="E17" i="2"/>
  <c r="B18" i="2"/>
  <c r="C18" i="2"/>
  <c r="E18" i="2"/>
  <c r="B19" i="2"/>
  <c r="C19" i="2"/>
  <c r="E19" i="2"/>
  <c r="E14" i="2"/>
  <c r="C14" i="2"/>
  <c r="B14" i="2"/>
  <c r="D19" i="2" l="1"/>
  <c r="D18" i="2"/>
  <c r="D17" i="2"/>
  <c r="D16" i="2"/>
  <c r="D15" i="2"/>
  <c r="S8" i="2"/>
  <c r="S7" i="2"/>
  <c r="S6" i="2"/>
  <c r="S27" i="2"/>
  <c r="S26" i="2"/>
  <c r="S25" i="2"/>
  <c r="S24" i="2"/>
  <c r="S18" i="2"/>
  <c r="S17" i="2"/>
  <c r="S16" i="2"/>
  <c r="S15" i="2"/>
  <c r="P9" i="2" l="1"/>
  <c r="R6" i="2"/>
  <c r="R7" i="2"/>
  <c r="O24" i="2"/>
  <c r="O25" i="2"/>
  <c r="O26" i="2"/>
  <c r="O23" i="2"/>
  <c r="N24" i="2"/>
  <c r="N25" i="2"/>
  <c r="N26" i="2"/>
  <c r="N23" i="2"/>
  <c r="M24" i="2"/>
  <c r="M25" i="2"/>
  <c r="M26" i="2"/>
  <c r="M23" i="2"/>
  <c r="L24" i="2"/>
  <c r="L25" i="2"/>
  <c r="L26" i="2"/>
  <c r="L23" i="2"/>
  <c r="K24" i="2"/>
  <c r="K25" i="2"/>
  <c r="K26" i="2"/>
  <c r="K23" i="2"/>
  <c r="O15" i="2"/>
  <c r="O16" i="2"/>
  <c r="O17" i="2"/>
  <c r="O14" i="2"/>
  <c r="N15" i="2"/>
  <c r="N16" i="2"/>
  <c r="N17" i="2"/>
  <c r="N14" i="2"/>
  <c r="M15" i="2"/>
  <c r="M16" i="2"/>
  <c r="M17" i="2"/>
  <c r="M14" i="2"/>
  <c r="L15" i="2"/>
  <c r="L16" i="2"/>
  <c r="L17" i="2"/>
  <c r="L14" i="2"/>
  <c r="K15" i="2"/>
  <c r="K16" i="2"/>
  <c r="K17" i="2"/>
  <c r="K14" i="2"/>
  <c r="O6" i="2"/>
  <c r="O7" i="2"/>
  <c r="O8" i="2"/>
  <c r="O5" i="2"/>
  <c r="N6" i="2"/>
  <c r="N7" i="2"/>
  <c r="N8" i="2"/>
  <c r="N5" i="2"/>
  <c r="M6" i="2"/>
  <c r="M7" i="2"/>
  <c r="M8" i="2"/>
  <c r="M5" i="2"/>
  <c r="L6" i="2"/>
  <c r="L7" i="2"/>
  <c r="L8" i="2"/>
  <c r="L5" i="2"/>
  <c r="K6" i="2"/>
  <c r="K7" i="2"/>
  <c r="K8" i="2"/>
  <c r="K5" i="2"/>
  <c r="E24" i="2"/>
  <c r="E25" i="2"/>
  <c r="E26" i="2"/>
  <c r="E27" i="2"/>
  <c r="E28" i="2"/>
  <c r="E23" i="2"/>
  <c r="D24" i="2"/>
  <c r="D25" i="2"/>
  <c r="D26" i="2"/>
  <c r="D27" i="2"/>
  <c r="D28" i="2"/>
  <c r="D23" i="2"/>
  <c r="C24" i="2"/>
  <c r="C25" i="2"/>
  <c r="C26" i="2"/>
  <c r="C27" i="2"/>
  <c r="C28" i="2"/>
  <c r="C23" i="2"/>
  <c r="B24" i="2"/>
  <c r="B25" i="2"/>
  <c r="B26" i="2"/>
  <c r="B27" i="2"/>
  <c r="B28" i="2"/>
  <c r="B23" i="2"/>
  <c r="E6" i="2"/>
  <c r="E7" i="2"/>
  <c r="E8" i="2"/>
  <c r="E9" i="2"/>
  <c r="E10" i="2"/>
  <c r="E5" i="2"/>
  <c r="D6" i="2"/>
  <c r="D7" i="2"/>
  <c r="D8" i="2"/>
  <c r="D9" i="2"/>
  <c r="D10" i="2"/>
  <c r="C6" i="2"/>
  <c r="C7" i="2"/>
  <c r="C8" i="2"/>
  <c r="C9" i="2"/>
  <c r="C10" i="2"/>
  <c r="C5" i="2"/>
  <c r="B6" i="2"/>
  <c r="B7" i="2"/>
  <c r="B8" i="2"/>
  <c r="B9" i="2"/>
  <c r="B10" i="2"/>
  <c r="B5" i="2"/>
  <c r="E34" i="1" l="1"/>
  <c r="E12" i="1"/>
  <c r="E23" i="1"/>
  <c r="O31" i="1" l="1"/>
  <c r="N31" i="1"/>
  <c r="M31" i="1"/>
  <c r="L31" i="1"/>
  <c r="K31" i="1"/>
  <c r="O20" i="1"/>
  <c r="N20" i="1"/>
  <c r="M20" i="1"/>
  <c r="L20" i="1"/>
  <c r="K20" i="1"/>
  <c r="O9" i="1"/>
  <c r="N9" i="1"/>
  <c r="M9" i="1"/>
  <c r="L9" i="1"/>
  <c r="K9" i="1"/>
  <c r="C34" i="1"/>
  <c r="B34" i="1"/>
  <c r="C23" i="1"/>
  <c r="B23" i="1"/>
  <c r="C12" i="1"/>
  <c r="D12" i="1"/>
  <c r="B12" i="1"/>
  <c r="Q24" i="2" l="1"/>
  <c r="R24" i="2" s="1"/>
  <c r="P24" i="2"/>
  <c r="Q27" i="2"/>
  <c r="R27" i="2" s="1"/>
  <c r="P27" i="2"/>
  <c r="Q14" i="2"/>
  <c r="R14" i="2" s="1"/>
  <c r="P14" i="2"/>
  <c r="Q17" i="2"/>
  <c r="R17" i="2" s="1"/>
  <c r="P17" i="2"/>
  <c r="Q23" i="2"/>
  <c r="R23" i="2" s="1"/>
  <c r="P23" i="2"/>
  <c r="P26" i="2"/>
  <c r="Q26" i="2"/>
  <c r="R26" i="2" s="1"/>
  <c r="P18" i="2"/>
  <c r="P15" i="2"/>
  <c r="Q18" i="2"/>
  <c r="R18" i="2" s="1"/>
  <c r="Q15" i="2"/>
  <c r="R15" i="2" s="1"/>
  <c r="P16" i="2"/>
  <c r="Q16" i="2"/>
  <c r="R16" i="2" s="1"/>
  <c r="P25" i="2"/>
  <c r="Q25" i="2"/>
  <c r="R25" i="2" s="1"/>
  <c r="P5" i="1"/>
  <c r="P5" i="2" l="1"/>
  <c r="Q5" i="2"/>
  <c r="R5" i="2" s="1"/>
  <c r="P8" i="2"/>
  <c r="Q8" i="2"/>
  <c r="R8" i="2" s="1"/>
  <c r="Q9" i="2"/>
  <c r="R9" i="2" s="1"/>
  <c r="Q6" i="2"/>
  <c r="P6" i="2"/>
  <c r="P7" i="2"/>
  <c r="Q7" i="2"/>
  <c r="P30" i="1"/>
  <c r="P29" i="1"/>
  <c r="P28" i="1"/>
  <c r="P27" i="1"/>
  <c r="P19" i="1"/>
  <c r="P18" i="1"/>
  <c r="P17" i="1"/>
  <c r="P16" i="1"/>
  <c r="P8" i="1"/>
  <c r="P7" i="1"/>
  <c r="P6" i="1"/>
  <c r="F32" i="1" l="1"/>
  <c r="F31" i="1"/>
  <c r="F30" i="1"/>
  <c r="F29" i="1"/>
  <c r="F28" i="1"/>
  <c r="F27" i="1"/>
  <c r="F21" i="1"/>
  <c r="F20" i="1"/>
  <c r="F19" i="1"/>
  <c r="F18" i="1"/>
  <c r="F17" i="1"/>
  <c r="F16" i="1"/>
  <c r="F6" i="1"/>
  <c r="F7" i="1"/>
  <c r="F8" i="1"/>
  <c r="F9" i="1"/>
  <c r="F10" i="1"/>
  <c r="F5" i="1"/>
  <c r="F27" i="2" l="1"/>
  <c r="G27" i="2"/>
  <c r="H27" i="2" s="1"/>
  <c r="F23" i="2"/>
  <c r="G23" i="2"/>
  <c r="H23" i="2" s="1"/>
  <c r="G25" i="2"/>
  <c r="H25" i="2" s="1"/>
  <c r="F25" i="2"/>
  <c r="G28" i="2"/>
  <c r="H28" i="2" s="1"/>
  <c r="F28" i="2"/>
  <c r="F26" i="2"/>
  <c r="G26" i="2"/>
  <c r="H26" i="2" s="1"/>
  <c r="G24" i="2"/>
  <c r="H24" i="2" s="1"/>
  <c r="F24" i="2"/>
  <c r="F16" i="2" l="1"/>
  <c r="G16" i="2"/>
  <c r="H16" i="2" s="1"/>
  <c r="G14" i="2"/>
  <c r="H14" i="2" s="1"/>
  <c r="F14" i="2"/>
  <c r="G18" i="2"/>
  <c r="H18" i="2" s="1"/>
  <c r="F18" i="2"/>
  <c r="F19" i="2"/>
  <c r="G19" i="2"/>
  <c r="H19" i="2" s="1"/>
  <c r="G17" i="2"/>
  <c r="H17" i="2" s="1"/>
  <c r="F17" i="2"/>
  <c r="F15" i="2"/>
  <c r="G15" i="2"/>
  <c r="H15" i="2" s="1"/>
  <c r="G5" i="2" l="1"/>
  <c r="H5" i="2" s="1"/>
  <c r="F5" i="2"/>
  <c r="G9" i="2"/>
  <c r="H9" i="2" s="1"/>
  <c r="F9" i="2"/>
  <c r="G7" i="2"/>
  <c r="H7" i="2" s="1"/>
  <c r="F7" i="2"/>
  <c r="G10" i="2"/>
  <c r="H10" i="2" s="1"/>
  <c r="F10" i="2"/>
  <c r="G8" i="2"/>
  <c r="H8" i="2" s="1"/>
  <c r="F8" i="2"/>
  <c r="G6" i="2"/>
  <c r="H6" i="2" s="1"/>
  <c r="F6" i="2"/>
</calcChain>
</file>

<file path=xl/sharedStrings.xml><?xml version="1.0" encoding="utf-8"?>
<sst xmlns="http://schemas.openxmlformats.org/spreadsheetml/2006/main" count="176" uniqueCount="41">
  <si>
    <t>Mean</t>
  </si>
  <si>
    <t>SD</t>
  </si>
  <si>
    <t>SE</t>
  </si>
  <si>
    <t>E46K_v2</t>
  </si>
  <si>
    <t>DeltaNAC_v3</t>
  </si>
  <si>
    <t>Delta2-9_v1</t>
  </si>
  <si>
    <t>A53T</t>
  </si>
  <si>
    <t>Empty vector</t>
  </si>
  <si>
    <t>WT_v1</t>
  </si>
  <si>
    <t>APP CTFs</t>
  </si>
  <si>
    <t>N-493</t>
  </si>
  <si>
    <t>N-508</t>
  </si>
  <si>
    <t>N-516</t>
  </si>
  <si>
    <t>Ratio alpha-CTF:full length</t>
  </si>
  <si>
    <t>Ratio beta-CTF:full length</t>
  </si>
  <si>
    <t>Ratio beta-CTF:alpha-CTF</t>
  </si>
  <si>
    <t>WT_v4</t>
  </si>
  <si>
    <t>N-526</t>
  </si>
  <si>
    <t>WT</t>
  </si>
  <si>
    <t>E46K</t>
  </si>
  <si>
    <t>Δ2-9</t>
  </si>
  <si>
    <t>ΔNAC</t>
  </si>
  <si>
    <t>WT_v3</t>
  </si>
  <si>
    <t>N-549</t>
  </si>
  <si>
    <t>N-553</t>
  </si>
  <si>
    <t>N-555</t>
  </si>
  <si>
    <t>N-561</t>
  </si>
  <si>
    <t>N-569</t>
  </si>
  <si>
    <t>WT (v1)</t>
  </si>
  <si>
    <t>WT (v3)</t>
  </si>
  <si>
    <t>WT (v4)</t>
  </si>
  <si>
    <t>Average WT</t>
  </si>
  <si>
    <t>alpha-CTF</t>
  </si>
  <si>
    <t>beta-CTF</t>
  </si>
  <si>
    <t>full-length</t>
  </si>
  <si>
    <t>T test</t>
  </si>
  <si>
    <t>αS v1</t>
  </si>
  <si>
    <t>αS v2</t>
  </si>
  <si>
    <t>αS v3</t>
  </si>
  <si>
    <t>Average αS</t>
  </si>
  <si>
    <t>pcDNA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</si>
</sst>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5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8">
    <xf numFmtId="0" fontId="0" fillId="0" borderId="0" xfId="0"/>
    <xf numFmtId="0" fontId="2" fillId="0" borderId="0" xfId="0" applyFont="1"/>
    <xf numFmtId="164" fontId="0" fillId="0" borderId="0" xfId="0" applyNumberFormat="1"/>
    <xf numFmtId="2" fontId="0" fillId="0" borderId="0" xfId="0" applyNumberFormat="1"/>
    <xf numFmtId="0" fontId="3" fillId="0" borderId="0" xfId="0" applyFont="1"/>
    <xf numFmtId="0" fontId="4" fillId="0" borderId="1" xfId="0" applyFont="1" applyFill="1" applyBorder="1"/>
    <xf numFmtId="0" fontId="4" fillId="0" borderId="2" xfId="0" applyFont="1" applyFill="1" applyBorder="1"/>
    <xf numFmtId="165" fontId="0" fillId="0" borderId="0" xfId="0" applyNumberFormat="1"/>
    <xf numFmtId="0" fontId="4" fillId="0" borderId="3" xfId="0" applyFont="1" applyFill="1" applyBorder="1"/>
    <xf numFmtId="0" fontId="4" fillId="0" borderId="0" xfId="0" applyFont="1" applyFill="1" applyBorder="1"/>
    <xf numFmtId="164" fontId="1" fillId="0" borderId="0" xfId="1" applyNumberFormat="1" applyFont="1" applyBorder="1"/>
    <xf numFmtId="0" fontId="0" fillId="0" borderId="0" xfId="0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/>
    <xf numFmtId="0" fontId="4" fillId="0" borderId="4" xfId="0" applyFont="1" applyFill="1" applyBorder="1"/>
    <xf numFmtId="2" fontId="0" fillId="0" borderId="1" xfId="0" applyNumberFormat="1" applyBorder="1"/>
    <xf numFmtId="165" fontId="0" fillId="0" borderId="3" xfId="0" applyNumberFormat="1" applyBorder="1"/>
    <xf numFmtId="0" fontId="4" fillId="0" borderId="5" xfId="0" applyFont="1" applyFill="1" applyBorder="1"/>
    <xf numFmtId="164" fontId="0" fillId="0" borderId="5" xfId="0" applyNumberFormat="1" applyFill="1" applyBorder="1"/>
    <xf numFmtId="165" fontId="0" fillId="0" borderId="5" xfId="0" applyNumberFormat="1" applyFill="1" applyBorder="1"/>
    <xf numFmtId="11" fontId="1" fillId="0" borderId="1" xfId="1" applyNumberFormat="1" applyFont="1" applyBorder="1"/>
    <xf numFmtId="11" fontId="0" fillId="0" borderId="0" xfId="0" applyNumberFormat="1"/>
    <xf numFmtId="11" fontId="1" fillId="0" borderId="3" xfId="1" applyNumberFormat="1" applyFont="1" applyBorder="1"/>
    <xf numFmtId="2" fontId="0" fillId="2" borderId="1" xfId="0" applyNumberFormat="1" applyFill="1" applyBorder="1"/>
    <xf numFmtId="0" fontId="0" fillId="0" borderId="2" xfId="0" applyFill="1" applyBorder="1"/>
    <xf numFmtId="11" fontId="0" fillId="2" borderId="0" xfId="0" applyNumberFormat="1" applyFill="1"/>
    <xf numFmtId="164" fontId="0" fillId="2" borderId="1" xfId="0" applyNumberForma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GB" b="1">
                <a:solidFill>
                  <a:sysClr val="windowText" lastClr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C99/C83</a:t>
            </a:r>
          </a:p>
        </c:rich>
      </c:tx>
      <c:layout>
        <c:manualLayout>
          <c:xMode val="edge"/>
          <c:yMode val="edge"/>
          <c:x val="0.45543248325302621"/>
          <c:y val="2.954751825938192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479316018333529"/>
          <c:y val="0.10709882871289288"/>
          <c:w val="0.83986543659654489"/>
          <c:h val="0.79195841466891859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bg1">
                <a:lumMod val="50000"/>
              </a:schemeClr>
            </a:solidFill>
            <a:ln>
              <a:solidFill>
                <a:schemeClr val="bg1">
                  <a:lumMod val="65000"/>
                </a:schemeClr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pattFill prst="pct20">
                <a:fgClr>
                  <a:schemeClr val="bg1">
                    <a:lumMod val="65000"/>
                  </a:schemeClr>
                </a:fgClr>
                <a:bgClr>
                  <a:schemeClr val="bg1"/>
                </a:bgClr>
              </a:pattFill>
              <a:ln>
                <a:solidFill>
                  <a:schemeClr val="bg1">
                    <a:lumMod val="65000"/>
                  </a:schemeClr>
                </a:solidFill>
              </a:ln>
              <a:effectLst/>
            </c:spPr>
          </c:dPt>
          <c:errBars>
            <c:errBarType val="both"/>
            <c:errValType val="cust"/>
            <c:noEndCap val="0"/>
            <c:plus>
              <c:numRef>
                <c:f>Normalized!$H$23:$H$28</c:f>
                <c:numCache>
                  <c:formatCode>General</c:formatCode>
                  <c:ptCount val="6"/>
                  <c:pt idx="0">
                    <c:v>4.8839567937477527E-2</c:v>
                  </c:pt>
                  <c:pt idx="1">
                    <c:v>6.6604676081192263E-2</c:v>
                  </c:pt>
                  <c:pt idx="2">
                    <c:v>5.2246190540342317E-2</c:v>
                  </c:pt>
                  <c:pt idx="3">
                    <c:v>3.2774096757136675E-2</c:v>
                  </c:pt>
                  <c:pt idx="4">
                    <c:v>5.5361000630799129E-2</c:v>
                  </c:pt>
                  <c:pt idx="5">
                    <c:v>0.10732375244528702</c:v>
                  </c:pt>
                </c:numCache>
              </c:numRef>
            </c:plus>
            <c:minus>
              <c:numRef>
                <c:f>Normalized!$H$23:$H$28</c:f>
                <c:numCache>
                  <c:formatCode>General</c:formatCode>
                  <c:ptCount val="6"/>
                  <c:pt idx="0">
                    <c:v>4.8839567937477527E-2</c:v>
                  </c:pt>
                  <c:pt idx="1">
                    <c:v>6.6604676081192263E-2</c:v>
                  </c:pt>
                  <c:pt idx="2">
                    <c:v>5.2246190540342317E-2</c:v>
                  </c:pt>
                  <c:pt idx="3">
                    <c:v>3.2774096757136675E-2</c:v>
                  </c:pt>
                  <c:pt idx="4">
                    <c:v>5.5361000630799129E-2</c:v>
                  </c:pt>
                  <c:pt idx="5">
                    <c:v>0.10732375244528702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Normalized!$A$23:$A$28</c:f>
              <c:strCache>
                <c:ptCount val="6"/>
                <c:pt idx="0">
                  <c:v>Empty vector</c:v>
                </c:pt>
                <c:pt idx="1">
                  <c:v>WT</c:v>
                </c:pt>
                <c:pt idx="2">
                  <c:v>Δ2-9</c:v>
                </c:pt>
                <c:pt idx="3">
                  <c:v>ΔNAC</c:v>
                </c:pt>
                <c:pt idx="4">
                  <c:v>E46K</c:v>
                </c:pt>
                <c:pt idx="5">
                  <c:v>A53T</c:v>
                </c:pt>
              </c:strCache>
            </c:strRef>
          </c:cat>
          <c:val>
            <c:numRef>
              <c:f>Normalized!$F$23:$F$28</c:f>
              <c:numCache>
                <c:formatCode>0.00</c:formatCode>
                <c:ptCount val="6"/>
                <c:pt idx="0">
                  <c:v>0.80172918475303989</c:v>
                </c:pt>
                <c:pt idx="1">
                  <c:v>0.77791135111819742</c:v>
                </c:pt>
                <c:pt idx="2">
                  <c:v>1.0479839121448453</c:v>
                </c:pt>
                <c:pt idx="3">
                  <c:v>1.1297858898003181</c:v>
                </c:pt>
                <c:pt idx="4">
                  <c:v>1.0903112479350154</c:v>
                </c:pt>
                <c:pt idx="5">
                  <c:v>1.1050323855551736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81624544"/>
        <c:axId val="281624936"/>
      </c:barChart>
      <c:catAx>
        <c:axId val="281624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81624936"/>
        <c:crosses val="autoZero"/>
        <c:auto val="1"/>
        <c:lblAlgn val="ctr"/>
        <c:lblOffset val="100"/>
        <c:noMultiLvlLbl val="0"/>
      </c:catAx>
      <c:valAx>
        <c:axId val="28162493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GB" sz="1000" b="1" i="0" u="none" strike="noStrike" baseline="0">
                    <a:solidFill>
                      <a:sysClr val="windowText" lastClr="000000"/>
                    </a:solidFill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Ratio C99:C83</a:t>
                </a:r>
                <a:endParaRPr lang="en-GB" b="1">
                  <a:solidFill>
                    <a:sysClr val="windowText" lastClr="000000"/>
                  </a:solidFill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>
            <c:manualLayout>
              <c:xMode val="edge"/>
              <c:yMode val="edge"/>
              <c:x val="2.6830345002055462E-2"/>
              <c:y val="0.3961096691168451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816245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GB" b="1">
                <a:solidFill>
                  <a:sysClr val="windowText" lastClr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C99/C83</a:t>
            </a:r>
          </a:p>
        </c:rich>
      </c:tx>
      <c:layout>
        <c:manualLayout>
          <c:xMode val="edge"/>
          <c:yMode val="edge"/>
          <c:x val="0.42769457165134694"/>
          <c:y val="2.954741234268793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360897879396874"/>
          <c:y val="0.1284662494111313"/>
          <c:w val="0.83104975894749544"/>
          <c:h val="0.7845302510263140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bg2">
                <a:lumMod val="50000"/>
              </a:schemeClr>
            </a:solidFill>
            <a:ln>
              <a:solidFill>
                <a:schemeClr val="bg2">
                  <a:lumMod val="75000"/>
                </a:schemeClr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pattFill prst="pct20">
                <a:fgClr>
                  <a:schemeClr val="bg2">
                    <a:lumMod val="50000"/>
                  </a:schemeClr>
                </a:fgClr>
                <a:bgClr>
                  <a:schemeClr val="bg1"/>
                </a:bgClr>
              </a:pattFill>
              <a:ln>
                <a:solidFill>
                  <a:schemeClr val="bg2">
                    <a:lumMod val="75000"/>
                  </a:schemeClr>
                </a:solidFill>
              </a:ln>
              <a:effectLst/>
            </c:spPr>
          </c:dPt>
          <c:errBars>
            <c:errBarType val="both"/>
            <c:errValType val="cust"/>
            <c:noEndCap val="0"/>
            <c:plus>
              <c:numRef>
                <c:f>Normalized!$R$23:$R$26</c:f>
                <c:numCache>
                  <c:formatCode>General</c:formatCode>
                  <c:ptCount val="4"/>
                  <c:pt idx="0">
                    <c:v>5.8254666420751909E-2</c:v>
                  </c:pt>
                  <c:pt idx="1">
                    <c:v>2.8048819892317181E-2</c:v>
                  </c:pt>
                  <c:pt idx="2">
                    <c:v>5.9882144866628052E-2</c:v>
                  </c:pt>
                  <c:pt idx="3">
                    <c:v>5.8366383053481664E-2</c:v>
                  </c:pt>
                </c:numCache>
              </c:numRef>
            </c:plus>
            <c:minus>
              <c:numRef>
                <c:f>Normalized!$R$23:$R$26</c:f>
                <c:numCache>
                  <c:formatCode>General</c:formatCode>
                  <c:ptCount val="4"/>
                  <c:pt idx="0">
                    <c:v>5.8254666420751909E-2</c:v>
                  </c:pt>
                  <c:pt idx="1">
                    <c:v>2.8048819892317181E-2</c:v>
                  </c:pt>
                  <c:pt idx="2">
                    <c:v>5.9882144866628052E-2</c:v>
                  </c:pt>
                  <c:pt idx="3">
                    <c:v>5.8366383053481664E-2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Normalized!$J$23:$J$26</c:f>
              <c:strCache>
                <c:ptCount val="4"/>
                <c:pt idx="0">
                  <c:v>Empty vector</c:v>
                </c:pt>
                <c:pt idx="1">
                  <c:v>WT (v1)</c:v>
                </c:pt>
                <c:pt idx="2">
                  <c:v>WT (v3)</c:v>
                </c:pt>
                <c:pt idx="3">
                  <c:v>WT (v4)</c:v>
                </c:pt>
              </c:strCache>
            </c:strRef>
          </c:cat>
          <c:val>
            <c:numRef>
              <c:f>Normalized!$P$23:$P$26</c:f>
              <c:numCache>
                <c:formatCode>0.0</c:formatCode>
                <c:ptCount val="4"/>
                <c:pt idx="0">
                  <c:v>0.88890076994034883</c:v>
                </c:pt>
                <c:pt idx="1">
                  <c:v>0.9833240700916025</c:v>
                </c:pt>
                <c:pt idx="2">
                  <c:v>1.0395466578351793</c:v>
                </c:pt>
                <c:pt idx="3">
                  <c:v>1.1153644638765865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81625720"/>
        <c:axId val="281626112"/>
      </c:barChart>
      <c:catAx>
        <c:axId val="281625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81626112"/>
        <c:crosses val="autoZero"/>
        <c:auto val="1"/>
        <c:lblAlgn val="ctr"/>
        <c:lblOffset val="100"/>
        <c:noMultiLvlLbl val="0"/>
      </c:catAx>
      <c:valAx>
        <c:axId val="281626112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GB" sz="1000" b="1" i="0" u="none" strike="noStrike" baseline="0">
                    <a:solidFill>
                      <a:sysClr val="windowText" lastClr="000000"/>
                    </a:solidFill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Ratio C99:C83</a:t>
                </a:r>
                <a:endParaRPr lang="en-GB" b="1">
                  <a:solidFill>
                    <a:sysClr val="windowText" lastClr="000000"/>
                  </a:solidFill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>
            <c:manualLayout>
              <c:xMode val="edge"/>
              <c:yMode val="edge"/>
              <c:x val="2.1309292860131612E-2"/>
              <c:y val="0.3448277138434618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816257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GB" b="1">
                <a:solidFill>
                  <a:sysClr val="windowText" lastClr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C99/Full-length APP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374825021872266"/>
          <c:y val="0.12790854163363807"/>
          <c:w val="0.83091032370953644"/>
          <c:h val="0.7742306540541492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bg2">
                <a:lumMod val="50000"/>
              </a:schemeClr>
            </a:solidFill>
            <a:ln>
              <a:solidFill>
                <a:schemeClr val="bg2">
                  <a:lumMod val="75000"/>
                </a:schemeClr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pattFill prst="pct20">
                <a:fgClr>
                  <a:schemeClr val="bg2">
                    <a:lumMod val="50000"/>
                  </a:schemeClr>
                </a:fgClr>
                <a:bgClr>
                  <a:schemeClr val="bg1"/>
                </a:bgClr>
              </a:pattFill>
              <a:ln>
                <a:solidFill>
                  <a:schemeClr val="bg2">
                    <a:lumMod val="75000"/>
                  </a:schemeClr>
                </a:solidFill>
              </a:ln>
              <a:effectLst/>
            </c:spPr>
          </c:dPt>
          <c:errBars>
            <c:errBarType val="both"/>
            <c:errValType val="cust"/>
            <c:noEndCap val="0"/>
            <c:plus>
              <c:numRef>
                <c:f>Normalized!$R$14:$R$17</c:f>
                <c:numCache>
                  <c:formatCode>General</c:formatCode>
                  <c:ptCount val="4"/>
                  <c:pt idx="0">
                    <c:v>7.0364958035311273E-2</c:v>
                  </c:pt>
                  <c:pt idx="1">
                    <c:v>0.13521423854206421</c:v>
                  </c:pt>
                  <c:pt idx="2">
                    <c:v>0.12731138132420272</c:v>
                  </c:pt>
                  <c:pt idx="3">
                    <c:v>6.3725619963791891E-2</c:v>
                  </c:pt>
                </c:numCache>
              </c:numRef>
            </c:plus>
            <c:minus>
              <c:numRef>
                <c:f>Normalized!$R$14:$R$17</c:f>
                <c:numCache>
                  <c:formatCode>General</c:formatCode>
                  <c:ptCount val="4"/>
                  <c:pt idx="0">
                    <c:v>7.0364958035311273E-2</c:v>
                  </c:pt>
                  <c:pt idx="1">
                    <c:v>0.13521423854206421</c:v>
                  </c:pt>
                  <c:pt idx="2">
                    <c:v>0.12731138132420272</c:v>
                  </c:pt>
                  <c:pt idx="3">
                    <c:v>6.3725619963791891E-2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Normalized!$J$14:$J$17</c:f>
              <c:strCache>
                <c:ptCount val="4"/>
                <c:pt idx="0">
                  <c:v>Empty vector</c:v>
                </c:pt>
                <c:pt idx="1">
                  <c:v>WT (v1)</c:v>
                </c:pt>
                <c:pt idx="2">
                  <c:v>WT (v3)</c:v>
                </c:pt>
                <c:pt idx="3">
                  <c:v>WT (v4)</c:v>
                </c:pt>
              </c:strCache>
            </c:strRef>
          </c:cat>
          <c:val>
            <c:numRef>
              <c:f>Normalized!$P$14:$P$17</c:f>
              <c:numCache>
                <c:formatCode>0.0</c:formatCode>
                <c:ptCount val="4"/>
                <c:pt idx="0">
                  <c:v>0.74925453255078223</c:v>
                </c:pt>
                <c:pt idx="1">
                  <c:v>1.1711094316151334</c:v>
                </c:pt>
                <c:pt idx="2">
                  <c:v>1.1502848837530406</c:v>
                </c:pt>
                <c:pt idx="3">
                  <c:v>1.0611028441637338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81626896"/>
        <c:axId val="281627288"/>
      </c:barChart>
      <c:catAx>
        <c:axId val="281626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81627288"/>
        <c:crosses val="autoZero"/>
        <c:auto val="1"/>
        <c:lblAlgn val="ctr"/>
        <c:lblOffset val="100"/>
        <c:noMultiLvlLbl val="0"/>
      </c:catAx>
      <c:valAx>
        <c:axId val="28162728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GB" sz="1000" b="1" i="0" u="none" strike="noStrike" baseline="0">
                    <a:solidFill>
                      <a:sysClr val="windowText" lastClr="000000"/>
                    </a:solidFill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Ratio C99: Full-length APP</a:t>
                </a:r>
                <a:endParaRPr lang="en-GB" b="1">
                  <a:solidFill>
                    <a:sysClr val="windowText" lastClr="000000"/>
                  </a:solidFill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>
            <c:manualLayout>
              <c:xMode val="edge"/>
              <c:yMode val="edge"/>
              <c:x val="1.9021890304948996E-2"/>
              <c:y val="0.2334319267783834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816268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GB" b="1">
                <a:solidFill>
                  <a:sysClr val="windowText" lastClr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C99/Full-length APP</a:t>
            </a:r>
          </a:p>
        </c:rich>
      </c:tx>
      <c:layout>
        <c:manualLayout>
          <c:xMode val="edge"/>
          <c:yMode val="edge"/>
          <c:x val="0.33769299456124685"/>
          <c:y val="3.324099722991689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302894021719475"/>
          <c:y val="0.12187260525952263"/>
          <c:w val="0.83162994846341953"/>
          <c:h val="0.76975650896823489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bg2">
                <a:lumMod val="50000"/>
              </a:schemeClr>
            </a:solidFill>
            <a:ln>
              <a:solidFill>
                <a:schemeClr val="bg2">
                  <a:lumMod val="75000"/>
                </a:schemeClr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pattFill prst="pct20">
                <a:fgClr>
                  <a:schemeClr val="bg2">
                    <a:lumMod val="50000"/>
                  </a:schemeClr>
                </a:fgClr>
                <a:bgClr>
                  <a:schemeClr val="bg1"/>
                </a:bgClr>
              </a:pattFill>
              <a:ln>
                <a:solidFill>
                  <a:schemeClr val="bg2">
                    <a:lumMod val="75000"/>
                  </a:schemeClr>
                </a:solidFill>
              </a:ln>
              <a:effectLst/>
            </c:spPr>
          </c:dPt>
          <c:dPt>
            <c:idx val="4"/>
            <c:invertIfNegative val="0"/>
            <c:bubble3D val="0"/>
            <c:spPr>
              <a:pattFill prst="pct40">
                <a:fgClr>
                  <a:schemeClr val="bg2">
                    <a:lumMod val="50000"/>
                  </a:schemeClr>
                </a:fgClr>
                <a:bgClr>
                  <a:schemeClr val="bg1"/>
                </a:bgClr>
              </a:pattFill>
              <a:ln>
                <a:solidFill>
                  <a:schemeClr val="bg2">
                    <a:lumMod val="75000"/>
                  </a:schemeClr>
                </a:solidFill>
              </a:ln>
              <a:effectLst/>
            </c:spPr>
          </c:dPt>
          <c:errBars>
            <c:errBarType val="both"/>
            <c:errValType val="cust"/>
            <c:noEndCap val="0"/>
            <c:plus>
              <c:numRef>
                <c:f>Normalized!$R$14:$R$18</c:f>
                <c:numCache>
                  <c:formatCode>General</c:formatCode>
                  <c:ptCount val="5"/>
                  <c:pt idx="0">
                    <c:v>7.0364958035311273E-2</c:v>
                  </c:pt>
                  <c:pt idx="1">
                    <c:v>0.13521423854206421</c:v>
                  </c:pt>
                  <c:pt idx="2">
                    <c:v>0.12731138132420272</c:v>
                  </c:pt>
                  <c:pt idx="3">
                    <c:v>6.3725619963791891E-2</c:v>
                  </c:pt>
                  <c:pt idx="4">
                    <c:v>6.0923601942592005E-2</c:v>
                  </c:pt>
                </c:numCache>
              </c:numRef>
            </c:plus>
            <c:minus>
              <c:numRef>
                <c:f>Normalized!$R$14:$R$18</c:f>
                <c:numCache>
                  <c:formatCode>General</c:formatCode>
                  <c:ptCount val="5"/>
                  <c:pt idx="0">
                    <c:v>7.0364958035311273E-2</c:v>
                  </c:pt>
                  <c:pt idx="1">
                    <c:v>0.13521423854206421</c:v>
                  </c:pt>
                  <c:pt idx="2">
                    <c:v>0.12731138132420272</c:v>
                  </c:pt>
                  <c:pt idx="3">
                    <c:v>6.3725619963791891E-2</c:v>
                  </c:pt>
                  <c:pt idx="4">
                    <c:v>6.0923601942592005E-2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Normalized!$J$14:$J$18</c:f>
              <c:strCache>
                <c:ptCount val="5"/>
                <c:pt idx="0">
                  <c:v>Empty vector</c:v>
                </c:pt>
                <c:pt idx="1">
                  <c:v>WT (v1)</c:v>
                </c:pt>
                <c:pt idx="2">
                  <c:v>WT (v3)</c:v>
                </c:pt>
                <c:pt idx="3">
                  <c:v>WT (v4)</c:v>
                </c:pt>
                <c:pt idx="4">
                  <c:v>Average WT</c:v>
                </c:pt>
              </c:strCache>
            </c:strRef>
          </c:cat>
          <c:val>
            <c:numRef>
              <c:f>Normalized!$P$14:$P$18</c:f>
              <c:numCache>
                <c:formatCode>0.0</c:formatCode>
                <c:ptCount val="5"/>
                <c:pt idx="0">
                  <c:v>0.74925453255078223</c:v>
                </c:pt>
                <c:pt idx="1">
                  <c:v>1.1711094316151334</c:v>
                </c:pt>
                <c:pt idx="2">
                  <c:v>1.1502848837530406</c:v>
                </c:pt>
                <c:pt idx="3">
                  <c:v>1.0611028441637338</c:v>
                </c:pt>
                <c:pt idx="4">
                  <c:v>1.1274990531773026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81628072"/>
        <c:axId val="281940528"/>
      </c:barChart>
      <c:catAx>
        <c:axId val="2816280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81940528"/>
        <c:crosses val="autoZero"/>
        <c:auto val="1"/>
        <c:lblAlgn val="ctr"/>
        <c:lblOffset val="100"/>
        <c:noMultiLvlLbl val="0"/>
      </c:catAx>
      <c:valAx>
        <c:axId val="28194052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GB" sz="1000" b="1" i="0" u="none" strike="noStrike" baseline="0">
                    <a:solidFill>
                      <a:sysClr val="windowText" lastClr="000000"/>
                    </a:solidFill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Ratio C99: Full-length APP</a:t>
                </a:r>
                <a:endParaRPr lang="en-GB" b="1">
                  <a:solidFill>
                    <a:sysClr val="windowText" lastClr="000000"/>
                  </a:solidFill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>
            <c:manualLayout>
              <c:xMode val="edge"/>
              <c:yMode val="edge"/>
              <c:x val="1.9481018480937303E-2"/>
              <c:y val="0.2853063450171222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816280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GB" b="1">
                <a:solidFill>
                  <a:sysClr val="windowText" lastClr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C99/Full-length APP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479316018333529"/>
          <c:y val="0.11448571698620776"/>
          <c:w val="0.83986543659654489"/>
          <c:h val="0.7845302855148648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bg1">
                <a:lumMod val="50000"/>
              </a:schemeClr>
            </a:solidFill>
            <a:ln>
              <a:solidFill>
                <a:schemeClr val="bg1">
                  <a:lumMod val="65000"/>
                </a:schemeClr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pattFill prst="pct20">
                <a:fgClr>
                  <a:schemeClr val="bg1">
                    <a:lumMod val="65000"/>
                  </a:schemeClr>
                </a:fgClr>
                <a:bgClr>
                  <a:schemeClr val="bg1"/>
                </a:bgClr>
              </a:pattFill>
              <a:ln>
                <a:solidFill>
                  <a:schemeClr val="bg1">
                    <a:lumMod val="65000"/>
                  </a:schemeClr>
                </a:solidFill>
              </a:ln>
              <a:effectLst/>
            </c:spPr>
          </c:dPt>
          <c:errBars>
            <c:errBarType val="both"/>
            <c:errValType val="cust"/>
            <c:noEndCap val="0"/>
            <c:plus>
              <c:numRef>
                <c:f>Normalized!$H$14:$H$19</c:f>
                <c:numCache>
                  <c:formatCode>General</c:formatCode>
                  <c:ptCount val="6"/>
                  <c:pt idx="0">
                    <c:v>2.7859716172773476E-2</c:v>
                  </c:pt>
                  <c:pt idx="1">
                    <c:v>5.4662202567610861E-2</c:v>
                  </c:pt>
                  <c:pt idx="2">
                    <c:v>7.0111184874074292E-2</c:v>
                  </c:pt>
                  <c:pt idx="3">
                    <c:v>4.4964394398117467E-2</c:v>
                  </c:pt>
                  <c:pt idx="4">
                    <c:v>9.1258471656859713E-2</c:v>
                  </c:pt>
                  <c:pt idx="5">
                    <c:v>0.1261909688298696</c:v>
                  </c:pt>
                </c:numCache>
              </c:numRef>
            </c:plus>
            <c:minus>
              <c:numRef>
                <c:f>Normalized!$H$14:$H$19</c:f>
                <c:numCache>
                  <c:formatCode>General</c:formatCode>
                  <c:ptCount val="6"/>
                  <c:pt idx="0">
                    <c:v>2.7859716172773476E-2</c:v>
                  </c:pt>
                  <c:pt idx="1">
                    <c:v>5.4662202567610861E-2</c:v>
                  </c:pt>
                  <c:pt idx="2">
                    <c:v>7.0111184874074292E-2</c:v>
                  </c:pt>
                  <c:pt idx="3">
                    <c:v>4.4964394398117467E-2</c:v>
                  </c:pt>
                  <c:pt idx="4">
                    <c:v>9.1258471656859713E-2</c:v>
                  </c:pt>
                  <c:pt idx="5">
                    <c:v>0.1261909688298696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Normalized!$A$23:$A$28</c:f>
              <c:strCache>
                <c:ptCount val="6"/>
                <c:pt idx="0">
                  <c:v>Empty vector</c:v>
                </c:pt>
                <c:pt idx="1">
                  <c:v>WT</c:v>
                </c:pt>
                <c:pt idx="2">
                  <c:v>Δ2-9</c:v>
                </c:pt>
                <c:pt idx="3">
                  <c:v>ΔNAC</c:v>
                </c:pt>
                <c:pt idx="4">
                  <c:v>E46K</c:v>
                </c:pt>
                <c:pt idx="5">
                  <c:v>A53T</c:v>
                </c:pt>
              </c:strCache>
            </c:strRef>
          </c:cat>
          <c:val>
            <c:numRef>
              <c:f>Normalized!$F$14:$F$19</c:f>
              <c:numCache>
                <c:formatCode>0.0</c:formatCode>
                <c:ptCount val="6"/>
                <c:pt idx="0">
                  <c:v>0.71930689093068134</c:v>
                </c:pt>
                <c:pt idx="1">
                  <c:v>0.83703903441874761</c:v>
                </c:pt>
                <c:pt idx="2">
                  <c:v>0.99965882435947129</c:v>
                </c:pt>
                <c:pt idx="3">
                  <c:v>1.0965586002091157</c:v>
                </c:pt>
                <c:pt idx="4">
                  <c:v>1.198342246405063</c:v>
                </c:pt>
                <c:pt idx="5">
                  <c:v>0.98886575960269107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81942880"/>
        <c:axId val="281943272"/>
      </c:barChart>
      <c:catAx>
        <c:axId val="281942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81943272"/>
        <c:crosses val="autoZero"/>
        <c:auto val="1"/>
        <c:lblAlgn val="ctr"/>
        <c:lblOffset val="100"/>
        <c:noMultiLvlLbl val="0"/>
      </c:catAx>
      <c:valAx>
        <c:axId val="281943272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GB" sz="1000" b="1" i="0" u="none" strike="noStrike" baseline="0">
                    <a:solidFill>
                      <a:sysClr val="windowText" lastClr="000000"/>
                    </a:solidFill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Ratio C99: Full-length APP</a:t>
                </a:r>
                <a:endParaRPr lang="en-GB" b="1">
                  <a:solidFill>
                    <a:sysClr val="windowText" lastClr="000000"/>
                  </a:solidFill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>
            <c:manualLayout>
              <c:xMode val="edge"/>
              <c:yMode val="edge"/>
              <c:x val="2.3617493596432979E-2"/>
              <c:y val="0.277919456743807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819428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GB" b="1">
                <a:solidFill>
                  <a:sysClr val="windowText" lastClr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C99/C83</a:t>
            </a:r>
          </a:p>
        </c:rich>
      </c:tx>
      <c:layout>
        <c:manualLayout>
          <c:xMode val="edge"/>
          <c:yMode val="edge"/>
          <c:x val="0.42737315217116573"/>
          <c:y val="2.954755309325946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4122941387283061"/>
          <c:y val="0.10709882871289288"/>
          <c:w val="0.82342888509313494"/>
          <c:h val="0.7845302855148648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bg2">
                <a:lumMod val="50000"/>
              </a:schemeClr>
            </a:solidFill>
            <a:ln>
              <a:solidFill>
                <a:schemeClr val="bg2">
                  <a:lumMod val="75000"/>
                </a:schemeClr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pattFill prst="pct20">
                <a:fgClr>
                  <a:schemeClr val="bg2">
                    <a:lumMod val="50000"/>
                  </a:schemeClr>
                </a:fgClr>
                <a:bgClr>
                  <a:schemeClr val="bg1"/>
                </a:bgClr>
              </a:pattFill>
              <a:ln>
                <a:solidFill>
                  <a:schemeClr val="bg2">
                    <a:lumMod val="75000"/>
                  </a:schemeClr>
                </a:solidFill>
              </a:ln>
              <a:effectLst/>
            </c:spPr>
          </c:dPt>
          <c:dPt>
            <c:idx val="4"/>
            <c:invertIfNegative val="0"/>
            <c:bubble3D val="0"/>
            <c:spPr>
              <a:pattFill prst="pct40">
                <a:fgClr>
                  <a:schemeClr val="bg2">
                    <a:lumMod val="50000"/>
                  </a:schemeClr>
                </a:fgClr>
                <a:bgClr>
                  <a:schemeClr val="bg1"/>
                </a:bgClr>
              </a:pattFill>
              <a:ln>
                <a:solidFill>
                  <a:schemeClr val="bg2">
                    <a:lumMod val="75000"/>
                  </a:schemeClr>
                </a:solidFill>
              </a:ln>
              <a:effectLst/>
            </c:spPr>
          </c:dPt>
          <c:errBars>
            <c:errBarType val="both"/>
            <c:errValType val="cust"/>
            <c:noEndCap val="0"/>
            <c:plus>
              <c:numRef>
                <c:f>Normalized!$R$23:$R$27</c:f>
                <c:numCache>
                  <c:formatCode>General</c:formatCode>
                  <c:ptCount val="5"/>
                  <c:pt idx="0">
                    <c:v>5.8254666420751909E-2</c:v>
                  </c:pt>
                  <c:pt idx="1">
                    <c:v>2.8048819892317181E-2</c:v>
                  </c:pt>
                  <c:pt idx="2">
                    <c:v>5.9882144866628052E-2</c:v>
                  </c:pt>
                  <c:pt idx="3">
                    <c:v>5.8366383053481664E-2</c:v>
                  </c:pt>
                  <c:pt idx="4">
                    <c:v>3.1197831583177311E-2</c:v>
                  </c:pt>
                </c:numCache>
              </c:numRef>
            </c:plus>
            <c:minus>
              <c:numRef>
                <c:f>Normalized!$R$23:$R$27</c:f>
                <c:numCache>
                  <c:formatCode>General</c:formatCode>
                  <c:ptCount val="5"/>
                  <c:pt idx="0">
                    <c:v>5.8254666420751909E-2</c:v>
                  </c:pt>
                  <c:pt idx="1">
                    <c:v>2.8048819892317181E-2</c:v>
                  </c:pt>
                  <c:pt idx="2">
                    <c:v>5.9882144866628052E-2</c:v>
                  </c:pt>
                  <c:pt idx="3">
                    <c:v>5.8366383053481664E-2</c:v>
                  </c:pt>
                  <c:pt idx="4">
                    <c:v>3.1197831583177311E-2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Normalized!$J$23:$J$27</c:f>
              <c:strCache>
                <c:ptCount val="5"/>
                <c:pt idx="0">
                  <c:v>Empty vector</c:v>
                </c:pt>
                <c:pt idx="1">
                  <c:v>WT (v1)</c:v>
                </c:pt>
                <c:pt idx="2">
                  <c:v>WT (v3)</c:v>
                </c:pt>
                <c:pt idx="3">
                  <c:v>WT (v4)</c:v>
                </c:pt>
                <c:pt idx="4">
                  <c:v>Average WT</c:v>
                </c:pt>
              </c:strCache>
            </c:strRef>
          </c:cat>
          <c:val>
            <c:numRef>
              <c:f>Normalized!$P$23:$P$27</c:f>
              <c:numCache>
                <c:formatCode>0.0</c:formatCode>
                <c:ptCount val="5"/>
                <c:pt idx="0">
                  <c:v>0.88890076994034883</c:v>
                </c:pt>
                <c:pt idx="1">
                  <c:v>0.9833240700916025</c:v>
                </c:pt>
                <c:pt idx="2">
                  <c:v>1.0395466578351793</c:v>
                </c:pt>
                <c:pt idx="3">
                  <c:v>1.1153644638765865</c:v>
                </c:pt>
                <c:pt idx="4">
                  <c:v>1.0460783972677894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81942488"/>
        <c:axId val="281942096"/>
      </c:barChart>
      <c:catAx>
        <c:axId val="281942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81942096"/>
        <c:crosses val="autoZero"/>
        <c:auto val="1"/>
        <c:lblAlgn val="ctr"/>
        <c:lblOffset val="100"/>
        <c:noMultiLvlLbl val="0"/>
      </c:catAx>
      <c:valAx>
        <c:axId val="28194209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GB" sz="1000" b="1" i="0" u="none" strike="noStrike" baseline="0">
                    <a:solidFill>
                      <a:sysClr val="windowText" lastClr="000000"/>
                    </a:solidFill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Ratio C99:C83</a:t>
                </a:r>
                <a:endParaRPr lang="en-GB" b="1">
                  <a:solidFill>
                    <a:sysClr val="windowText" lastClr="000000"/>
                  </a:solidFill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>
            <c:manualLayout>
              <c:xMode val="edge"/>
              <c:yMode val="edge"/>
              <c:x val="1.8916219806275409E-2"/>
              <c:y val="0.4034965573901600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819424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302894021719475"/>
          <c:y val="8.4938163892948282E-2"/>
          <c:w val="0.83162994846341953"/>
          <c:h val="0.8066909503348093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bg2">
                <a:lumMod val="50000"/>
              </a:schemeClr>
            </a:solidFill>
            <a:ln w="19050">
              <a:solidFill>
                <a:schemeClr val="tx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bg1"/>
              </a:solidFill>
              <a:ln w="19050">
                <a:solidFill>
                  <a:schemeClr val="tx1"/>
                </a:solidFill>
              </a:ln>
              <a:effectLst/>
            </c:spPr>
          </c:dPt>
          <c:dPt>
            <c:idx val="1"/>
            <c:invertIfNegative val="0"/>
            <c:bubble3D val="0"/>
            <c:spPr>
              <a:solidFill>
                <a:schemeClr val="tx1"/>
              </a:solidFill>
              <a:ln w="19050">
                <a:solidFill>
                  <a:schemeClr val="tx1"/>
                </a:solidFill>
              </a:ln>
              <a:effectLst/>
            </c:spPr>
          </c:dPt>
          <c:dPt>
            <c:idx val="2"/>
            <c:invertIfNegative val="0"/>
            <c:bubble3D val="0"/>
            <c:spPr>
              <a:solidFill>
                <a:schemeClr val="tx1"/>
              </a:solidFill>
              <a:ln w="19050">
                <a:solidFill>
                  <a:schemeClr val="tx1"/>
                </a:solidFill>
              </a:ln>
              <a:effectLst/>
            </c:spPr>
          </c:dPt>
          <c:dPt>
            <c:idx val="3"/>
            <c:invertIfNegative val="0"/>
            <c:bubble3D val="0"/>
            <c:spPr>
              <a:solidFill>
                <a:schemeClr val="tx1"/>
              </a:solidFill>
              <a:ln w="19050">
                <a:solidFill>
                  <a:schemeClr val="tx1"/>
                </a:solidFill>
              </a:ln>
              <a:effectLst/>
            </c:spPr>
          </c:dPt>
          <c:dPt>
            <c:idx val="4"/>
            <c:invertIfNegative val="0"/>
            <c:bubble3D val="0"/>
            <c:spPr>
              <a:pattFill prst="pct25">
                <a:fgClr>
                  <a:schemeClr val="tx1"/>
                </a:fgClr>
                <a:bgClr>
                  <a:schemeClr val="bg1"/>
                </a:bgClr>
              </a:pattFill>
              <a:ln w="19050">
                <a:solidFill>
                  <a:schemeClr val="tx1"/>
                </a:solidFill>
              </a:ln>
              <a:effectLst/>
            </c:spPr>
          </c:dPt>
          <c:errBars>
            <c:errBarType val="plus"/>
            <c:errValType val="cust"/>
            <c:noEndCap val="0"/>
            <c:plus>
              <c:numRef>
                <c:f>Normalized!$R$14:$R$18</c:f>
                <c:numCache>
                  <c:formatCode>General</c:formatCode>
                  <c:ptCount val="5"/>
                  <c:pt idx="0">
                    <c:v>7.0364958035311273E-2</c:v>
                  </c:pt>
                  <c:pt idx="1">
                    <c:v>0.13521423854206421</c:v>
                  </c:pt>
                  <c:pt idx="2">
                    <c:v>0.12731138132420272</c:v>
                  </c:pt>
                  <c:pt idx="3">
                    <c:v>6.3725619963791891E-2</c:v>
                  </c:pt>
                  <c:pt idx="4">
                    <c:v>6.0923601942592005E-2</c:v>
                  </c:pt>
                </c:numCache>
              </c:numRef>
            </c:plus>
            <c:minus>
              <c:numRef>
                <c:f>Normalized!$R$14:$R$18</c:f>
                <c:numCache>
                  <c:formatCode>General</c:formatCode>
                  <c:ptCount val="5"/>
                  <c:pt idx="0">
                    <c:v>7.0364958035311273E-2</c:v>
                  </c:pt>
                  <c:pt idx="1">
                    <c:v>0.13521423854206421</c:v>
                  </c:pt>
                  <c:pt idx="2">
                    <c:v>0.12731138132420272</c:v>
                  </c:pt>
                  <c:pt idx="3">
                    <c:v>6.3725619963791891E-2</c:v>
                  </c:pt>
                  <c:pt idx="4">
                    <c:v>6.0923601942592005E-2</c:v>
                  </c:pt>
                </c:numCache>
              </c:numRef>
            </c:minus>
            <c:spPr>
              <a:noFill/>
              <a:ln w="19050" cap="flat" cmpd="sng" algn="ctr">
                <a:solidFill>
                  <a:schemeClr val="tx1"/>
                </a:solidFill>
                <a:round/>
              </a:ln>
              <a:effectLst/>
            </c:spPr>
          </c:errBars>
          <c:cat>
            <c:strRef>
              <c:f>Normalized!$AG$32:$AG$36</c:f>
              <c:strCache>
                <c:ptCount val="5"/>
                <c:pt idx="0">
                  <c:v>pcDNA</c:v>
                </c:pt>
                <c:pt idx="1">
                  <c:v>αS v1</c:v>
                </c:pt>
                <c:pt idx="2">
                  <c:v>αS v2</c:v>
                </c:pt>
                <c:pt idx="3">
                  <c:v>αS v3</c:v>
                </c:pt>
                <c:pt idx="4">
                  <c:v>Average αS</c:v>
                </c:pt>
              </c:strCache>
            </c:strRef>
          </c:cat>
          <c:val>
            <c:numRef>
              <c:f>Normalized!$P$14:$P$18</c:f>
              <c:numCache>
                <c:formatCode>0.0</c:formatCode>
                <c:ptCount val="5"/>
                <c:pt idx="0">
                  <c:v>0.74925453255078223</c:v>
                </c:pt>
                <c:pt idx="1">
                  <c:v>1.1711094316151334</c:v>
                </c:pt>
                <c:pt idx="2">
                  <c:v>1.1502848837530406</c:v>
                </c:pt>
                <c:pt idx="3">
                  <c:v>1.0611028441637338</c:v>
                </c:pt>
                <c:pt idx="4">
                  <c:v>1.1274990531773026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81941312"/>
        <c:axId val="281944056"/>
      </c:barChart>
      <c:catAx>
        <c:axId val="2819413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81944056"/>
        <c:crosses val="autoZero"/>
        <c:auto val="1"/>
        <c:lblAlgn val="ctr"/>
        <c:lblOffset val="100"/>
        <c:noMultiLvlLbl val="0"/>
      </c:catAx>
      <c:valAx>
        <c:axId val="28194405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GB" b="1">
                    <a:solidFill>
                      <a:schemeClr val="tx1"/>
                    </a:solidFill>
                  </a:rPr>
                  <a:t>Ratio C99: Full-length APP</a:t>
                </a:r>
              </a:p>
            </c:rich>
          </c:tx>
          <c:layout>
            <c:manualLayout>
              <c:xMode val="edge"/>
              <c:yMode val="edge"/>
              <c:x val="1.9481018480937303E-2"/>
              <c:y val="0.2853063450171222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0.0" sourceLinked="1"/>
        <c:majorTickMark val="out"/>
        <c:minorTickMark val="out"/>
        <c:tickLblPos val="nextTo"/>
        <c:spPr>
          <a:noFill/>
          <a:ln w="1905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819413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19050" cap="flat" cmpd="sng" algn="ctr">
      <a:noFill/>
      <a:round/>
    </a:ln>
    <a:effectLst/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49</xdr:row>
      <xdr:rowOff>152400</xdr:rowOff>
    </xdr:from>
    <xdr:to>
      <xdr:col>8</xdr:col>
      <xdr:colOff>19050</xdr:colOff>
      <xdr:row>71</xdr:row>
      <xdr:rowOff>9525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190499</xdr:colOff>
      <xdr:row>46</xdr:row>
      <xdr:rowOff>66676</xdr:rowOff>
    </xdr:from>
    <xdr:to>
      <xdr:col>14</xdr:col>
      <xdr:colOff>514349</xdr:colOff>
      <xdr:row>64</xdr:row>
      <xdr:rowOff>19050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180974</xdr:colOff>
      <xdr:row>28</xdr:row>
      <xdr:rowOff>85725</xdr:rowOff>
    </xdr:from>
    <xdr:to>
      <xdr:col>14</xdr:col>
      <xdr:colOff>523874</xdr:colOff>
      <xdr:row>46</xdr:row>
      <xdr:rowOff>9525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0</xdr:colOff>
      <xdr:row>29</xdr:row>
      <xdr:rowOff>0</xdr:rowOff>
    </xdr:from>
    <xdr:to>
      <xdr:col>23</xdr:col>
      <xdr:colOff>352425</xdr:colOff>
      <xdr:row>50</xdr:row>
      <xdr:rowOff>38100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104775</xdr:colOff>
      <xdr:row>28</xdr:row>
      <xdr:rowOff>85725</xdr:rowOff>
    </xdr:from>
    <xdr:to>
      <xdr:col>8</xdr:col>
      <xdr:colOff>19050</xdr:colOff>
      <xdr:row>49</xdr:row>
      <xdr:rowOff>123825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590550</xdr:colOff>
      <xdr:row>50</xdr:row>
      <xdr:rowOff>76200</xdr:rowOff>
    </xdr:from>
    <xdr:to>
      <xdr:col>23</xdr:col>
      <xdr:colOff>342899</xdr:colOff>
      <xdr:row>71</xdr:row>
      <xdr:rowOff>114300</xdr:rowOff>
    </xdr:to>
    <xdr:graphicFrame macro="">
      <xdr:nvGraphicFramePr>
        <xdr:cNvPr id="9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23</xdr:col>
      <xdr:colOff>542925</xdr:colOff>
      <xdr:row>28</xdr:row>
      <xdr:rowOff>95250</xdr:rowOff>
    </xdr:from>
    <xdr:to>
      <xdr:col>31</xdr:col>
      <xdr:colOff>285750</xdr:colOff>
      <xdr:row>49</xdr:row>
      <xdr:rowOff>133350</xdr:rowOff>
    </xdr:to>
    <xdr:graphicFrame macro="">
      <xdr:nvGraphicFramePr>
        <xdr:cNvPr id="10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5"/>
  <sheetViews>
    <sheetView topLeftCell="A12" workbookViewId="0">
      <selection activeCell="F35" sqref="F35"/>
    </sheetView>
  </sheetViews>
  <sheetFormatPr defaultRowHeight="12.75" x14ac:dyDescent="0.2"/>
  <cols>
    <col min="1" max="1" width="23.42578125" customWidth="1"/>
    <col min="4" max="4" width="9.5703125" bestFit="1" customWidth="1"/>
    <col min="10" max="10" width="15.140625" customWidth="1"/>
    <col min="11" max="11" width="13.7109375" customWidth="1"/>
  </cols>
  <sheetData>
    <row r="1" spans="1:18" x14ac:dyDescent="0.2">
      <c r="A1" s="1" t="s">
        <v>9</v>
      </c>
      <c r="J1" s="1" t="s">
        <v>9</v>
      </c>
    </row>
    <row r="3" spans="1:18" x14ac:dyDescent="0.2">
      <c r="B3" t="s">
        <v>32</v>
      </c>
      <c r="K3" t="s">
        <v>32</v>
      </c>
    </row>
    <row r="4" spans="1:18" ht="15" x14ac:dyDescent="0.25">
      <c r="A4" s="4"/>
      <c r="B4" t="s">
        <v>10</v>
      </c>
      <c r="C4" t="s">
        <v>11</v>
      </c>
      <c r="D4" t="s">
        <v>12</v>
      </c>
      <c r="E4" t="s">
        <v>17</v>
      </c>
      <c r="F4" t="s">
        <v>0</v>
      </c>
      <c r="J4" s="4"/>
      <c r="K4" t="s">
        <v>23</v>
      </c>
      <c r="L4" t="s">
        <v>24</v>
      </c>
      <c r="M4" t="s">
        <v>25</v>
      </c>
      <c r="N4" t="s">
        <v>26</v>
      </c>
      <c r="O4" t="s">
        <v>27</v>
      </c>
      <c r="P4" t="s">
        <v>0</v>
      </c>
    </row>
    <row r="5" spans="1:18" ht="15" x14ac:dyDescent="0.25">
      <c r="A5" s="5" t="s">
        <v>7</v>
      </c>
      <c r="B5" s="21">
        <v>35360768</v>
      </c>
      <c r="C5" s="22">
        <v>50195320</v>
      </c>
      <c r="D5" s="22">
        <v>49402194</v>
      </c>
      <c r="E5" s="22">
        <v>57868118</v>
      </c>
      <c r="F5" s="22">
        <f t="shared" ref="F5:F10" si="0">AVERAGE(B5:E5)</f>
        <v>48206600</v>
      </c>
      <c r="G5" s="3"/>
      <c r="H5" s="3"/>
      <c r="J5" s="5" t="s">
        <v>7</v>
      </c>
      <c r="K5" s="21">
        <v>57706344.5</v>
      </c>
      <c r="L5" s="22">
        <v>79512812</v>
      </c>
      <c r="M5" s="22">
        <v>40722756</v>
      </c>
      <c r="N5" s="22">
        <v>30818470</v>
      </c>
      <c r="O5" s="22">
        <v>39529174.5</v>
      </c>
      <c r="P5" s="22">
        <f>AVERAGE(K5:N5)</f>
        <v>52190095.625</v>
      </c>
      <c r="Q5" s="3"/>
      <c r="R5" s="3"/>
    </row>
    <row r="6" spans="1:18" ht="15" x14ac:dyDescent="0.25">
      <c r="A6" s="5" t="s">
        <v>8</v>
      </c>
      <c r="B6" s="21">
        <v>55551608</v>
      </c>
      <c r="C6" s="22">
        <v>53261259</v>
      </c>
      <c r="D6" s="22">
        <v>59727178</v>
      </c>
      <c r="E6" s="22">
        <v>70283193</v>
      </c>
      <c r="F6" s="22">
        <f t="shared" si="0"/>
        <v>59705809.5</v>
      </c>
      <c r="G6" s="3"/>
      <c r="H6" s="3"/>
      <c r="J6" s="5" t="s">
        <v>8</v>
      </c>
      <c r="K6" s="21">
        <v>57923357</v>
      </c>
      <c r="L6" s="22">
        <v>79659787</v>
      </c>
      <c r="M6" s="22">
        <v>40233899</v>
      </c>
      <c r="N6" s="22">
        <v>37561966</v>
      </c>
      <c r="O6" s="22">
        <v>67509396.5</v>
      </c>
      <c r="P6" s="22">
        <f t="shared" ref="P6:P8" si="1">AVERAGE(K6:N6)</f>
        <v>53844752.25</v>
      </c>
      <c r="Q6" s="3"/>
      <c r="R6" s="3"/>
    </row>
    <row r="7" spans="1:18" ht="15" x14ac:dyDescent="0.25">
      <c r="A7" s="5" t="s">
        <v>5</v>
      </c>
      <c r="B7" s="21">
        <v>68774816</v>
      </c>
      <c r="C7" s="22">
        <v>66437670</v>
      </c>
      <c r="D7" s="22">
        <v>63446901</v>
      </c>
      <c r="E7" s="22">
        <v>88671303</v>
      </c>
      <c r="F7" s="22">
        <f t="shared" si="0"/>
        <v>71832672.5</v>
      </c>
      <c r="G7" s="3"/>
      <c r="H7" s="3"/>
      <c r="J7" s="5" t="s">
        <v>22</v>
      </c>
      <c r="K7" s="21">
        <v>80745900</v>
      </c>
      <c r="L7" s="22">
        <v>77443343</v>
      </c>
      <c r="M7" s="22">
        <v>35706149</v>
      </c>
      <c r="N7" s="22">
        <v>33388690</v>
      </c>
      <c r="O7" s="22">
        <v>70928128</v>
      </c>
      <c r="P7" s="22">
        <f t="shared" si="1"/>
        <v>56821020.5</v>
      </c>
      <c r="Q7" s="3"/>
      <c r="R7" s="3"/>
    </row>
    <row r="8" spans="1:18" ht="15" x14ac:dyDescent="0.25">
      <c r="A8" s="5" t="s">
        <v>4</v>
      </c>
      <c r="B8" s="21">
        <v>69595424</v>
      </c>
      <c r="C8" s="22">
        <v>52945342</v>
      </c>
      <c r="D8" s="22">
        <v>54237062</v>
      </c>
      <c r="E8" s="22">
        <v>87084949</v>
      </c>
      <c r="F8" s="22">
        <f t="shared" si="0"/>
        <v>65965694.25</v>
      </c>
      <c r="G8" s="3"/>
      <c r="H8" s="3"/>
      <c r="J8" s="8" t="s">
        <v>16</v>
      </c>
      <c r="K8" s="23">
        <v>73433388.5</v>
      </c>
      <c r="L8" s="22">
        <v>69020533.5</v>
      </c>
      <c r="M8" s="22">
        <v>28527355</v>
      </c>
      <c r="N8" s="22">
        <v>41816451</v>
      </c>
      <c r="O8" s="22">
        <v>59650082.5</v>
      </c>
      <c r="P8" s="22">
        <f t="shared" si="1"/>
        <v>53199432</v>
      </c>
      <c r="Q8" s="3"/>
      <c r="R8" s="3"/>
    </row>
    <row r="9" spans="1:18" ht="15" x14ac:dyDescent="0.25">
      <c r="A9" s="5" t="s">
        <v>3</v>
      </c>
      <c r="B9" s="21">
        <v>60108960</v>
      </c>
      <c r="C9" s="22">
        <v>71488011</v>
      </c>
      <c r="D9" s="22">
        <v>68822463</v>
      </c>
      <c r="E9" s="22">
        <v>88807522</v>
      </c>
      <c r="F9" s="22">
        <f t="shared" si="0"/>
        <v>72306739</v>
      </c>
      <c r="G9" s="3"/>
      <c r="H9" s="3"/>
      <c r="J9" s="9" t="s">
        <v>0</v>
      </c>
      <c r="K9" s="22">
        <f>AVERAGE(K2:K8)</f>
        <v>67452247.5</v>
      </c>
      <c r="L9" s="22">
        <f t="shared" ref="L9" si="2">AVERAGE(L2:L8)</f>
        <v>76409118.875</v>
      </c>
      <c r="M9" s="22">
        <f t="shared" ref="M9" si="3">AVERAGE(M2:M8)</f>
        <v>36297539.75</v>
      </c>
      <c r="N9" s="22">
        <f t="shared" ref="N9:O9" si="4">AVERAGE(N2:N8)</f>
        <v>35896394.25</v>
      </c>
      <c r="O9" s="22">
        <f t="shared" si="4"/>
        <v>59404195.375</v>
      </c>
      <c r="P9" s="3"/>
      <c r="Q9" s="3"/>
      <c r="R9" s="3"/>
    </row>
    <row r="10" spans="1:18" ht="15" x14ac:dyDescent="0.25">
      <c r="A10" s="5" t="s">
        <v>6</v>
      </c>
      <c r="B10" s="21">
        <v>69385152</v>
      </c>
      <c r="C10" s="22">
        <v>81072905</v>
      </c>
      <c r="D10" s="22">
        <v>42181532</v>
      </c>
      <c r="E10" s="22">
        <v>72508532</v>
      </c>
      <c r="F10" s="22">
        <f t="shared" si="0"/>
        <v>66287030.25</v>
      </c>
      <c r="G10" s="3"/>
      <c r="H10" s="3"/>
      <c r="J10" s="9"/>
      <c r="K10" s="10"/>
      <c r="L10" s="2"/>
      <c r="M10" s="2"/>
      <c r="P10" s="3"/>
      <c r="Q10" s="3"/>
      <c r="R10" s="3"/>
    </row>
    <row r="11" spans="1:18" ht="14.25" x14ac:dyDescent="0.2">
      <c r="A11" s="6" t="s">
        <v>16</v>
      </c>
      <c r="C11" s="2"/>
      <c r="E11">
        <v>100984079</v>
      </c>
      <c r="F11" s="3"/>
      <c r="J11" s="9"/>
      <c r="K11" s="11"/>
      <c r="L11" s="2"/>
      <c r="P11" s="3"/>
    </row>
    <row r="12" spans="1:18" ht="14.25" x14ac:dyDescent="0.2">
      <c r="A12" s="9" t="s">
        <v>0</v>
      </c>
      <c r="B12" s="22">
        <f>AVERAGE(B5:B11)</f>
        <v>59796121.333333336</v>
      </c>
      <c r="C12" s="22">
        <f t="shared" ref="C12:D12" si="5">AVERAGE(C5:C11)</f>
        <v>62566751.166666664</v>
      </c>
      <c r="D12" s="22">
        <f t="shared" si="5"/>
        <v>56302888.333333336</v>
      </c>
      <c r="E12" s="22">
        <f>AVERAGE(E5:E10)</f>
        <v>77537269.5</v>
      </c>
      <c r="F12" s="3"/>
      <c r="J12" s="9"/>
      <c r="K12" s="11"/>
      <c r="L12" s="2"/>
      <c r="P12" s="3"/>
    </row>
    <row r="13" spans="1:18" ht="14.25" x14ac:dyDescent="0.2">
      <c r="A13" s="9"/>
      <c r="C13" s="2"/>
      <c r="F13" s="3"/>
      <c r="J13" s="9"/>
      <c r="K13" s="11"/>
      <c r="L13" s="2"/>
      <c r="P13" s="3"/>
    </row>
    <row r="14" spans="1:18" x14ac:dyDescent="0.2">
      <c r="B14" t="s">
        <v>33</v>
      </c>
      <c r="K14" t="s">
        <v>33</v>
      </c>
    </row>
    <row r="15" spans="1:18" ht="15" x14ac:dyDescent="0.25">
      <c r="A15" s="4"/>
      <c r="B15" t="s">
        <v>10</v>
      </c>
      <c r="C15" t="s">
        <v>11</v>
      </c>
      <c r="D15" t="s">
        <v>12</v>
      </c>
      <c r="E15" t="s">
        <v>17</v>
      </c>
      <c r="F15" t="s">
        <v>0</v>
      </c>
      <c r="J15" s="4"/>
      <c r="K15" t="s">
        <v>23</v>
      </c>
      <c r="L15" t="s">
        <v>24</v>
      </c>
      <c r="M15" t="s">
        <v>25</v>
      </c>
      <c r="N15" t="s">
        <v>26</v>
      </c>
      <c r="O15" t="s">
        <v>27</v>
      </c>
      <c r="P15" t="s">
        <v>0</v>
      </c>
    </row>
    <row r="16" spans="1:18" ht="15" x14ac:dyDescent="0.25">
      <c r="A16" s="5" t="s">
        <v>7</v>
      </c>
      <c r="B16" s="21">
        <v>4183606</v>
      </c>
      <c r="C16" s="22">
        <v>4051175</v>
      </c>
      <c r="D16" s="22">
        <v>2399734</v>
      </c>
      <c r="E16" s="22">
        <v>3565189</v>
      </c>
      <c r="F16" s="22">
        <f t="shared" ref="F16:F21" si="6">AVERAGE(B16:E16)</f>
        <v>3549926</v>
      </c>
      <c r="G16" s="3"/>
      <c r="H16" s="3"/>
      <c r="J16" s="5" t="s">
        <v>7</v>
      </c>
      <c r="K16" s="21">
        <v>4665057.5</v>
      </c>
      <c r="L16" s="22">
        <v>4940290</v>
      </c>
      <c r="M16" s="22">
        <v>11052737</v>
      </c>
      <c r="N16" s="22">
        <v>12708668</v>
      </c>
      <c r="O16" s="22">
        <v>10926047</v>
      </c>
      <c r="P16" s="22">
        <f>AVERAGE(K16:N16)</f>
        <v>8341688.125</v>
      </c>
      <c r="Q16" s="3"/>
      <c r="R16" s="3"/>
    </row>
    <row r="17" spans="1:18" ht="15" x14ac:dyDescent="0.25">
      <c r="A17" s="5" t="s">
        <v>8</v>
      </c>
      <c r="B17" s="21">
        <v>6694801</v>
      </c>
      <c r="C17" s="22">
        <v>4935059</v>
      </c>
      <c r="D17" s="22">
        <v>2110682</v>
      </c>
      <c r="E17" s="22">
        <v>4408384</v>
      </c>
      <c r="F17" s="22">
        <f t="shared" si="6"/>
        <v>4537231.5</v>
      </c>
      <c r="G17" s="3"/>
      <c r="H17" s="3"/>
      <c r="J17" s="5" t="s">
        <v>8</v>
      </c>
      <c r="K17" s="21">
        <v>4432642.5</v>
      </c>
      <c r="L17" s="22">
        <v>5477153</v>
      </c>
      <c r="M17" s="22">
        <v>14703858</v>
      </c>
      <c r="N17" s="22">
        <v>16565194</v>
      </c>
      <c r="O17" s="22">
        <v>17919288.5</v>
      </c>
      <c r="P17" s="22">
        <f t="shared" ref="P17:P19" si="7">AVERAGE(K17:N17)</f>
        <v>10294711.875</v>
      </c>
      <c r="Q17" s="3"/>
      <c r="R17" s="3"/>
    </row>
    <row r="18" spans="1:18" ht="15" x14ac:dyDescent="0.25">
      <c r="A18" s="5" t="s">
        <v>5</v>
      </c>
      <c r="B18" s="21">
        <v>8564099</v>
      </c>
      <c r="C18" s="22">
        <v>7217651</v>
      </c>
      <c r="D18" s="22">
        <v>3973095</v>
      </c>
      <c r="E18" s="22">
        <v>8796890</v>
      </c>
      <c r="F18" s="22">
        <f t="shared" si="6"/>
        <v>7137933.75</v>
      </c>
      <c r="G18" s="3"/>
      <c r="H18" s="3"/>
      <c r="J18" s="5" t="s">
        <v>22</v>
      </c>
      <c r="K18" s="21">
        <v>4973046.5</v>
      </c>
      <c r="L18" s="22">
        <v>5993935</v>
      </c>
      <c r="M18" s="22">
        <v>15472158</v>
      </c>
      <c r="N18" s="22">
        <v>14229159</v>
      </c>
      <c r="O18" s="22">
        <v>17965025.5</v>
      </c>
      <c r="P18" s="22">
        <f t="shared" si="7"/>
        <v>10167074.625</v>
      </c>
      <c r="Q18" s="3"/>
      <c r="R18" s="3"/>
    </row>
    <row r="19" spans="1:18" ht="15" x14ac:dyDescent="0.25">
      <c r="A19" s="5" t="s">
        <v>4</v>
      </c>
      <c r="B19" s="21">
        <v>9669456</v>
      </c>
      <c r="C19" s="22">
        <v>7069284</v>
      </c>
      <c r="D19" s="22">
        <v>3708967</v>
      </c>
      <c r="E19" s="22">
        <v>7868446</v>
      </c>
      <c r="F19" s="22">
        <f t="shared" si="6"/>
        <v>7079038.25</v>
      </c>
      <c r="G19" s="3"/>
      <c r="H19" s="3"/>
      <c r="J19" s="8" t="s">
        <v>16</v>
      </c>
      <c r="K19" s="21">
        <v>4695427</v>
      </c>
      <c r="L19" s="22">
        <v>6298066</v>
      </c>
      <c r="M19" s="22">
        <v>11352841</v>
      </c>
      <c r="N19" s="22">
        <v>16867581</v>
      </c>
      <c r="O19" s="22">
        <v>19587039</v>
      </c>
      <c r="P19" s="22">
        <f t="shared" si="7"/>
        <v>9803478.75</v>
      </c>
      <c r="Q19" s="3"/>
      <c r="R19" s="3"/>
    </row>
    <row r="20" spans="1:18" ht="15" x14ac:dyDescent="0.25">
      <c r="A20" s="5" t="s">
        <v>3</v>
      </c>
      <c r="B20" s="21">
        <v>9601519</v>
      </c>
      <c r="C20" s="22">
        <v>8267023</v>
      </c>
      <c r="D20" s="22">
        <v>3910486</v>
      </c>
      <c r="E20" s="22">
        <v>8328623</v>
      </c>
      <c r="F20" s="22">
        <f t="shared" si="6"/>
        <v>7526912.75</v>
      </c>
      <c r="G20" s="3"/>
      <c r="H20" s="3"/>
      <c r="J20" s="9" t="s">
        <v>0</v>
      </c>
      <c r="K20" s="22">
        <f>AVERAGE(K13:K19)</f>
        <v>4691543.375</v>
      </c>
      <c r="L20" s="22">
        <f t="shared" ref="L20" si="8">AVERAGE(L13:L19)</f>
        <v>5677361</v>
      </c>
      <c r="M20" s="22">
        <f t="shared" ref="M20" si="9">AVERAGE(M13:M19)</f>
        <v>13145398.5</v>
      </c>
      <c r="N20" s="22">
        <f t="shared" ref="N20" si="10">AVERAGE(N13:N19)</f>
        <v>15092650.5</v>
      </c>
      <c r="O20" s="22">
        <f t="shared" ref="O20" si="11">AVERAGE(O13:O19)</f>
        <v>16599350</v>
      </c>
      <c r="P20" s="22"/>
      <c r="Q20" s="3"/>
      <c r="R20" s="3"/>
    </row>
    <row r="21" spans="1:18" ht="15" x14ac:dyDescent="0.25">
      <c r="A21" s="5" t="s">
        <v>6</v>
      </c>
      <c r="B21" s="21">
        <v>7570937</v>
      </c>
      <c r="C21" s="22">
        <v>10977754</v>
      </c>
      <c r="D21" s="22">
        <v>3251055</v>
      </c>
      <c r="E21" s="22">
        <v>6330065</v>
      </c>
      <c r="F21" s="22">
        <f t="shared" si="6"/>
        <v>7032452.75</v>
      </c>
      <c r="G21" s="3"/>
      <c r="H21" s="3"/>
      <c r="J21" s="9"/>
      <c r="K21" s="10"/>
      <c r="L21" s="2"/>
      <c r="M21" s="2"/>
      <c r="P21" s="3"/>
      <c r="Q21" s="3"/>
      <c r="R21" s="3"/>
    </row>
    <row r="22" spans="1:18" ht="14.25" x14ac:dyDescent="0.2">
      <c r="A22" s="6" t="s">
        <v>16</v>
      </c>
      <c r="E22">
        <v>6656874</v>
      </c>
      <c r="J22" s="9"/>
      <c r="K22" s="11"/>
    </row>
    <row r="23" spans="1:18" ht="14.25" x14ac:dyDescent="0.2">
      <c r="A23" s="9" t="s">
        <v>0</v>
      </c>
      <c r="B23" s="22">
        <f>AVERAGE(B16:B22)</f>
        <v>7714069.666666667</v>
      </c>
      <c r="C23" s="22">
        <f t="shared" ref="C23" si="12">AVERAGE(C16:C22)</f>
        <v>7086324.333333333</v>
      </c>
      <c r="D23" s="22">
        <f t="shared" ref="D23" si="13">AVERAGE(D16:D22)</f>
        <v>3225669.8333333335</v>
      </c>
      <c r="E23" s="22">
        <f>AVERAGE(E16:E21)</f>
        <v>6549599.5</v>
      </c>
      <c r="J23" s="9"/>
      <c r="K23" s="11"/>
    </row>
    <row r="24" spans="1:18" ht="14.25" x14ac:dyDescent="0.2">
      <c r="A24" s="9"/>
      <c r="C24" s="2"/>
      <c r="J24" s="9"/>
      <c r="K24" s="11"/>
    </row>
    <row r="25" spans="1:18" x14ac:dyDescent="0.2">
      <c r="B25" t="s">
        <v>34</v>
      </c>
      <c r="K25" t="s">
        <v>34</v>
      </c>
    </row>
    <row r="26" spans="1:18" ht="15" x14ac:dyDescent="0.25">
      <c r="A26" s="4"/>
      <c r="B26" t="s">
        <v>10</v>
      </c>
      <c r="C26" t="s">
        <v>11</v>
      </c>
      <c r="D26" t="s">
        <v>12</v>
      </c>
      <c r="E26" t="s">
        <v>17</v>
      </c>
      <c r="F26" t="s">
        <v>0</v>
      </c>
      <c r="J26" s="4"/>
      <c r="K26" t="s">
        <v>23</v>
      </c>
      <c r="L26" t="s">
        <v>24</v>
      </c>
      <c r="M26" t="s">
        <v>25</v>
      </c>
      <c r="N26" t="s">
        <v>26</v>
      </c>
      <c r="O26" t="s">
        <v>27</v>
      </c>
      <c r="P26" t="s">
        <v>0</v>
      </c>
    </row>
    <row r="27" spans="1:18" ht="15" x14ac:dyDescent="0.25">
      <c r="A27" s="5" t="s">
        <v>7</v>
      </c>
      <c r="B27" s="21">
        <v>10046084</v>
      </c>
      <c r="C27" s="22">
        <v>10663132</v>
      </c>
      <c r="D27" s="26">
        <v>5585196</v>
      </c>
      <c r="E27" s="22">
        <v>12637994</v>
      </c>
      <c r="F27" s="22">
        <f t="shared" ref="F27:F32" si="14">AVERAGE(B27:E27)</f>
        <v>9733101.5</v>
      </c>
      <c r="G27" s="3"/>
      <c r="H27" s="3"/>
      <c r="J27" s="5" t="s">
        <v>7</v>
      </c>
      <c r="K27" s="21">
        <v>31580502</v>
      </c>
      <c r="L27" s="22">
        <v>24886579</v>
      </c>
      <c r="M27" s="22">
        <v>9830044</v>
      </c>
      <c r="N27" s="22">
        <v>19527048</v>
      </c>
      <c r="O27" s="22">
        <v>11820757.5</v>
      </c>
      <c r="P27" s="22">
        <f>AVERAGE(K27:N27)</f>
        <v>21456043.25</v>
      </c>
      <c r="Q27" s="3"/>
      <c r="R27" s="3"/>
    </row>
    <row r="28" spans="1:18" ht="15" x14ac:dyDescent="0.25">
      <c r="A28" s="5" t="s">
        <v>8</v>
      </c>
      <c r="B28" s="21">
        <v>13665134</v>
      </c>
      <c r="C28" s="22">
        <v>13389848</v>
      </c>
      <c r="D28" s="22">
        <v>9217410</v>
      </c>
      <c r="E28" s="22">
        <v>10539367</v>
      </c>
      <c r="F28" s="22">
        <f t="shared" si="14"/>
        <v>11702939.75</v>
      </c>
      <c r="G28" s="3"/>
      <c r="H28" s="3"/>
      <c r="J28" s="5" t="s">
        <v>8</v>
      </c>
      <c r="K28" s="21">
        <v>29296975</v>
      </c>
      <c r="L28" s="22">
        <v>27369435.5</v>
      </c>
      <c r="M28" s="22">
        <v>5336594</v>
      </c>
      <c r="N28" s="22">
        <v>12687445</v>
      </c>
      <c r="O28" s="22">
        <v>16543692</v>
      </c>
      <c r="P28" s="22">
        <f t="shared" ref="P28:P30" si="15">AVERAGE(K28:N28)</f>
        <v>18672612.375</v>
      </c>
      <c r="Q28" s="3"/>
      <c r="R28" s="3"/>
    </row>
    <row r="29" spans="1:18" ht="15" x14ac:dyDescent="0.25">
      <c r="A29" s="5" t="s">
        <v>5</v>
      </c>
      <c r="B29" s="21">
        <v>13601789</v>
      </c>
      <c r="C29" s="22">
        <v>17802112</v>
      </c>
      <c r="D29" s="22">
        <v>12420172</v>
      </c>
      <c r="E29" s="22">
        <v>20546588</v>
      </c>
      <c r="F29" s="22">
        <f t="shared" si="14"/>
        <v>16092665.25</v>
      </c>
      <c r="G29" s="3"/>
      <c r="H29" s="3"/>
      <c r="J29" s="5" t="s">
        <v>22</v>
      </c>
      <c r="K29" s="21">
        <v>40985976</v>
      </c>
      <c r="L29" s="22">
        <v>23775531</v>
      </c>
      <c r="M29" s="22">
        <v>5227645</v>
      </c>
      <c r="N29" s="22">
        <v>15818201</v>
      </c>
      <c r="O29" s="22">
        <v>16347314.5</v>
      </c>
      <c r="P29" s="22">
        <f t="shared" si="15"/>
        <v>21451838.25</v>
      </c>
      <c r="Q29" s="3"/>
      <c r="R29" s="3"/>
    </row>
    <row r="30" spans="1:18" ht="15" x14ac:dyDescent="0.25">
      <c r="A30" s="5" t="s">
        <v>4</v>
      </c>
      <c r="B30" s="21">
        <v>16784904</v>
      </c>
      <c r="C30" s="22">
        <v>13675517</v>
      </c>
      <c r="D30" s="22">
        <v>11227248</v>
      </c>
      <c r="E30" s="22">
        <v>14962491</v>
      </c>
      <c r="F30" s="22">
        <f t="shared" si="14"/>
        <v>14162540</v>
      </c>
      <c r="G30" s="3"/>
      <c r="H30" s="3"/>
      <c r="J30" s="8" t="s">
        <v>16</v>
      </c>
      <c r="K30" s="21">
        <v>46867960</v>
      </c>
      <c r="L30" s="22">
        <v>23503092.5</v>
      </c>
      <c r="M30" s="22">
        <v>6625499</v>
      </c>
      <c r="N30" s="22">
        <v>16020670</v>
      </c>
      <c r="O30" s="22">
        <v>16968307</v>
      </c>
      <c r="P30" s="22">
        <f t="shared" si="15"/>
        <v>23254305.375</v>
      </c>
      <c r="Q30" s="3"/>
      <c r="R30" s="3"/>
    </row>
    <row r="31" spans="1:18" ht="15" x14ac:dyDescent="0.25">
      <c r="A31" s="5" t="s">
        <v>3</v>
      </c>
      <c r="B31" s="21">
        <v>12709822</v>
      </c>
      <c r="C31" s="22">
        <v>13051150</v>
      </c>
      <c r="D31" s="22">
        <v>13971118</v>
      </c>
      <c r="E31" s="22">
        <v>15555576</v>
      </c>
      <c r="F31" s="22">
        <f t="shared" si="14"/>
        <v>13821916.5</v>
      </c>
      <c r="G31" s="3"/>
      <c r="H31" s="3"/>
      <c r="J31" s="9" t="s">
        <v>0</v>
      </c>
      <c r="K31" s="22">
        <f>AVERAGE(K24:K30)</f>
        <v>37182853.25</v>
      </c>
      <c r="L31" s="22">
        <f t="shared" ref="L31" si="16">AVERAGE(L24:L30)</f>
        <v>24883659.5</v>
      </c>
      <c r="M31" s="22">
        <f t="shared" ref="M31" si="17">AVERAGE(M24:M30)</f>
        <v>6754945.5</v>
      </c>
      <c r="N31" s="22">
        <f t="shared" ref="N31" si="18">AVERAGE(N24:N30)</f>
        <v>16013341</v>
      </c>
      <c r="O31" s="22">
        <f t="shared" ref="O31" si="19">AVERAGE(O24:O30)</f>
        <v>15420017.75</v>
      </c>
      <c r="P31" s="22"/>
      <c r="Q31" s="3"/>
      <c r="R31" s="3"/>
    </row>
    <row r="32" spans="1:18" ht="15" x14ac:dyDescent="0.25">
      <c r="A32" s="5" t="s">
        <v>6</v>
      </c>
      <c r="B32" s="21">
        <v>16230487</v>
      </c>
      <c r="C32" s="22">
        <v>15982610</v>
      </c>
      <c r="D32" s="22">
        <v>12214244</v>
      </c>
      <c r="E32" s="22">
        <v>17023296</v>
      </c>
      <c r="F32" s="22">
        <f t="shared" si="14"/>
        <v>15362659.25</v>
      </c>
      <c r="G32" s="3"/>
      <c r="H32" s="3"/>
      <c r="J32" s="9"/>
      <c r="K32" s="10"/>
      <c r="L32" s="2"/>
      <c r="M32" s="2"/>
      <c r="P32" s="3"/>
      <c r="Q32" s="3"/>
      <c r="R32" s="3"/>
    </row>
    <row r="33" spans="1:11" ht="14.25" x14ac:dyDescent="0.2">
      <c r="A33" s="6" t="s">
        <v>16</v>
      </c>
      <c r="B33" s="22"/>
      <c r="C33" s="22"/>
      <c r="D33" s="22"/>
      <c r="E33" s="22">
        <v>16933376</v>
      </c>
      <c r="J33" s="9"/>
      <c r="K33" s="11"/>
    </row>
    <row r="34" spans="1:11" ht="14.25" x14ac:dyDescent="0.2">
      <c r="A34" s="9" t="s">
        <v>0</v>
      </c>
      <c r="B34" s="22">
        <f>AVERAGE(B27:B33)</f>
        <v>13839703.333333334</v>
      </c>
      <c r="C34" s="22">
        <f t="shared" ref="C34" si="20">AVERAGE(C27:C33)</f>
        <v>14094061.5</v>
      </c>
      <c r="D34" s="22">
        <f t="shared" ref="D34" si="21">AVERAGE(D27:D33)</f>
        <v>10772564.666666666</v>
      </c>
      <c r="E34" s="22">
        <f>AVERAGE(E27:E32)</f>
        <v>15210885.333333334</v>
      </c>
    </row>
    <row r="35" spans="1:11" ht="14.25" x14ac:dyDescent="0.2">
      <c r="A35" s="9"/>
      <c r="C35" s="2"/>
    </row>
  </sheetData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6"/>
  <sheetViews>
    <sheetView tabSelected="1" topLeftCell="S24" workbookViewId="0">
      <selection activeCell="AG27" sqref="AG27"/>
    </sheetView>
  </sheetViews>
  <sheetFormatPr defaultRowHeight="12.75" x14ac:dyDescent="0.2"/>
  <cols>
    <col min="1" max="1" width="13.85546875" customWidth="1"/>
    <col min="10" max="10" width="14.140625" customWidth="1"/>
    <col min="11" max="11" width="13.42578125" bestFit="1" customWidth="1"/>
  </cols>
  <sheetData>
    <row r="1" spans="1:19" x14ac:dyDescent="0.2">
      <c r="A1" s="1" t="s">
        <v>9</v>
      </c>
      <c r="J1" s="1" t="s">
        <v>9</v>
      </c>
    </row>
    <row r="3" spans="1:19" x14ac:dyDescent="0.2">
      <c r="B3" t="s">
        <v>13</v>
      </c>
      <c r="K3" t="s">
        <v>13</v>
      </c>
    </row>
    <row r="4" spans="1:19" ht="15" x14ac:dyDescent="0.25">
      <c r="A4" s="4"/>
      <c r="B4" s="14" t="s">
        <v>10</v>
      </c>
      <c r="C4" s="14" t="s">
        <v>11</v>
      </c>
      <c r="D4" s="14" t="s">
        <v>12</v>
      </c>
      <c r="E4" t="s">
        <v>17</v>
      </c>
      <c r="F4" s="14" t="s">
        <v>0</v>
      </c>
      <c r="G4" s="14" t="s">
        <v>1</v>
      </c>
      <c r="H4" s="14" t="s">
        <v>2</v>
      </c>
      <c r="J4" s="4"/>
      <c r="K4" s="14" t="s">
        <v>23</v>
      </c>
      <c r="L4" s="14" t="s">
        <v>24</v>
      </c>
      <c r="M4" s="14" t="s">
        <v>25</v>
      </c>
      <c r="N4" s="14" t="s">
        <v>26</v>
      </c>
      <c r="O4" s="14" t="s">
        <v>27</v>
      </c>
      <c r="P4" s="14" t="s">
        <v>0</v>
      </c>
      <c r="Q4" s="14" t="s">
        <v>1</v>
      </c>
      <c r="R4" s="14" t="s">
        <v>2</v>
      </c>
      <c r="S4" s="25" t="s">
        <v>35</v>
      </c>
    </row>
    <row r="5" spans="1:19" ht="14.25" x14ac:dyDescent="0.2">
      <c r="A5" s="15" t="s">
        <v>7</v>
      </c>
      <c r="B5" s="12">
        <f>('Ratio CTF to full length'!B5/'Ratio CTF to full length'!$B$12)/('Ratio CTF to full length'!B27/'Ratio CTF to full length'!$B$34)</f>
        <v>0.81466423392905007</v>
      </c>
      <c r="C5" s="12">
        <f>('Ratio CTF to full length'!C5/'Ratio CTF to full length'!$C$12)/('Ratio CTF to full length'!C27/'Ratio CTF to full length'!$C$34)</f>
        <v>1.0604031266831246</v>
      </c>
      <c r="D5" s="27"/>
      <c r="E5" s="12">
        <f>('Ratio CTF to full length'!E5/'Ratio CTF to full length'!$E$12)/('Ratio CTF to full length'!E27/'Ratio CTF to full length'!$E$34)</f>
        <v>0.89826649888601884</v>
      </c>
      <c r="F5" s="16">
        <f t="shared" ref="F5:F10" si="0">AVERAGE(B5:E5)</f>
        <v>0.92444461983273118</v>
      </c>
      <c r="G5" s="16">
        <f t="shared" ref="G5:G10" si="1">STDEV(B5:E5)</f>
        <v>0.12494347267954901</v>
      </c>
      <c r="H5" s="16">
        <f>G5/SQRT(4)</f>
        <v>6.2471736339774507E-2</v>
      </c>
      <c r="J5" s="5" t="s">
        <v>7</v>
      </c>
      <c r="K5" s="24">
        <f>('Ratio CTF to full length'!K5/'Ratio CTF to full length'!$K$9)/('Ratio CTF to full length'!K27/'Ratio CTF to full length'!$K$31)</f>
        <v>1.0072814186459245</v>
      </c>
      <c r="L5" s="16">
        <f>('Ratio CTF to full length'!L5/'Ratio CTF to full length'!$L$9)/('Ratio CTF to full length'!L27/'Ratio CTF to full length'!$L$31)</f>
        <v>1.0404973299721867</v>
      </c>
      <c r="M5" s="16">
        <f>('Ratio CTF to full length'!M5/'Ratio CTF to full length'!$M$9)/('Ratio CTF to full length'!M27/'Ratio CTF to full length'!$M$31)</f>
        <v>0.77095026180929038</v>
      </c>
      <c r="N5" s="16">
        <f>('Ratio CTF to full length'!N5/'Ratio CTF to full length'!$N$9)/('Ratio CTF to full length'!N27/'Ratio CTF to full length'!$N$31)</f>
        <v>0.70405340928545879</v>
      </c>
      <c r="O5" s="16">
        <f>('Ratio CTF to full length'!O5/'Ratio CTF to full length'!$O$9)/('Ratio CTF to full length'!O27/'Ratio CTF to full length'!$O$31)</f>
        <v>0.86804090847887327</v>
      </c>
      <c r="P5" s="13">
        <f>AVERAGE(L5:O5)</f>
        <v>0.84588547738645226</v>
      </c>
      <c r="Q5" s="13">
        <f>STDEV(L5:O5)</f>
        <v>0.14616914673206924</v>
      </c>
      <c r="R5" s="13">
        <f>Q5/SQRT(4)</f>
        <v>7.3084573366034619E-2</v>
      </c>
    </row>
    <row r="6" spans="1:19" ht="14.25" x14ac:dyDescent="0.2">
      <c r="A6" s="15" t="s">
        <v>8</v>
      </c>
      <c r="B6" s="12">
        <f>('Ratio CTF to full length'!B6/'Ratio CTF to full length'!$B$12)/('Ratio CTF to full length'!B28/'Ratio CTF to full length'!$B$34)</f>
        <v>0.94088491601243718</v>
      </c>
      <c r="C6" s="12">
        <f>('Ratio CTF to full length'!C6/'Ratio CTF to full length'!$C$12)/('Ratio CTF to full length'!C28/'Ratio CTF to full length'!$C$34)</f>
        <v>0.89604194270107707</v>
      </c>
      <c r="D6" s="12">
        <f>('Ratio CTF to full length'!D6/'Ratio CTF to full length'!$D$12)/('Ratio CTF to full length'!D28/'Ratio CTF to full length'!$D$34)</f>
        <v>1.2397996942820637</v>
      </c>
      <c r="E6" s="12">
        <f>('Ratio CTF to full length'!E6/'Ratio CTF to full length'!$E$12)/('Ratio CTF to full length'!E28/'Ratio CTF to full length'!$E$34)</f>
        <v>1.3082204843103964</v>
      </c>
      <c r="F6" s="16">
        <f t="shared" si="0"/>
        <v>1.0962367593264937</v>
      </c>
      <c r="G6" s="16">
        <f t="shared" si="1"/>
        <v>0.20797401742835253</v>
      </c>
      <c r="H6" s="16">
        <f t="shared" ref="H6:H10" si="2">G6/SQRT(4)</f>
        <v>0.10398700871417627</v>
      </c>
      <c r="J6" s="5" t="s">
        <v>28</v>
      </c>
      <c r="K6" s="24">
        <f>('Ratio CTF to full length'!K6/'Ratio CTF to full length'!$K$9)/('Ratio CTF to full length'!K28/'Ratio CTF to full length'!$K$31)</f>
        <v>1.0898763561467222</v>
      </c>
      <c r="L6" s="16">
        <f>('Ratio CTF to full length'!L6/'Ratio CTF to full length'!$L$9)/('Ratio CTF to full length'!L28/'Ratio CTF to full length'!$L$31)</f>
        <v>0.94785599036217183</v>
      </c>
      <c r="M6" s="16">
        <f>('Ratio CTF to full length'!M6/'Ratio CTF to full length'!$M$9)/('Ratio CTF to full length'!M28/'Ratio CTF to full length'!$M$31)</f>
        <v>1.4030482863388729</v>
      </c>
      <c r="N6" s="16">
        <f>('Ratio CTF to full length'!N6/'Ratio CTF to full length'!$N$9)/('Ratio CTF to full length'!N28/'Ratio CTF to full length'!$N$31)</f>
        <v>1.3207033157315833</v>
      </c>
      <c r="O6" s="16">
        <f>('Ratio CTF to full length'!O6/'Ratio CTF to full length'!$O$9)/('Ratio CTF to full length'!O28/'Ratio CTF to full length'!$O$31)</f>
        <v>1.059252616451595</v>
      </c>
      <c r="P6" s="13">
        <f t="shared" ref="P6:P8" si="3">AVERAGE(L6:O6)</f>
        <v>1.1827150522210559</v>
      </c>
      <c r="Q6" s="13">
        <f t="shared" ref="Q6:Q8" si="4">STDEV(L6:O6)</f>
        <v>0.21446774963991622</v>
      </c>
      <c r="R6" s="13">
        <f t="shared" ref="R6:R7" si="5">Q6/SQRT(4)</f>
        <v>0.10723387481995811</v>
      </c>
      <c r="S6">
        <f>_xlfn.T.TEST(L6:O6,L5:O5,2,2)</f>
        <v>4.0904631497630205E-2</v>
      </c>
    </row>
    <row r="7" spans="1:19" ht="14.25" x14ac:dyDescent="0.2">
      <c r="A7" s="15" t="s">
        <v>5</v>
      </c>
      <c r="B7" s="12">
        <f>('Ratio CTF to full length'!B7/'Ratio CTF to full length'!$B$12)/('Ratio CTF to full length'!B29/'Ratio CTF to full length'!$B$34)</f>
        <v>1.1702729585528415</v>
      </c>
      <c r="C7" s="12">
        <f>('Ratio CTF to full length'!C7/'Ratio CTF to full length'!$C$12)/('Ratio CTF to full length'!C29/'Ratio CTF to full length'!$C$34)</f>
        <v>0.84068911028350046</v>
      </c>
      <c r="D7" s="12">
        <f>('Ratio CTF to full length'!D7/'Ratio CTF to full length'!$D$12)/('Ratio CTF to full length'!D29/'Ratio CTF to full length'!$D$34)</f>
        <v>0.97739753453043998</v>
      </c>
      <c r="E7" s="12">
        <f>('Ratio CTF to full length'!E7/'Ratio CTF to full length'!$E$12)/('Ratio CTF to full length'!E29/'Ratio CTF to full length'!$E$34)</f>
        <v>0.84661774524283973</v>
      </c>
      <c r="F7" s="16">
        <f t="shared" si="0"/>
        <v>0.95874433715240548</v>
      </c>
      <c r="G7" s="16">
        <f t="shared" si="1"/>
        <v>0.15449024634618566</v>
      </c>
      <c r="H7" s="16">
        <f t="shared" si="2"/>
        <v>7.7245123173092831E-2</v>
      </c>
      <c r="J7" s="5" t="s">
        <v>29</v>
      </c>
      <c r="K7" s="24">
        <f>('Ratio CTF to full length'!K7/'Ratio CTF to full length'!$K$9)/('Ratio CTF to full length'!K29/'Ratio CTF to full length'!$K$31)</f>
        <v>1.0860041525415376</v>
      </c>
      <c r="L7" s="16">
        <f>('Ratio CTF to full length'!L7/'Ratio CTF to full length'!$L$9)/('Ratio CTF to full length'!L29/'Ratio CTF to full length'!$L$31)</f>
        <v>1.0607741432518085</v>
      </c>
      <c r="M7" s="16">
        <f>('Ratio CTF to full length'!M7/'Ratio CTF to full length'!$M$9)/('Ratio CTF to full length'!M29/'Ratio CTF to full length'!$M$31)</f>
        <v>1.2711054625148783</v>
      </c>
      <c r="N7" s="16">
        <f>('Ratio CTF to full length'!N7/'Ratio CTF to full length'!$N$9)/('Ratio CTF to full length'!N29/'Ratio CTF to full length'!$N$31)</f>
        <v>0.9416151028573434</v>
      </c>
      <c r="O7" s="16">
        <f>('Ratio CTF to full length'!O7/'Ratio CTF to full length'!$O$9)/('Ratio CTF to full length'!O29/'Ratio CTF to full length'!$O$31)</f>
        <v>1.1262630485527443</v>
      </c>
      <c r="P7" s="13">
        <f t="shared" si="3"/>
        <v>1.0999394392941935</v>
      </c>
      <c r="Q7" s="13">
        <f t="shared" si="4"/>
        <v>0.13734537467256203</v>
      </c>
      <c r="R7" s="13">
        <f t="shared" si="5"/>
        <v>6.8672687336281013E-2</v>
      </c>
      <c r="S7">
        <f>_xlfn.T.TEST(L7:O7,L5:O5,2,2)</f>
        <v>4.4481571459211715E-2</v>
      </c>
    </row>
    <row r="8" spans="1:19" ht="14.25" x14ac:dyDescent="0.2">
      <c r="A8" s="15" t="s">
        <v>4</v>
      </c>
      <c r="B8" s="12">
        <f>('Ratio CTF to full length'!B8/'Ratio CTF to full length'!$B$12)/('Ratio CTF to full length'!B30/'Ratio CTF to full length'!$B$34)</f>
        <v>0.9596560147787353</v>
      </c>
      <c r="C8" s="12">
        <f>('Ratio CTF to full length'!C8/'Ratio CTF to full length'!$C$12)/('Ratio CTF to full length'!C30/'Ratio CTF to full length'!$C$34)</f>
        <v>0.87212063439742959</v>
      </c>
      <c r="D8" s="12">
        <f>('Ratio CTF to full length'!D8/'Ratio CTF to full length'!$D$12)/('Ratio CTF to full length'!D30/'Ratio CTF to full length'!$D$34)</f>
        <v>0.92429642890503305</v>
      </c>
      <c r="E8" s="12">
        <f>('Ratio CTF to full length'!E8/'Ratio CTF to full length'!$E$12)/('Ratio CTF to full length'!E30/'Ratio CTF to full length'!$E$34)</f>
        <v>1.1417819916472347</v>
      </c>
      <c r="F8" s="16">
        <f t="shared" si="0"/>
        <v>0.97446376743210816</v>
      </c>
      <c r="G8" s="16">
        <f t="shared" si="1"/>
        <v>0.11719717918589324</v>
      </c>
      <c r="H8" s="16">
        <f t="shared" si="2"/>
        <v>5.8598589592946622E-2</v>
      </c>
      <c r="J8" s="5" t="s">
        <v>30</v>
      </c>
      <c r="K8" s="24">
        <f>('Ratio CTF to full length'!K8/'Ratio CTF to full length'!$K$9)/('Ratio CTF to full length'!K30/'Ratio CTF to full length'!$K$31)</f>
        <v>0.86370176241509389</v>
      </c>
      <c r="L8" s="16">
        <f>('Ratio CTF to full length'!L8/'Ratio CTF to full length'!$L$9)/('Ratio CTF to full length'!L30/'Ratio CTF to full length'!$L$31)</f>
        <v>0.95636210766605345</v>
      </c>
      <c r="M8" s="16">
        <f>('Ratio CTF to full length'!M8/'Ratio CTF to full length'!$M$9)/('Ratio CTF to full length'!M30/'Ratio CTF to full length'!$M$31)</f>
        <v>0.80128603482217031</v>
      </c>
      <c r="N8" s="16">
        <f>('Ratio CTF to full length'!N8/'Ratio CTF to full length'!$N$9)/('Ratio CTF to full length'!N30/'Ratio CTF to full length'!$N$31)</f>
        <v>1.1643877341599305</v>
      </c>
      <c r="O8" s="16">
        <f>('Ratio CTF to full length'!O8/'Ratio CTF to full length'!$O$9)/('Ratio CTF to full length'!O30/'Ratio CTF to full length'!$O$31)</f>
        <v>0.91251558682912437</v>
      </c>
      <c r="P8" s="13">
        <f t="shared" si="3"/>
        <v>0.95863786586931965</v>
      </c>
      <c r="Q8" s="13">
        <f t="shared" si="4"/>
        <v>0.15190463097478341</v>
      </c>
      <c r="R8" s="13">
        <f t="shared" ref="R8" si="6">Q8/SQRT(4)</f>
        <v>7.5952315487391703E-2</v>
      </c>
      <c r="S8">
        <f>_xlfn.T.TEST(L8:O8,L5:O5,2,2)</f>
        <v>0.32588301841070183</v>
      </c>
    </row>
    <row r="9" spans="1:19" ht="14.25" x14ac:dyDescent="0.2">
      <c r="A9" s="15" t="s">
        <v>3</v>
      </c>
      <c r="B9" s="12">
        <f>('Ratio CTF to full length'!B9/'Ratio CTF to full length'!$B$12)/('Ratio CTF to full length'!B31/'Ratio CTF to full length'!$B$34)</f>
        <v>1.0945951306585919</v>
      </c>
      <c r="C9" s="12">
        <f>('Ratio CTF to full length'!C9/'Ratio CTF to full length'!$C$12)/('Ratio CTF to full length'!C31/'Ratio CTF to full length'!$C$34)</f>
        <v>1.2338915513629669</v>
      </c>
      <c r="D9" s="12">
        <f>('Ratio CTF to full length'!D9/'Ratio CTF to full length'!$D$12)/('Ratio CTF to full length'!D31/'Ratio CTF to full length'!$D$34)</f>
        <v>0.94251329571319786</v>
      </c>
      <c r="E9" s="12">
        <f>('Ratio CTF to full length'!E9/'Ratio CTF to full length'!$E$12)/('Ratio CTF to full length'!E31/'Ratio CTF to full length'!$E$34)</f>
        <v>1.1199732358032251</v>
      </c>
      <c r="F9" s="16">
        <f t="shared" si="0"/>
        <v>1.0977433033844954</v>
      </c>
      <c r="G9" s="16">
        <f t="shared" si="1"/>
        <v>0.11991216451510368</v>
      </c>
      <c r="H9" s="16">
        <f t="shared" si="2"/>
        <v>5.9956082257551842E-2</v>
      </c>
      <c r="J9" s="18" t="s">
        <v>31</v>
      </c>
      <c r="K9" s="19"/>
      <c r="L9" s="19"/>
      <c r="M9" s="19"/>
      <c r="N9" s="19"/>
      <c r="O9" s="19"/>
      <c r="P9" s="20">
        <f>AVERAGE(L6:O8)</f>
        <v>1.0804307857948565</v>
      </c>
      <c r="Q9" s="17">
        <f>STDEV(L6:O8)</f>
        <v>0.1825352393694242</v>
      </c>
      <c r="R9" s="17">
        <f>Q9/SQRT(12)</f>
        <v>5.2693384793264922E-2</v>
      </c>
      <c r="S9">
        <f>_xlfn.T.TEST(L6:O8,L5:O5,2,2)</f>
        <v>3.6206602521730191E-2</v>
      </c>
    </row>
    <row r="10" spans="1:19" ht="14.25" x14ac:dyDescent="0.2">
      <c r="A10" s="15" t="s">
        <v>6</v>
      </c>
      <c r="B10" s="12">
        <f>('Ratio CTF to full length'!B10/'Ratio CTF to full length'!$B$12)/('Ratio CTF to full length'!B32/'Ratio CTF to full length'!$B$34)</f>
        <v>0.98943839515116316</v>
      </c>
      <c r="C10" s="12">
        <f>('Ratio CTF to full length'!C10/'Ratio CTF to full length'!$C$12)/('Ratio CTF to full length'!C32/'Ratio CTF to full length'!$C$34)</f>
        <v>1.1426693820222196</v>
      </c>
      <c r="D10" s="12">
        <f>('Ratio CTF to full length'!D10/'Ratio CTF to full length'!$D$12)/('Ratio CTF to full length'!D32/'Ratio CTF to full length'!$D$34)</f>
        <v>0.66076068163656188</v>
      </c>
      <c r="E10" s="12">
        <f>('Ratio CTF to full length'!E10/'Ratio CTF to full length'!$E$12)/('Ratio CTF to full length'!E32/'Ratio CTF to full length'!$E$34)</f>
        <v>0.83558272200237138</v>
      </c>
      <c r="F10" s="16">
        <f t="shared" si="0"/>
        <v>0.90711279520307908</v>
      </c>
      <c r="G10" s="16">
        <f t="shared" si="1"/>
        <v>0.20661584743309117</v>
      </c>
      <c r="H10" s="16">
        <f t="shared" si="2"/>
        <v>0.10330792371654558</v>
      </c>
      <c r="J10" s="9"/>
      <c r="K10" s="2"/>
      <c r="L10" s="2"/>
      <c r="M10" s="2"/>
      <c r="N10" s="2"/>
      <c r="P10" s="3"/>
      <c r="Q10" s="3"/>
      <c r="R10" s="3"/>
    </row>
    <row r="11" spans="1:19" x14ac:dyDescent="0.2">
      <c r="D11" s="2"/>
      <c r="G11" s="3"/>
      <c r="M11" s="2"/>
      <c r="Q11" s="3"/>
    </row>
    <row r="12" spans="1:19" x14ac:dyDescent="0.2">
      <c r="B12" t="s">
        <v>14</v>
      </c>
      <c r="K12" t="s">
        <v>14</v>
      </c>
    </row>
    <row r="13" spans="1:19" ht="15" x14ac:dyDescent="0.25">
      <c r="A13" s="4"/>
      <c r="B13" s="14" t="s">
        <v>10</v>
      </c>
      <c r="C13" s="14" t="s">
        <v>11</v>
      </c>
      <c r="D13" s="14" t="s">
        <v>12</v>
      </c>
      <c r="E13" t="s">
        <v>17</v>
      </c>
      <c r="F13" s="14" t="s">
        <v>0</v>
      </c>
      <c r="G13" s="14" t="s">
        <v>1</v>
      </c>
      <c r="H13" s="14" t="s">
        <v>2</v>
      </c>
      <c r="I13" t="s">
        <v>35</v>
      </c>
      <c r="J13" s="4"/>
      <c r="K13" s="14" t="s">
        <v>23</v>
      </c>
      <c r="L13" s="14" t="s">
        <v>24</v>
      </c>
      <c r="M13" s="14" t="s">
        <v>25</v>
      </c>
      <c r="N13" s="14" t="s">
        <v>26</v>
      </c>
      <c r="O13" s="14" t="s">
        <v>27</v>
      </c>
      <c r="P13" s="14" t="s">
        <v>0</v>
      </c>
      <c r="Q13" s="14" t="s">
        <v>1</v>
      </c>
      <c r="R13" s="14" t="s">
        <v>2</v>
      </c>
      <c r="S13" s="25" t="s">
        <v>35</v>
      </c>
    </row>
    <row r="14" spans="1:19" ht="14.25" x14ac:dyDescent="0.2">
      <c r="A14" s="15" t="s">
        <v>7</v>
      </c>
      <c r="B14" s="16">
        <f>('Ratio CTF to full length'!B16/'Ratio CTF to full length'!B$23)/('Ratio CTF to full length'!B27/'Ratio CTF to full length'!B$34)</f>
        <v>0.74713175601251769</v>
      </c>
      <c r="C14" s="16">
        <f>('Ratio CTF to full length'!C16/'Ratio CTF to full length'!C$23)/('Ratio CTF to full length'!C27/'Ratio CTF to full length'!C$34)</f>
        <v>0.75563376375213054</v>
      </c>
      <c r="D14" s="24"/>
      <c r="E14" s="16">
        <f>('Ratio CTF to full length'!E16/'Ratio CTF to full length'!E$23)/('Ratio CTF to full length'!E27/'Ratio CTF to full length'!E$34)</f>
        <v>0.65515515302739591</v>
      </c>
      <c r="F14" s="13">
        <f t="shared" ref="F14:F19" si="7">AVERAGE(B14:E14)</f>
        <v>0.71930689093068134</v>
      </c>
      <c r="G14" s="16">
        <f t="shared" ref="G14:G19" si="8">STDEV(B14:E14)</f>
        <v>5.5719432345546951E-2</v>
      </c>
      <c r="H14" s="16">
        <f>G14/SQRT(4)</f>
        <v>2.7859716172773476E-2</v>
      </c>
      <c r="J14" s="15" t="s">
        <v>7</v>
      </c>
      <c r="K14" s="24">
        <f>('Ratio CTF to full length'!K16/'Ratio CTF to full length'!$K$20)/('Ratio CTF to full length'!K27/'Ratio CTF to full length'!$K$31)</f>
        <v>1.170752108361014</v>
      </c>
      <c r="L14" s="16">
        <f>('Ratio CTF to full length'!L16/'Ratio CTF to full length'!$L$20)/('Ratio CTF to full length'!L27/'Ratio CTF to full length'!$L$31)</f>
        <v>0.87007157790019818</v>
      </c>
      <c r="M14" s="16">
        <f>('Ratio CTF to full length'!M16/'Ratio CTF to full length'!$M$20)/('Ratio CTF to full length'!M27/'Ratio CTF to full length'!$M$31)</f>
        <v>0.57777995077932831</v>
      </c>
      <c r="N14" s="16">
        <f>('Ratio CTF to full length'!N16/'Ratio CTF to full length'!$N$20)/('Ratio CTF to full length'!N27/'Ratio CTF to full length'!$N$31)</f>
        <v>0.69052574847498716</v>
      </c>
      <c r="O14" s="16">
        <f>('Ratio CTF to full length'!O16/'Ratio CTF to full length'!$O$20)/('Ratio CTF to full length'!O27/'Ratio CTF to full length'!$O$31)</f>
        <v>0.85864085304861515</v>
      </c>
      <c r="P14" s="13">
        <f>AVERAGE(L14:O14)</f>
        <v>0.74925453255078223</v>
      </c>
      <c r="Q14" s="13">
        <f>STDEV(L14:O14)</f>
        <v>0.14072991607062255</v>
      </c>
      <c r="R14" s="13">
        <f>Q14/SQRT(4)</f>
        <v>7.0364958035311273E-2</v>
      </c>
    </row>
    <row r="15" spans="1:19" ht="14.25" x14ac:dyDescent="0.2">
      <c r="A15" s="15" t="s">
        <v>8</v>
      </c>
      <c r="B15" s="16">
        <f>('Ratio CTF to full length'!B17/'Ratio CTF to full length'!B$23)/('Ratio CTF to full length'!B28/'Ratio CTF to full length'!B$34)</f>
        <v>0.87895572982377401</v>
      </c>
      <c r="C15" s="16">
        <f>('Ratio CTF to full length'!C17/'Ratio CTF to full length'!C$23)/('Ratio CTF to full length'!C28/'Ratio CTF to full length'!C$34)</f>
        <v>0.73304703042288044</v>
      </c>
      <c r="D15" s="16">
        <f>('Ratio CTF to full length'!D17/'Ratio CTF to full length'!D$23)/('Ratio CTF to full length'!D28/'Ratio CTF to full length'!D$34)</f>
        <v>0.76473875168852379</v>
      </c>
      <c r="E15" s="16">
        <f>('Ratio CTF to full length'!E17/'Ratio CTF to full length'!E$23)/('Ratio CTF to full length'!E28/'Ratio CTF to full length'!E$34)</f>
        <v>0.97141462573981219</v>
      </c>
      <c r="F15" s="13">
        <f t="shared" si="7"/>
        <v>0.83703903441874761</v>
      </c>
      <c r="G15" s="16">
        <f t="shared" si="8"/>
        <v>0.10932440513522172</v>
      </c>
      <c r="H15" s="16">
        <f t="shared" ref="H15:H19" si="9">G15/SQRT(4)</f>
        <v>5.4662202567610861E-2</v>
      </c>
      <c r="I15">
        <f>_xlfn.T.TEST(B15:E15,B14:E14,2,2)</f>
        <v>0.15367409737845239</v>
      </c>
      <c r="J15" s="15" t="s">
        <v>28</v>
      </c>
      <c r="K15" s="24">
        <f>('Ratio CTF to full length'!K17/'Ratio CTF to full length'!$K$20)/('Ratio CTF to full length'!K28/'Ratio CTF to full length'!$K$31)</f>
        <v>1.1991317505516015</v>
      </c>
      <c r="L15" s="16">
        <f>('Ratio CTF to full length'!L17/'Ratio CTF to full length'!$L$20)/('Ratio CTF to full length'!L28/'Ratio CTF to full length'!$L$31)</f>
        <v>0.87711547336065743</v>
      </c>
      <c r="M15" s="16">
        <f>('Ratio CTF to full length'!M17/'Ratio CTF to full length'!$M$20)/('Ratio CTF to full length'!M28/'Ratio CTF to full length'!$M$31)</f>
        <v>1.4158434290068553</v>
      </c>
      <c r="N15" s="16">
        <f>('Ratio CTF to full length'!N17/'Ratio CTF to full length'!$N$20)/('Ratio CTF to full length'!N28/'Ratio CTF to full length'!$N$31)</f>
        <v>1.3852839118513813</v>
      </c>
      <c r="O15" s="16">
        <f>('Ratio CTF to full length'!O17/'Ratio CTF to full length'!$O$20)/('Ratio CTF to full length'!O28/'Ratio CTF to full length'!$O$31)</f>
        <v>1.0061949122416389</v>
      </c>
      <c r="P15" s="13">
        <f t="shared" ref="P15:P17" si="10">AVERAGE(L15:O15)</f>
        <v>1.1711094316151334</v>
      </c>
      <c r="Q15" s="13">
        <f t="shared" ref="Q15:Q17" si="11">STDEV(L15:O15)</f>
        <v>0.27042847708412843</v>
      </c>
      <c r="R15" s="13">
        <f t="shared" ref="R15:R17" si="12">Q15/SQRT(4)</f>
        <v>0.13521423854206421</v>
      </c>
      <c r="S15">
        <f>_xlfn.T.TEST(L15:O15,L14:O14,2,2)</f>
        <v>3.2526397326162436E-2</v>
      </c>
    </row>
    <row r="16" spans="1:19" ht="14.25" x14ac:dyDescent="0.2">
      <c r="A16" s="15" t="s">
        <v>5</v>
      </c>
      <c r="B16" s="16">
        <f>('Ratio CTF to full length'!B18/'Ratio CTF to full length'!B$23)/('Ratio CTF to full length'!B29/'Ratio CTF to full length'!B$34)</f>
        <v>1.1296108874501933</v>
      </c>
      <c r="C16" s="16">
        <f>('Ratio CTF to full length'!C18/'Ratio CTF to full length'!C$23)/('Ratio CTF to full length'!C29/'Ratio CTF to full length'!C$34)</f>
        <v>0.80637951405732256</v>
      </c>
      <c r="D16" s="16">
        <f>('Ratio CTF to full length'!D18/'Ratio CTF to full length'!D$23)/('Ratio CTF to full length'!D29/'Ratio CTF to full length'!D$34)</f>
        <v>1.0683179768927629</v>
      </c>
      <c r="E16" s="16">
        <f>('Ratio CTF to full length'!E18/'Ratio CTF to full length'!E$23)/('Ratio CTF to full length'!E29/'Ratio CTF to full length'!E$34)</f>
        <v>0.99432691903760595</v>
      </c>
      <c r="F16" s="13">
        <f t="shared" si="7"/>
        <v>0.99965882435947129</v>
      </c>
      <c r="G16" s="16">
        <f t="shared" si="8"/>
        <v>0.14022236974814858</v>
      </c>
      <c r="H16" s="16">
        <f t="shared" si="9"/>
        <v>7.0111184874074292E-2</v>
      </c>
      <c r="I16">
        <f>_xlfn.T.TEST(B16:E16,B15:E15,2,2)</f>
        <v>0.11711684640469895</v>
      </c>
      <c r="J16" s="5" t="s">
        <v>29</v>
      </c>
      <c r="K16" s="24">
        <f>('Ratio CTF to full length'!K18/'Ratio CTF to full length'!$K$20)/('Ratio CTF to full length'!K29/'Ratio CTF to full length'!$K$31)</f>
        <v>0.9616437544669566</v>
      </c>
      <c r="L16" s="16">
        <f>('Ratio CTF to full length'!L18/'Ratio CTF to full length'!$L$20)/('Ratio CTF to full length'!L29/'Ratio CTF to full length'!$L$31)</f>
        <v>1.1049675997735364</v>
      </c>
      <c r="M16" s="16">
        <f>('Ratio CTF to full length'!M18/'Ratio CTF to full length'!$M$20)/('Ratio CTF to full length'!M29/'Ratio CTF to full length'!$M$31)</f>
        <v>1.520872815293475</v>
      </c>
      <c r="N16" s="16">
        <f>('Ratio CTF to full length'!N18/'Ratio CTF to full length'!$N$20)/('Ratio CTF to full length'!N29/'Ratio CTF to full length'!$N$31)</f>
        <v>0.95441790741760324</v>
      </c>
      <c r="O16" s="16">
        <f>('Ratio CTF to full length'!O18/'Ratio CTF to full length'!$O$20)/('Ratio CTF to full length'!O29/'Ratio CTF to full length'!$O$31)</f>
        <v>1.0208812125275477</v>
      </c>
      <c r="P16" s="13">
        <f t="shared" si="10"/>
        <v>1.1502848837530406</v>
      </c>
      <c r="Q16" s="13">
        <f t="shared" si="11"/>
        <v>0.25462276264840544</v>
      </c>
      <c r="R16" s="13">
        <f t="shared" si="12"/>
        <v>0.12731138132420272</v>
      </c>
      <c r="S16">
        <f>_xlfn.T.TEST(L16:O16,L14:O14,2,2)</f>
        <v>3.2987828173096485E-2</v>
      </c>
    </row>
    <row r="17" spans="1:33" ht="14.25" x14ac:dyDescent="0.2">
      <c r="A17" s="15" t="s">
        <v>4</v>
      </c>
      <c r="B17" s="16">
        <f>('Ratio CTF to full length'!B19/'Ratio CTF to full length'!B$23)/('Ratio CTF to full length'!B30/'Ratio CTF to full length'!B$34)</f>
        <v>1.0335378927520875</v>
      </c>
      <c r="C17" s="16">
        <f>('Ratio CTF to full length'!C19/'Ratio CTF to full length'!C$23)/('Ratio CTF to full length'!C30/'Ratio CTF to full length'!C$34)</f>
        <v>1.0281271128704492</v>
      </c>
      <c r="D17" s="16">
        <f>('Ratio CTF to full length'!D19/'Ratio CTF to full length'!D$23)/('Ratio CTF to full length'!D30/'Ratio CTF to full length'!D$34)</f>
        <v>1.1032624840894889</v>
      </c>
      <c r="E17" s="16">
        <f>('Ratio CTF to full length'!E19/'Ratio CTF to full length'!E$23)/('Ratio CTF to full length'!E30/'Ratio CTF to full length'!E$34)</f>
        <v>1.2213069111244366</v>
      </c>
      <c r="F17" s="13">
        <f t="shared" si="7"/>
        <v>1.0965586002091157</v>
      </c>
      <c r="G17" s="16">
        <f t="shared" si="8"/>
        <v>8.9928788796234935E-2</v>
      </c>
      <c r="H17" s="16">
        <f t="shared" si="9"/>
        <v>4.4964394398117467E-2</v>
      </c>
      <c r="I17">
        <f>_xlfn.T.TEST(B17:E17,B15:E15,2,2)</f>
        <v>1.0496798422186321E-2</v>
      </c>
      <c r="J17" s="8" t="s">
        <v>30</v>
      </c>
      <c r="K17" s="24">
        <f>('Ratio CTF to full length'!K19/'Ratio CTF to full length'!$K$20)/('Ratio CTF to full length'!K30/'Ratio CTF to full length'!$K$31)</f>
        <v>0.79401008581665788</v>
      </c>
      <c r="L17" s="16">
        <f>('Ratio CTF to full length'!L19/'Ratio CTF to full length'!$L$20)/('Ratio CTF to full length'!L30/'Ratio CTF to full length'!$L$31)</f>
        <v>1.174491660802691</v>
      </c>
      <c r="M17" s="16">
        <f>('Ratio CTF to full length'!M19/'Ratio CTF to full length'!$M$20)/('Ratio CTF to full length'!M30/'Ratio CTF to full length'!$M$31)</f>
        <v>0.88050952008884165</v>
      </c>
      <c r="N17" s="16">
        <f>('Ratio CTF to full length'!N19/'Ratio CTF to full length'!$N$20)/('Ratio CTF to full length'!N30/'Ratio CTF to full length'!$N$31)</f>
        <v>1.1170910346298071</v>
      </c>
      <c r="O17" s="16">
        <f>('Ratio CTF to full length'!O19/'Ratio CTF to full length'!$O$20)/('Ratio CTF to full length'!O30/'Ratio CTF to full length'!$O$31)</f>
        <v>1.0723191611335956</v>
      </c>
      <c r="P17" s="17">
        <f t="shared" si="10"/>
        <v>1.0611028441637338</v>
      </c>
      <c r="Q17" s="17">
        <f t="shared" si="11"/>
        <v>0.12745123992758378</v>
      </c>
      <c r="R17" s="17">
        <f t="shared" si="12"/>
        <v>6.3725619963791891E-2</v>
      </c>
      <c r="S17">
        <f>_xlfn.T.TEST(L17:O17,L14:O14,2,2)</f>
        <v>1.6718934698773748E-2</v>
      </c>
    </row>
    <row r="18" spans="1:33" ht="14.25" x14ac:dyDescent="0.2">
      <c r="A18" s="15" t="s">
        <v>3</v>
      </c>
      <c r="B18" s="16">
        <f>('Ratio CTF to full length'!B20/'Ratio CTF to full length'!B$23)/('Ratio CTF to full length'!B31/'Ratio CTF to full length'!B$34)</f>
        <v>1.3553257865411155</v>
      </c>
      <c r="C18" s="16">
        <f>('Ratio CTF to full length'!C20/'Ratio CTF to full length'!C$23)/('Ratio CTF to full length'!C31/'Ratio CTF to full length'!C$34)</f>
        <v>1.2598403139552043</v>
      </c>
      <c r="D18" s="16">
        <f>('Ratio CTF to full length'!D20/'Ratio CTF to full length'!D$23)/('Ratio CTF to full length'!D31/'Ratio CTF to full length'!D$34)</f>
        <v>0.93475709839100329</v>
      </c>
      <c r="E18" s="16">
        <f>('Ratio CTF to full length'!E20/'Ratio CTF to full length'!E$23)/('Ratio CTF to full length'!E31/'Ratio CTF to full length'!E$34)</f>
        <v>1.2434457867329292</v>
      </c>
      <c r="F18" s="13">
        <f t="shared" si="7"/>
        <v>1.198342246405063</v>
      </c>
      <c r="G18" s="16">
        <f t="shared" si="8"/>
        <v>0.18251694331371943</v>
      </c>
      <c r="H18" s="16">
        <f t="shared" si="9"/>
        <v>9.1258471656859713E-2</v>
      </c>
      <c r="I18">
        <f>_xlfn.T.TEST(B18:E18,B15:E15,2,2)</f>
        <v>1.4559602465442637E-2</v>
      </c>
      <c r="J18" s="18" t="s">
        <v>31</v>
      </c>
      <c r="K18" s="19"/>
      <c r="L18" s="19"/>
      <c r="M18" s="19"/>
      <c r="N18" s="19"/>
      <c r="O18" s="19"/>
      <c r="P18" s="20">
        <f>AVERAGE(L15:O17)</f>
        <v>1.1274990531773026</v>
      </c>
      <c r="Q18" s="17">
        <f>STDEV(L15:O17)</f>
        <v>0.2110455478893426</v>
      </c>
      <c r="R18" s="17">
        <f>Q18/SQRT(12)</f>
        <v>6.0923601942592005E-2</v>
      </c>
      <c r="S18">
        <f>_xlfn.T.TEST(L15:O17,L14:O14,2,2)</f>
        <v>5.186694645140032E-3</v>
      </c>
    </row>
    <row r="19" spans="1:33" ht="14.25" x14ac:dyDescent="0.2">
      <c r="A19" s="15" t="s">
        <v>6</v>
      </c>
      <c r="B19" s="16">
        <f>('Ratio CTF to full length'!B21/'Ratio CTF to full length'!B$23)/('Ratio CTF to full length'!B32/'Ratio CTF to full length'!B$34)</f>
        <v>0.83687636973352308</v>
      </c>
      <c r="C19" s="16">
        <f>('Ratio CTF to full length'!C21/'Ratio CTF to full length'!C$23)/('Ratio CTF to full length'!C32/'Ratio CTF to full length'!C$34)</f>
        <v>1.3660950853326981</v>
      </c>
      <c r="D19" s="16">
        <f>('Ratio CTF to full length'!D21/'Ratio CTF to full length'!D$23)/('Ratio CTF to full length'!D32/'Ratio CTF to full length'!D$34)</f>
        <v>0.88890822022760829</v>
      </c>
      <c r="E19" s="16">
        <f>('Ratio CTF to full length'!E21/'Ratio CTF to full length'!E$23)/('Ratio CTF to full length'!E32/'Ratio CTF to full length'!E$34)</f>
        <v>0.86358336311693484</v>
      </c>
      <c r="F19" s="13">
        <f t="shared" si="7"/>
        <v>0.98886575960269107</v>
      </c>
      <c r="G19" s="16">
        <f t="shared" si="8"/>
        <v>0.25238193765973921</v>
      </c>
      <c r="H19" s="16">
        <f t="shared" si="9"/>
        <v>0.1261909688298696</v>
      </c>
      <c r="I19">
        <f>_xlfn.T.TEST(B19:E19,B15:E15,2,2)</f>
        <v>0.31188065072475585</v>
      </c>
      <c r="J19" s="9"/>
      <c r="K19" s="2"/>
      <c r="L19" s="2"/>
      <c r="M19" s="2"/>
      <c r="N19" s="2"/>
      <c r="P19" s="7"/>
      <c r="Q19" s="3"/>
      <c r="R19" s="3"/>
    </row>
    <row r="20" spans="1:33" x14ac:dyDescent="0.2">
      <c r="F20" s="7"/>
      <c r="P20" s="7"/>
    </row>
    <row r="21" spans="1:33" x14ac:dyDescent="0.2">
      <c r="B21" t="s">
        <v>15</v>
      </c>
      <c r="F21" s="7"/>
      <c r="K21" t="s">
        <v>15</v>
      </c>
      <c r="P21" s="7"/>
    </row>
    <row r="22" spans="1:33" ht="15" x14ac:dyDescent="0.25">
      <c r="A22" s="4"/>
      <c r="B22" s="14" t="s">
        <v>10</v>
      </c>
      <c r="C22" s="14" t="s">
        <v>11</v>
      </c>
      <c r="D22" s="14" t="s">
        <v>12</v>
      </c>
      <c r="E22" t="s">
        <v>17</v>
      </c>
      <c r="F22" s="13" t="s">
        <v>0</v>
      </c>
      <c r="G22" s="14" t="s">
        <v>1</v>
      </c>
      <c r="H22" s="14" t="s">
        <v>2</v>
      </c>
      <c r="I22" t="s">
        <v>35</v>
      </c>
      <c r="J22" s="4"/>
      <c r="K22" s="14" t="s">
        <v>23</v>
      </c>
      <c r="L22" s="14" t="s">
        <v>24</v>
      </c>
      <c r="M22" s="14" t="s">
        <v>25</v>
      </c>
      <c r="N22" s="14" t="s">
        <v>26</v>
      </c>
      <c r="O22" s="14" t="s">
        <v>27</v>
      </c>
      <c r="P22" s="13" t="s">
        <v>0</v>
      </c>
      <c r="Q22" s="14" t="s">
        <v>1</v>
      </c>
      <c r="R22" s="14" t="s">
        <v>2</v>
      </c>
      <c r="S22" s="25" t="s">
        <v>35</v>
      </c>
    </row>
    <row r="23" spans="1:33" ht="14.25" x14ac:dyDescent="0.2">
      <c r="A23" s="15" t="s">
        <v>7</v>
      </c>
      <c r="B23" s="16">
        <f>('Ratio CTF to full length'!B16/'Ratio CTF to full length'!$B$23)/('Ratio CTF to full length'!B5/'Ratio CTF to full length'!$B$12)</f>
        <v>0.91710391213466014</v>
      </c>
      <c r="C23" s="16">
        <f>('Ratio CTF to full length'!C16/'Ratio CTF to full length'!$C$23)/('Ratio CTF to full length'!C5/'Ratio CTF to full length'!$C$12)</f>
        <v>0.71259103706691829</v>
      </c>
      <c r="D23" s="16">
        <f>('Ratio CTF to full length'!D16/'Ratio CTF to full length'!$D$23)/('Ratio CTF to full length'!D5/'Ratio CTF to full length'!$D$12)</f>
        <v>0.84786680012780447</v>
      </c>
      <c r="E23" s="16">
        <f>('Ratio CTF to full length'!E16/'Ratio CTF to full length'!$E$23)/('Ratio CTF to full length'!E5/'Ratio CTF to full length'!$E$12)</f>
        <v>0.72935498968277634</v>
      </c>
      <c r="F23" s="16">
        <f t="shared" ref="F23:F28" si="13">AVERAGE(B23:E23)</f>
        <v>0.80172918475303989</v>
      </c>
      <c r="G23" s="16">
        <f t="shared" ref="G23:G28" si="14">STDEV(B23:E23)</f>
        <v>9.7679135874955053E-2</v>
      </c>
      <c r="H23" s="16">
        <f>G23/SQRT(4)</f>
        <v>4.8839567937477527E-2</v>
      </c>
      <c r="J23" s="15" t="s">
        <v>7</v>
      </c>
      <c r="K23" s="24">
        <f>('Ratio CTF to full length'!K16/'Ratio CTF to full length'!$K$20)/('Ratio CTF to full length'!K5/'Ratio CTF to full length'!$K$9)</f>
        <v>1.1622889955965245</v>
      </c>
      <c r="L23" s="16">
        <f>('Ratio CTF to full length'!L16/'Ratio CTF to full length'!$L$20)/('Ratio CTF to full length'!L5/'Ratio CTF to full length'!$L$9)</f>
        <v>0.83620741047308211</v>
      </c>
      <c r="M23" s="16">
        <f>('Ratio CTF to full length'!M16/'Ratio CTF to full length'!$M$20)/('Ratio CTF to full length'!M5/'Ratio CTF to full length'!$M$9)</f>
        <v>0.7494386854780698</v>
      </c>
      <c r="N23" s="16">
        <f>('Ratio CTF to full length'!N16/'Ratio CTF to full length'!$N$20)/('Ratio CTF to full length'!N5/'Ratio CTF to full length'!$N$9)</f>
        <v>0.98078603038908541</v>
      </c>
      <c r="O23" s="16">
        <f>('Ratio CTF to full length'!O16/'Ratio CTF to full length'!$O$20)/('Ratio CTF to full length'!O5/'Ratio CTF to full length'!$O$9)</f>
        <v>0.98917095342115779</v>
      </c>
      <c r="P23" s="13">
        <f>AVERAGE(L23:O23)</f>
        <v>0.88890076994034883</v>
      </c>
      <c r="Q23" s="13">
        <f>STDEV(L23:O23)</f>
        <v>0.11650933284150382</v>
      </c>
      <c r="R23" s="13">
        <f>Q23/SQRT(4)</f>
        <v>5.8254666420751909E-2</v>
      </c>
    </row>
    <row r="24" spans="1:33" ht="14.25" x14ac:dyDescent="0.2">
      <c r="A24" s="15" t="s">
        <v>18</v>
      </c>
      <c r="B24" s="16">
        <f>('Ratio CTF to full length'!B17/'Ratio CTF to full length'!$B$23)/('Ratio CTF to full length'!B6/'Ratio CTF to full length'!$B$12)</f>
        <v>0.93417985012330174</v>
      </c>
      <c r="C24" s="16">
        <f>('Ratio CTF to full length'!C17/'Ratio CTF to full length'!$C$23)/('Ratio CTF to full length'!C6/'Ratio CTF to full length'!$C$12)</f>
        <v>0.8180945505889422</v>
      </c>
      <c r="D24" s="16">
        <f>('Ratio CTF to full length'!D17/'Ratio CTF to full length'!$D$23)/('Ratio CTF to full length'!D6/'Ratio CTF to full length'!$D$12)</f>
        <v>0.6168244396376984</v>
      </c>
      <c r="E24" s="16">
        <f>('Ratio CTF to full length'!E17/'Ratio CTF to full length'!$E$23)/('Ratio CTF to full length'!E6/'Ratio CTF to full length'!$E$12)</f>
        <v>0.74254656412284736</v>
      </c>
      <c r="F24" s="16">
        <f t="shared" si="13"/>
        <v>0.77791135111819742</v>
      </c>
      <c r="G24" s="16">
        <f t="shared" si="14"/>
        <v>0.13320935216238453</v>
      </c>
      <c r="H24" s="16">
        <f t="shared" ref="H24:H28" si="15">G24/SQRT(4)</f>
        <v>6.6604676081192263E-2</v>
      </c>
      <c r="I24">
        <f>_xlfn.T.TEST(B24:E24,B23:E23,2,2)</f>
        <v>0.78276017578835511</v>
      </c>
      <c r="J24" s="5" t="s">
        <v>28</v>
      </c>
      <c r="K24" s="24">
        <f>('Ratio CTF to full length'!K17/'Ratio CTF to full length'!$K$20)/('Ratio CTF to full length'!K6/'Ratio CTF to full length'!$K$9)</f>
        <v>1.1002456781346772</v>
      </c>
      <c r="L24" s="16">
        <f>('Ratio CTF to full length'!L17/'Ratio CTF to full length'!$L$20)/('Ratio CTF to full length'!L6/'Ratio CTF to full length'!$L$9)</f>
        <v>0.92536786418949069</v>
      </c>
      <c r="M24" s="16">
        <f>('Ratio CTF to full length'!M17/'Ratio CTF to full length'!$M$20)/('Ratio CTF to full length'!M6/'Ratio CTF to full length'!$M$9)</f>
        <v>1.0091195312325068</v>
      </c>
      <c r="N24" s="16">
        <f>('Ratio CTF to full length'!N17/'Ratio CTF to full length'!$N$20)/('Ratio CTF to full length'!N6/'Ratio CTF to full length'!$N$9)</f>
        <v>1.0488986401037577</v>
      </c>
      <c r="O24" s="16">
        <f>('Ratio CTF to full length'!O17/'Ratio CTF to full length'!$O$20)/('Ratio CTF to full length'!O6/'Ratio CTF to full length'!$O$9)</f>
        <v>0.949910244840655</v>
      </c>
      <c r="P24" s="13">
        <f t="shared" ref="P24:P26" si="16">AVERAGE(L24:O24)</f>
        <v>0.9833240700916025</v>
      </c>
      <c r="Q24" s="13">
        <f t="shared" ref="Q24:Q26" si="17">STDEV(L24:O24)</f>
        <v>5.6097639784634362E-2</v>
      </c>
      <c r="R24" s="13">
        <f t="shared" ref="R24:R26" si="18">Q24/SQRT(4)</f>
        <v>2.8048819892317181E-2</v>
      </c>
      <c r="S24">
        <f>_xlfn.T.TEST(L24:O24,L23:O23,2,2)</f>
        <v>0.1944772770220512</v>
      </c>
    </row>
    <row r="25" spans="1:33" ht="14.25" x14ac:dyDescent="0.2">
      <c r="A25" s="15" t="s">
        <v>20</v>
      </c>
      <c r="B25" s="16">
        <f>('Ratio CTF to full length'!B18/'Ratio CTF to full length'!$B$23)/('Ratio CTF to full length'!B7/'Ratio CTF to full length'!$B$12)</f>
        <v>0.96525419919731303</v>
      </c>
      <c r="C25" s="16">
        <f>('Ratio CTF to full length'!C18/'Ratio CTF to full length'!$C$23)/('Ratio CTF to full length'!C7/'Ratio CTF to full length'!$C$12)</f>
        <v>0.95918872291017565</v>
      </c>
      <c r="D25" s="16">
        <f>('Ratio CTF to full length'!D18/'Ratio CTF to full length'!$D$23)/('Ratio CTF to full length'!D7/'Ratio CTF to full length'!$D$12)</f>
        <v>1.0930229913113121</v>
      </c>
      <c r="E25" s="16">
        <f>('Ratio CTF to full length'!E18/'Ratio CTF to full length'!$E$23)/('Ratio CTF to full length'!E7/'Ratio CTF to full length'!$E$12)</f>
        <v>1.1744697351605806</v>
      </c>
      <c r="F25" s="16">
        <f t="shared" si="13"/>
        <v>1.0479839121448453</v>
      </c>
      <c r="G25" s="16">
        <f t="shared" si="14"/>
        <v>0.10449238108068463</v>
      </c>
      <c r="H25" s="16">
        <f t="shared" si="15"/>
        <v>5.2246190540342317E-2</v>
      </c>
      <c r="I25">
        <f>_xlfn.T.TEST(B25:E25,B24:E24,2,2)</f>
        <v>1.8826541768673419E-2</v>
      </c>
      <c r="J25" s="5" t="s">
        <v>29</v>
      </c>
      <c r="K25" s="24">
        <f>('Ratio CTF to full length'!K18/'Ratio CTF to full length'!$K$20)/('Ratio CTF to full length'!K7/'Ratio CTF to full length'!$K$9)</f>
        <v>0.88548810077425144</v>
      </c>
      <c r="L25" s="16">
        <f>('Ratio CTF to full length'!L18/'Ratio CTF to full length'!$L$20)/('Ratio CTF to full length'!L7/'Ratio CTF to full length'!$L$9)</f>
        <v>1.0416615137188889</v>
      </c>
      <c r="M25" s="16">
        <f>('Ratio CTF to full length'!M18/'Ratio CTF to full length'!$M$20)/('Ratio CTF to full length'!M7/'Ratio CTF to full length'!$M$9)</f>
        <v>1.1964961682128503</v>
      </c>
      <c r="N25" s="16">
        <f>('Ratio CTF to full length'!N18/'Ratio CTF to full length'!$N$20)/('Ratio CTF to full length'!N7/'Ratio CTF to full length'!$N$9)</f>
        <v>1.0135966431734258</v>
      </c>
      <c r="O25" s="16">
        <f>('Ratio CTF to full length'!O18/'Ratio CTF to full length'!$O$20)/('Ratio CTF to full length'!O7/'Ratio CTF to full length'!$O$9)</f>
        <v>0.90643230623555204</v>
      </c>
      <c r="P25" s="13">
        <f t="shared" si="16"/>
        <v>1.0395466578351793</v>
      </c>
      <c r="Q25" s="13">
        <f t="shared" si="17"/>
        <v>0.1197642897332561</v>
      </c>
      <c r="R25" s="13">
        <f t="shared" si="18"/>
        <v>5.9882144866628052E-2</v>
      </c>
      <c r="S25">
        <f>_xlfn.T.TEST(L25:O25,L23:O23,2,2)</f>
        <v>0.12141180522956951</v>
      </c>
    </row>
    <row r="26" spans="1:33" ht="14.25" x14ac:dyDescent="0.2">
      <c r="A26" s="15" t="s">
        <v>21</v>
      </c>
      <c r="B26" s="16">
        <f>('Ratio CTF to full length'!B19/'Ratio CTF to full length'!$B$23)/('Ratio CTF to full length'!B8/'Ratio CTF to full length'!$B$12)</f>
        <v>1.0769878756925071</v>
      </c>
      <c r="C26" s="16">
        <f>('Ratio CTF to full length'!C19/'Ratio CTF to full length'!$C$23)/('Ratio CTF to full length'!C8/'Ratio CTF to full length'!$C$12)</f>
        <v>1.1788817651136172</v>
      </c>
      <c r="D26" s="16">
        <f>('Ratio CTF to full length'!D19/'Ratio CTF to full length'!$D$23)/('Ratio CTF to full length'!D8/'Ratio CTF to full length'!$D$12)</f>
        <v>1.193624090267738</v>
      </c>
      <c r="E26" s="16">
        <f>('Ratio CTF to full length'!E19/'Ratio CTF to full length'!$E$23)/('Ratio CTF to full length'!E8/'Ratio CTF to full length'!$E$12)</f>
        <v>1.0696498281274103</v>
      </c>
      <c r="F26" s="16">
        <f t="shared" si="13"/>
        <v>1.1297858898003181</v>
      </c>
      <c r="G26" s="16">
        <f t="shared" si="14"/>
        <v>6.5548193514273351E-2</v>
      </c>
      <c r="H26" s="16">
        <f t="shared" si="15"/>
        <v>3.2774096757136675E-2</v>
      </c>
      <c r="I26">
        <f>_xlfn.T.TEST(B26:E26,B24:E24,2,2)</f>
        <v>3.1906801167417742E-3</v>
      </c>
      <c r="J26" s="5" t="s">
        <v>30</v>
      </c>
      <c r="K26" s="24">
        <f>('Ratio CTF to full length'!K19/'Ratio CTF to full length'!$K$20)/('Ratio CTF to full length'!K8/'Ratio CTF to full length'!$K$9)</f>
        <v>0.9193104846705844</v>
      </c>
      <c r="L26" s="16">
        <f>('Ratio CTF to full length'!L19/'Ratio CTF to full length'!$L$20)/('Ratio CTF to full length'!L8/'Ratio CTF to full length'!$L$9)</f>
        <v>1.2280825969453872</v>
      </c>
      <c r="M26" s="16">
        <f>('Ratio CTF to full length'!M19/'Ratio CTF to full length'!$M$20)/('Ratio CTF to full length'!M8/'Ratio CTF to full length'!$M$9)</f>
        <v>1.0988704180826683</v>
      </c>
      <c r="N26" s="16">
        <f>('Ratio CTF to full length'!N19/'Ratio CTF to full length'!$N$20)/('Ratio CTF to full length'!N8/'Ratio CTF to full length'!$N$9)</f>
        <v>0.95938062713770644</v>
      </c>
      <c r="O26" s="16">
        <f>('Ratio CTF to full length'!O19/'Ratio CTF to full length'!$O$20)/('Ratio CTF to full length'!O8/'Ratio CTF to full length'!$O$9)</f>
        <v>1.1751242133405835</v>
      </c>
      <c r="P26" s="13">
        <f t="shared" si="16"/>
        <v>1.1153644638765865</v>
      </c>
      <c r="Q26" s="13">
        <f t="shared" si="17"/>
        <v>0.11673276610696333</v>
      </c>
      <c r="R26" s="13">
        <f t="shared" si="18"/>
        <v>5.8366383053481664E-2</v>
      </c>
      <c r="S26">
        <f>_xlfn.T.TEST(L26:O26,L23:O23,2,2)</f>
        <v>3.3458499093584955E-2</v>
      </c>
    </row>
    <row r="27" spans="1:33" ht="14.25" x14ac:dyDescent="0.2">
      <c r="A27" s="15" t="s">
        <v>19</v>
      </c>
      <c r="B27" s="16">
        <f>('Ratio CTF to full length'!B20/'Ratio CTF to full length'!$B$23)/('Ratio CTF to full length'!B9/'Ratio CTF to full length'!$B$12)</f>
        <v>1.2381982603244801</v>
      </c>
      <c r="C27" s="16">
        <f>('Ratio CTF to full length'!C20/'Ratio CTF to full length'!$C$23)/('Ratio CTF to full length'!C9/'Ratio CTF to full length'!$C$12)</f>
        <v>1.0210300188566606</v>
      </c>
      <c r="D27" s="16">
        <f>('Ratio CTF to full length'!D20/'Ratio CTF to full length'!$D$23)/('Ratio CTF to full length'!D9/'Ratio CTF to full length'!$D$12)</f>
        <v>0.99177072900990171</v>
      </c>
      <c r="E27" s="16">
        <f>('Ratio CTF to full length'!E20/'Ratio CTF to full length'!$E$23)/('Ratio CTF to full length'!E9/'Ratio CTF to full length'!$E$12)</f>
        <v>1.1102459835490193</v>
      </c>
      <c r="F27" s="16">
        <f t="shared" si="13"/>
        <v>1.0903112479350154</v>
      </c>
      <c r="G27" s="16">
        <f t="shared" si="14"/>
        <v>0.11072200126159826</v>
      </c>
      <c r="H27" s="16">
        <f t="shared" si="15"/>
        <v>5.5361000630799129E-2</v>
      </c>
      <c r="I27">
        <f>_xlfn.T.TEST(B27:E27,B24:E24,2,2)</f>
        <v>1.1270921802588546E-2</v>
      </c>
      <c r="J27" s="18" t="s">
        <v>31</v>
      </c>
      <c r="K27" s="19"/>
      <c r="L27" s="19"/>
      <c r="M27" s="19"/>
      <c r="N27" s="19"/>
      <c r="O27" s="19"/>
      <c r="P27" s="20">
        <f>AVERAGE(L24:O26)</f>
        <v>1.0460783972677894</v>
      </c>
      <c r="Q27" s="17">
        <f>STDEV(L24:O26)</f>
        <v>0.10807245877608017</v>
      </c>
      <c r="R27" s="17">
        <f>Q27/SQRT(12)</f>
        <v>3.1197831583177311E-2</v>
      </c>
      <c r="S27">
        <f>_xlfn.T.TEST(L24:O26,L23:O23,2,2)</f>
        <v>2.6654946890711007E-2</v>
      </c>
    </row>
    <row r="28" spans="1:33" ht="14.25" x14ac:dyDescent="0.2">
      <c r="A28" s="15" t="s">
        <v>6</v>
      </c>
      <c r="B28" s="16">
        <f>('Ratio CTF to full length'!B21/'Ratio CTF to full length'!$B$23)/('Ratio CTF to full length'!B10/'Ratio CTF to full length'!$B$12)</f>
        <v>0.84580947518785921</v>
      </c>
      <c r="C28" s="16">
        <f>('Ratio CTF to full length'!C21/'Ratio CTF to full length'!$C$23)/('Ratio CTF to full length'!C10/'Ratio CTF to full length'!$C$12)</f>
        <v>1.1955296140998148</v>
      </c>
      <c r="D28" s="16">
        <f>('Ratio CTF to full length'!D21/'Ratio CTF to full length'!$D$23)/('Ratio CTF to full length'!D10/'Ratio CTF to full length'!$D$12)</f>
        <v>1.3452801368658529</v>
      </c>
      <c r="E28" s="16">
        <f>('Ratio CTF to full length'!E21/'Ratio CTF to full length'!$E$23)/('Ratio CTF to full length'!E10/'Ratio CTF to full length'!$E$12)</f>
        <v>1.0335103160671673</v>
      </c>
      <c r="F28" s="16">
        <f t="shared" si="13"/>
        <v>1.1050323855551736</v>
      </c>
      <c r="G28" s="16">
        <f t="shared" si="14"/>
        <v>0.21464750489057405</v>
      </c>
      <c r="H28" s="16">
        <f t="shared" si="15"/>
        <v>0.10732375244528702</v>
      </c>
      <c r="I28">
        <f>_xlfn.T.TEST(B28:E28,B24:E24,2,2)</f>
        <v>4.1223094177046664E-2</v>
      </c>
      <c r="J28" s="9"/>
      <c r="K28" s="2"/>
      <c r="L28" s="2"/>
      <c r="M28" s="2"/>
      <c r="N28" s="2"/>
      <c r="P28" s="7"/>
      <c r="Q28" s="3"/>
      <c r="R28" s="3"/>
    </row>
    <row r="32" spans="1:33" x14ac:dyDescent="0.2">
      <c r="AG32" t="s">
        <v>40</v>
      </c>
    </row>
    <row r="33" spans="33:33" x14ac:dyDescent="0.2">
      <c r="AG33" t="s">
        <v>36</v>
      </c>
    </row>
    <row r="34" spans="33:33" x14ac:dyDescent="0.2">
      <c r="AG34" t="s">
        <v>37</v>
      </c>
    </row>
    <row r="35" spans="33:33" x14ac:dyDescent="0.2">
      <c r="AG35" t="s">
        <v>38</v>
      </c>
    </row>
    <row r="36" spans="33:33" x14ac:dyDescent="0.2">
      <c r="AG36" t="s">
        <v>39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Ratio CTF to full length</vt:lpstr>
      <vt:lpstr>Normalized</vt:lpstr>
    </vt:vector>
  </TitlesOfParts>
  <Company>University of Bath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Hazel Roberts</dc:creator>
  <cp:lastModifiedBy>Hazel</cp:lastModifiedBy>
  <dcterms:created xsi:type="dcterms:W3CDTF">2015-02-28T15:26:32Z</dcterms:created>
  <dcterms:modified xsi:type="dcterms:W3CDTF">2016-10-13T11:51:06Z</dcterms:modified>
</cp:coreProperties>
</file>