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zel\Dropbox\Processed PhD Thesis Data\APP processing in alpha-syn cells\"/>
    </mc:Choice>
  </mc:AlternateContent>
  <bookViews>
    <workbookView xWindow="240" yWindow="135" windowWidth="15600" windowHeight="7935" activeTab="2"/>
  </bookViews>
  <sheets>
    <sheet name="All" sheetId="1" r:id="rId1"/>
    <sheet name="pcDNAs" sheetId="2" r:id="rId2"/>
    <sheet name="Beta-syn" sheetId="3" r:id="rId3"/>
  </sheets>
  <calcPr calcId="152511"/>
</workbook>
</file>

<file path=xl/calcChain.xml><?xml version="1.0" encoding="utf-8"?>
<calcChain xmlns="http://schemas.openxmlformats.org/spreadsheetml/2006/main">
  <c r="J6" i="3" l="1"/>
  <c r="J7" i="3"/>
  <c r="J5" i="3"/>
  <c r="I5" i="3" l="1"/>
  <c r="H5" i="3"/>
  <c r="H6" i="3"/>
  <c r="I7" i="3" l="1"/>
  <c r="H7" i="3"/>
  <c r="I6" i="3"/>
  <c r="J19" i="2"/>
  <c r="J21" i="2" s="1"/>
  <c r="H19" i="2"/>
  <c r="H21" i="2" s="1"/>
  <c r="K6" i="2"/>
  <c r="L6" i="2" s="1"/>
  <c r="J6" i="2"/>
  <c r="K5" i="2"/>
  <c r="L5" i="2"/>
  <c r="J5" i="2"/>
  <c r="M37" i="1"/>
  <c r="M33" i="1"/>
  <c r="K35" i="1"/>
  <c r="K37" i="1" s="1"/>
  <c r="M21" i="1"/>
  <c r="M23" i="1" s="1"/>
  <c r="K21" i="1"/>
  <c r="K23" i="1" s="1"/>
  <c r="L8" i="1"/>
  <c r="K8" i="1"/>
  <c r="J8" i="1"/>
  <c r="L7" i="1"/>
  <c r="K6" i="1"/>
  <c r="L6" i="1" s="1"/>
  <c r="K7" i="1"/>
  <c r="K5" i="1"/>
  <c r="L5" i="1" s="1"/>
  <c r="J6" i="1"/>
  <c r="J7" i="1"/>
  <c r="J5" i="1"/>
</calcChain>
</file>

<file path=xl/sharedStrings.xml><?xml version="1.0" encoding="utf-8"?>
<sst xmlns="http://schemas.openxmlformats.org/spreadsheetml/2006/main" count="75" uniqueCount="34">
  <si>
    <t>Average RLU (subtracted no APP-Gal4 control), normalised to pcDNA</t>
  </si>
  <si>
    <t>Average</t>
  </si>
  <si>
    <t>SD</t>
  </si>
  <si>
    <t>SE</t>
  </si>
  <si>
    <t>H alpha-syn</t>
  </si>
  <si>
    <t>J pcDNA</t>
  </si>
  <si>
    <t>J alpha-syn</t>
  </si>
  <si>
    <t>J beta-syn</t>
  </si>
  <si>
    <t>N-157</t>
  </si>
  <si>
    <t>N-159</t>
  </si>
  <si>
    <t>N-161</t>
  </si>
  <si>
    <t>N-162</t>
  </si>
  <si>
    <t>N-164</t>
  </si>
  <si>
    <t>N-165</t>
  </si>
  <si>
    <t>N-166</t>
  </si>
  <si>
    <t>N-169</t>
  </si>
  <si>
    <t>ANALYSIS OF N-157, -159, -161, -164, -165, -166, -169</t>
  </si>
  <si>
    <t>Mann-Whitney U test</t>
  </si>
  <si>
    <t>Thus p&lt;0.05</t>
  </si>
  <si>
    <t>U:</t>
  </si>
  <si>
    <t>n=8</t>
  </si>
  <si>
    <t>n=6</t>
  </si>
  <si>
    <t xml:space="preserve">The tabulated value of U for n=8, n=8 is 13. </t>
  </si>
  <si>
    <t xml:space="preserve">The tabulated value of U for n=8, n=6 is 8. </t>
  </si>
  <si>
    <t>Not significant</t>
  </si>
  <si>
    <t>Average RLU (subtracted no APP-Gal4 control), normalised to H alpha-syn</t>
  </si>
  <si>
    <t>H pcDNA</t>
  </si>
  <si>
    <t>Average RLU (subtracted no APP-Gal4 control), normalised to J pcDNA</t>
  </si>
  <si>
    <t>ANALYSIS OF N-159, -162, -164, -165, -166, -169</t>
  </si>
  <si>
    <t>pcDNA</t>
  </si>
  <si>
    <t>WT α-syn</t>
  </si>
  <si>
    <t>WT β-syn</t>
  </si>
  <si>
    <t>βS</t>
  </si>
  <si>
    <t>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</si>
</sst>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8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Fill="1"/>
    <xf numFmtId="164" fontId="0" fillId="0" borderId="0" xfId="0" applyNumberFormat="1" applyBorder="1"/>
    <xf numFmtId="0" fontId="0" fillId="0" borderId="9" xfId="0" applyBorder="1"/>
    <xf numFmtId="0" fontId="0" fillId="0" borderId="9" xfId="0" applyFill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3" fillId="0" borderId="13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1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14" xfId="0" applyFill="1" applyBorder="1"/>
    <xf numFmtId="0" fontId="0" fillId="0" borderId="14" xfId="0" applyBorder="1"/>
    <xf numFmtId="2" fontId="0" fillId="0" borderId="0" xfId="0" applyNumberFormat="1"/>
    <xf numFmtId="1" fontId="0" fillId="0" borderId="0" xfId="0" applyNumberFormat="1"/>
    <xf numFmtId="0" fontId="0" fillId="2" borderId="0" xfId="0" applyFill="1"/>
    <xf numFmtId="1" fontId="0" fillId="0" borderId="0" xfId="0" applyNumberFormat="1" applyFill="1"/>
    <xf numFmtId="164" fontId="0" fillId="0" borderId="10" xfId="0" applyNumberFormat="1" applyBorder="1"/>
    <xf numFmtId="2" fontId="0" fillId="0" borderId="0" xfId="0" applyNumberFormat="1" applyBorder="1"/>
    <xf numFmtId="0" fontId="3" fillId="0" borderId="0" xfId="0" applyFont="1" applyFill="1" applyBorder="1"/>
    <xf numFmtId="0" fontId="4" fillId="0" borderId="5" xfId="0" applyFont="1" applyBorder="1"/>
    <xf numFmtId="0" fontId="4" fillId="0" borderId="13" xfId="0" applyFont="1" applyBorder="1"/>
    <xf numFmtId="0" fontId="3" fillId="3" borderId="2" xfId="0" applyFont="1" applyFill="1" applyBorder="1"/>
    <xf numFmtId="0" fontId="0" fillId="3" borderId="5" xfId="0" applyFill="1" applyBorder="1"/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APP cleavage in alpha-synuclein mutant 
SH-SY5Y cells</a:t>
            </a:r>
          </a:p>
        </c:rich>
      </c:tx>
      <c:layout>
        <c:manualLayout>
          <c:xMode val="edge"/>
          <c:yMode val="edge"/>
          <c:x val="0.26931927087095764"/>
          <c:y val="3.2876672624510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85158786431318"/>
          <c:y val="0.13476840394950634"/>
          <c:w val="0.78015101192919611"/>
          <c:h val="0.7878235220597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plus>
            <c:min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All!$A$5:$A$8</c:f>
              <c:strCache>
                <c:ptCount val="4"/>
                <c:pt idx="0">
                  <c:v>H alpha-syn</c:v>
                </c:pt>
                <c:pt idx="1">
                  <c:v>J pcDNA</c:v>
                </c:pt>
                <c:pt idx="2">
                  <c:v>J alpha-syn</c:v>
                </c:pt>
                <c:pt idx="3">
                  <c:v>J beta-syn</c:v>
                </c:pt>
              </c:strCache>
            </c:strRef>
          </c:cat>
          <c:val>
            <c:numRef>
              <c:f>All!$J$5:$J$8</c:f>
              <c:numCache>
                <c:formatCode>0.000</c:formatCode>
                <c:ptCount val="4"/>
                <c:pt idx="0">
                  <c:v>1.6357212154738525</c:v>
                </c:pt>
                <c:pt idx="1">
                  <c:v>1.9530858541728369</c:v>
                </c:pt>
                <c:pt idx="2">
                  <c:v>2.0482403368968467</c:v>
                </c:pt>
                <c:pt idx="3">
                  <c:v>1.8933281859803301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61616"/>
        <c:axId val="225237816"/>
      </c:barChart>
      <c:catAx>
        <c:axId val="2252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37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37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RLU normalized to pcDNA</a:t>
                </a:r>
              </a:p>
            </c:rich>
          </c:tx>
          <c:layout>
            <c:manualLayout>
              <c:xMode val="edge"/>
              <c:yMode val="edge"/>
              <c:x val="2.5610778010546845E-2"/>
              <c:y val="0.3534244722477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6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APP cleavage in alpha-synuclein mutant 
SH-SY5Y cells</a:t>
            </a:r>
          </a:p>
        </c:rich>
      </c:tx>
      <c:layout>
        <c:manualLayout>
          <c:xMode val="edge"/>
          <c:yMode val="edge"/>
          <c:x val="0.26931927087095764"/>
          <c:y val="3.2876672624510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85158786431318"/>
          <c:y val="0.13476840394950634"/>
          <c:w val="0.78015101192919611"/>
          <c:h val="0.7878235220597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plus>
            <c:min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All!$A$10:$A$12</c:f>
              <c:strCache>
                <c:ptCount val="3"/>
                <c:pt idx="0">
                  <c:v>pcDNA</c:v>
                </c:pt>
                <c:pt idx="1">
                  <c:v>WT α-syn</c:v>
                </c:pt>
                <c:pt idx="2">
                  <c:v>WT β-syn</c:v>
                </c:pt>
              </c:strCache>
            </c:strRef>
          </c:cat>
          <c:val>
            <c:numRef>
              <c:f>All!$J$6:$J$8</c:f>
              <c:numCache>
                <c:formatCode>0.000</c:formatCode>
                <c:ptCount val="3"/>
                <c:pt idx="0">
                  <c:v>1.9530858541728369</c:v>
                </c:pt>
                <c:pt idx="1">
                  <c:v>2.0482403368968467</c:v>
                </c:pt>
                <c:pt idx="2">
                  <c:v>1.8933281859803301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66816"/>
        <c:axId val="225849968"/>
      </c:barChart>
      <c:catAx>
        <c:axId val="2253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84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84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RLU normalized to H pcDNA</a:t>
                </a:r>
              </a:p>
            </c:rich>
          </c:tx>
          <c:layout>
            <c:manualLayout>
              <c:xMode val="edge"/>
              <c:yMode val="edge"/>
              <c:x val="2.5610778010546845E-2"/>
              <c:y val="0.3534244722477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36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APP cleavage in alpha-synuclein mutant 
SH-SY5Y cells</a:t>
            </a:r>
          </a:p>
        </c:rich>
      </c:tx>
      <c:layout>
        <c:manualLayout>
          <c:xMode val="edge"/>
          <c:yMode val="edge"/>
          <c:x val="0.26931927087095764"/>
          <c:y val="3.2876672624510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85158786431318"/>
          <c:y val="0.13476840394950634"/>
          <c:w val="0.78015101192919611"/>
          <c:h val="0.7878235220597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plus>
            <c:min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All!$A$10:$A$12</c:f>
              <c:strCache>
                <c:ptCount val="3"/>
                <c:pt idx="0">
                  <c:v>pcDNA</c:v>
                </c:pt>
                <c:pt idx="1">
                  <c:v>WT α-syn</c:v>
                </c:pt>
                <c:pt idx="2">
                  <c:v>WT β-syn</c:v>
                </c:pt>
              </c:strCache>
            </c:strRef>
          </c:cat>
          <c:val>
            <c:numRef>
              <c:f>All!$J$6:$J$7</c:f>
              <c:numCache>
                <c:formatCode>0.000</c:formatCode>
                <c:ptCount val="2"/>
                <c:pt idx="0">
                  <c:v>1.9530858541728369</c:v>
                </c:pt>
                <c:pt idx="1">
                  <c:v>2.0482403368968467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60696"/>
        <c:axId val="225860424"/>
      </c:barChart>
      <c:catAx>
        <c:axId val="22536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86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860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RLU normalized to H pcDNA</a:t>
                </a:r>
              </a:p>
            </c:rich>
          </c:tx>
          <c:layout>
            <c:manualLayout>
              <c:xMode val="edge"/>
              <c:yMode val="edge"/>
              <c:x val="2.5610778010546845E-2"/>
              <c:y val="0.3534244722477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360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APP-Gal4 cleavage </a:t>
            </a:r>
          </a:p>
        </c:rich>
      </c:tx>
      <c:layout>
        <c:manualLayout>
          <c:xMode val="edge"/>
          <c:yMode val="edge"/>
          <c:x val="0.40387584579450503"/>
          <c:y val="3.28766726245108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85158786431318"/>
          <c:y val="0.13476840394950634"/>
          <c:w val="0.78015101192919611"/>
          <c:h val="0.78782352205974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plus>
            <c:min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minus>
          </c:errBars>
          <c:cat>
            <c:strRef>
              <c:f>All!$A$10:$A$12</c:f>
              <c:strCache>
                <c:ptCount val="3"/>
                <c:pt idx="0">
                  <c:v>pcDNA</c:v>
                </c:pt>
                <c:pt idx="1">
                  <c:v>WT α-syn</c:v>
                </c:pt>
                <c:pt idx="2">
                  <c:v>WT β-syn</c:v>
                </c:pt>
              </c:strCache>
            </c:strRef>
          </c:cat>
          <c:val>
            <c:numRef>
              <c:f>All!$J$6:$J$7</c:f>
              <c:numCache>
                <c:formatCode>0.000</c:formatCode>
                <c:ptCount val="2"/>
                <c:pt idx="0">
                  <c:v>1.9530858541728369</c:v>
                </c:pt>
                <c:pt idx="1">
                  <c:v>2.0482403368968467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31768"/>
        <c:axId val="225936248"/>
      </c:barChart>
      <c:catAx>
        <c:axId val="22593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5936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93624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RLU normalized to another pcDNA line</a:t>
                </a:r>
              </a:p>
            </c:rich>
          </c:tx>
          <c:layout>
            <c:manualLayout>
              <c:xMode val="edge"/>
              <c:yMode val="edge"/>
              <c:x val="3.4785089937152347E-2"/>
              <c:y val="0.23073635734183534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593176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APP cleavage in alpha-synuclein mutant 
SH-SY5Y cells</a:t>
            </a:r>
          </a:p>
        </c:rich>
      </c:tx>
      <c:layout>
        <c:manualLayout>
          <c:xMode val="edge"/>
          <c:yMode val="edge"/>
          <c:x val="0.18487546199582194"/>
          <c:y val="3.2876672624510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59771100041067"/>
          <c:y val="0.13476836867784164"/>
          <c:w val="0.72119413644722985"/>
          <c:h val="0.7878235220597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plus>
            <c:minus>
              <c:numRef>
                <c:f>All!$L$5:$L$8</c:f>
                <c:numCache>
                  <c:formatCode>General</c:formatCode>
                  <c:ptCount val="4"/>
                  <c:pt idx="0">
                    <c:v>7.4412811729772987E-2</c:v>
                  </c:pt>
                  <c:pt idx="1">
                    <c:v>0.10772690168513625</c:v>
                  </c:pt>
                  <c:pt idx="2">
                    <c:v>0.18965428489674213</c:v>
                  </c:pt>
                  <c:pt idx="3">
                    <c:v>0.23200031467791182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pcDNAs!$A$5:$A$6</c:f>
              <c:strCache>
                <c:ptCount val="2"/>
                <c:pt idx="0">
                  <c:v>H pcDNA</c:v>
                </c:pt>
                <c:pt idx="1">
                  <c:v>J pcDNA</c:v>
                </c:pt>
              </c:strCache>
            </c:strRef>
          </c:cat>
          <c:val>
            <c:numRef>
              <c:f>pcDNAs!$J$5:$J$6</c:f>
              <c:numCache>
                <c:formatCode>0.000</c:formatCode>
                <c:ptCount val="2"/>
                <c:pt idx="0">
                  <c:v>0.6209266097772651</c:v>
                </c:pt>
                <c:pt idx="1">
                  <c:v>1.203942101681974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78840"/>
        <c:axId val="225988520"/>
      </c:barChart>
      <c:catAx>
        <c:axId val="22627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988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988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RLU normalized to pcDNA</a:t>
                </a:r>
              </a:p>
            </c:rich>
          </c:tx>
          <c:layout>
            <c:manualLayout>
              <c:xMode val="edge"/>
              <c:yMode val="edge"/>
              <c:x val="2.5610727230524759E-2"/>
              <c:y val="0.3534244722477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278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'Beta-syn'!$J$5:$J$7</c15:sqref>
                    </c15:fullRef>
                  </c:ext>
                </c:extLst>
                <c:f>('Beta-syn'!$J$5,'Beta-syn'!$J$7)</c:f>
                <c:numCache>
                  <c:formatCode>General</c:formatCode>
                  <c:ptCount val="2"/>
                  <c:pt idx="0">
                    <c:v>4.6303347611160915E-2</c:v>
                  </c:pt>
                  <c:pt idx="1">
                    <c:v>6.7631353675643255E-2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'Beta-syn'!$J$5:$J$7</c15:sqref>
                    </c15:fullRef>
                  </c:ext>
                </c:extLst>
                <c:f>('Beta-syn'!$J$5,'Beta-syn'!$J$7)</c:f>
                <c:numCache>
                  <c:formatCode>General</c:formatCode>
                  <c:ptCount val="2"/>
                  <c:pt idx="0">
                    <c:v>4.6303347611160915E-2</c:v>
                  </c:pt>
                  <c:pt idx="1">
                    <c:v>6.7631353675643255E-2</c:v>
                  </c:pt>
                </c:numCache>
              </c:numRef>
            </c:minus>
            <c:spPr>
              <a:ln w="15875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'Beta-syn'!$A$5:$A$7</c15:sqref>
                  </c15:fullRef>
                </c:ext>
              </c:extLst>
              <c:f>('Beta-syn'!$A$5,'Beta-syn'!$A$7)</c:f>
              <c:strCache>
                <c:ptCount val="2"/>
                <c:pt idx="0">
                  <c:v>pcDNA</c:v>
                </c:pt>
                <c:pt idx="1">
                  <c:v>βS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'Beta-syn'!$H$5:$H$7</c15:sqref>
                  </c15:fullRef>
                </c:ext>
              </c:extLst>
              <c:f>('Beta-syn'!$H$5,'Beta-syn'!$H$7)</c:f>
              <c:numCache>
                <c:formatCode>0.000</c:formatCode>
                <c:ptCount val="2"/>
                <c:pt idx="0">
                  <c:v>0.97799999999999998</c:v>
                </c:pt>
                <c:pt idx="1">
                  <c:v>1.012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35968"/>
        <c:axId val="225336360"/>
      </c:barChart>
      <c:catAx>
        <c:axId val="2253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en-US"/>
          </a:p>
        </c:txPr>
        <c:crossAx val="225336360"/>
        <c:crosses val="autoZero"/>
        <c:auto val="1"/>
        <c:lblAlgn val="ctr"/>
        <c:lblOffset val="100"/>
        <c:noMultiLvlLbl val="0"/>
      </c:catAx>
      <c:valAx>
        <c:axId val="2253363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4369016536118365E-2"/>
              <c:y val="0.40729148439778362"/>
            </c:manualLayout>
          </c:layout>
          <c:overlay val="0"/>
        </c:title>
        <c:numFmt formatCode="0.0" sourceLinked="0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en-US"/>
          </a:p>
        </c:txPr>
        <c:crossAx val="225335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8</xdr:row>
      <xdr:rowOff>66675</xdr:rowOff>
    </xdr:from>
    <xdr:to>
      <xdr:col>8</xdr:col>
      <xdr:colOff>400050</xdr:colOff>
      <xdr:row>24</xdr:row>
      <xdr:rowOff>123825</xdr:rowOff>
    </xdr:to>
    <xdr:graphicFrame macro="">
      <xdr:nvGraphicFramePr>
        <xdr:cNvPr id="10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95250</xdr:rowOff>
    </xdr:from>
    <xdr:to>
      <xdr:col>8</xdr:col>
      <xdr:colOff>371475</xdr:colOff>
      <xdr:row>41</xdr:row>
      <xdr:rowOff>152400</xdr:rowOff>
    </xdr:to>
    <xdr:graphicFrame macro="">
      <xdr:nvGraphicFramePr>
        <xdr:cNvPr id="1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9</xdr:col>
      <xdr:colOff>0</xdr:colOff>
      <xdr:row>59</xdr:row>
      <xdr:rowOff>57150</xdr:rowOff>
    </xdr:to>
    <xdr:graphicFrame macro="">
      <xdr:nvGraphicFramePr>
        <xdr:cNvPr id="10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133350</xdr:colOff>
      <xdr:row>42</xdr:row>
      <xdr:rowOff>171450</xdr:rowOff>
    </xdr:from>
    <xdr:to>
      <xdr:col>15</xdr:col>
      <xdr:colOff>504825</xdr:colOff>
      <xdr:row>59</xdr:row>
      <xdr:rowOff>38100</xdr:rowOff>
    </xdr:to>
    <xdr:graphicFrame macro="">
      <xdr:nvGraphicFramePr>
        <xdr:cNvPr id="10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6</xdr:row>
      <xdr:rowOff>66675</xdr:rowOff>
    </xdr:from>
    <xdr:to>
      <xdr:col>5</xdr:col>
      <xdr:colOff>314325</xdr:colOff>
      <xdr:row>22</xdr:row>
      <xdr:rowOff>123825</xdr:rowOff>
    </xdr:to>
    <xdr:graphicFrame macro="">
      <xdr:nvGraphicFramePr>
        <xdr:cNvPr id="20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8</xdr:row>
      <xdr:rowOff>114300</xdr:rowOff>
    </xdr:from>
    <xdr:to>
      <xdr:col>6</xdr:col>
      <xdr:colOff>419101</xdr:colOff>
      <xdr:row>23</xdr:row>
      <xdr:rowOff>0</xdr:rowOff>
    </xdr:to>
    <xdr:graphicFrame macro="">
      <xdr:nvGraphicFramePr>
        <xdr:cNvPr id="307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I8" activeCellId="5" sqref="C8 E8 F8 G8 H8 I8"/>
    </sheetView>
  </sheetViews>
  <sheetFormatPr defaultRowHeight="15" x14ac:dyDescent="0.25"/>
  <cols>
    <col min="1" max="1" width="12.5703125" customWidth="1"/>
    <col min="7" max="7" width="7.42578125" customWidth="1"/>
    <col min="10" max="10" width="11" customWidth="1"/>
  </cols>
  <sheetData>
    <row r="1" spans="1:18" x14ac:dyDescent="0.25">
      <c r="C1" s="1" t="s">
        <v>16</v>
      </c>
    </row>
    <row r="3" spans="1:18" ht="15.75" thickBot="1" x14ac:dyDescent="0.3">
      <c r="B3" s="2" t="s">
        <v>0</v>
      </c>
      <c r="I3" s="12"/>
      <c r="J3" s="12"/>
      <c r="K3" s="12"/>
      <c r="L3" s="12"/>
      <c r="M3" s="12"/>
      <c r="N3" s="12"/>
    </row>
    <row r="4" spans="1:18" x14ac:dyDescent="0.25">
      <c r="B4" s="20" t="s">
        <v>8</v>
      </c>
      <c r="C4" s="21" t="s">
        <v>9</v>
      </c>
      <c r="D4" s="22" t="s">
        <v>10</v>
      </c>
      <c r="E4" s="20" t="s">
        <v>11</v>
      </c>
      <c r="F4" s="21" t="s">
        <v>12</v>
      </c>
      <c r="G4" s="23" t="s">
        <v>13</v>
      </c>
      <c r="H4" s="24" t="s">
        <v>14</v>
      </c>
      <c r="I4" s="24" t="s">
        <v>15</v>
      </c>
      <c r="J4" s="5" t="s">
        <v>1</v>
      </c>
      <c r="K4" s="4" t="s">
        <v>2</v>
      </c>
      <c r="L4" s="5" t="s">
        <v>3</v>
      </c>
      <c r="M4" s="27"/>
      <c r="R4" s="12"/>
    </row>
    <row r="5" spans="1:18" x14ac:dyDescent="0.25">
      <c r="A5" s="20" t="s">
        <v>4</v>
      </c>
      <c r="B5" s="3">
        <v>1.5885510696872023</v>
      </c>
      <c r="C5" s="3">
        <v>1.3965868849685181</v>
      </c>
      <c r="D5" s="12">
        <v>1.9233572660590241</v>
      </c>
      <c r="E5" s="3">
        <v>1.6171606626583717</v>
      </c>
      <c r="F5" s="3">
        <v>1.7256537875974942</v>
      </c>
      <c r="G5" s="8">
        <v>1.2908534238314173</v>
      </c>
      <c r="H5" s="10">
        <v>1.7302960769554301</v>
      </c>
      <c r="I5" s="10">
        <v>1.8133105520333632</v>
      </c>
      <c r="J5" s="7">
        <f>AVERAGE(B5:I5)</f>
        <v>1.6357212154738525</v>
      </c>
      <c r="K5" s="6">
        <f>STDEV(B5:I5)</f>
        <v>0.21043943157179801</v>
      </c>
      <c r="L5" s="7">
        <f>K5/2.828</f>
        <v>7.4412811729772987E-2</v>
      </c>
      <c r="M5" s="28"/>
      <c r="N5" s="12"/>
      <c r="R5" s="14"/>
    </row>
    <row r="6" spans="1:18" x14ac:dyDescent="0.25">
      <c r="A6" s="25" t="s">
        <v>5</v>
      </c>
      <c r="B6" s="10">
        <v>2.0668110915358548</v>
      </c>
      <c r="C6" s="10">
        <v>2.0198412965476771</v>
      </c>
      <c r="D6" s="17">
        <v>2.0410800789859387</v>
      </c>
      <c r="E6" s="10">
        <v>2.2071359563234894</v>
      </c>
      <c r="F6" s="10">
        <v>1.5220746098772806</v>
      </c>
      <c r="G6" s="17">
        <v>1.5562764831324287</v>
      </c>
      <c r="H6" s="10">
        <v>1.8140289417582758</v>
      </c>
      <c r="I6" s="10">
        <v>2.3974383752217503</v>
      </c>
      <c r="J6" s="7">
        <f>AVERAGE(B6:I6)</f>
        <v>1.9530858541728369</v>
      </c>
      <c r="K6" s="6">
        <f>STDEV(B6:I6)</f>
        <v>0.3046516779655653</v>
      </c>
      <c r="L6" s="7">
        <f>K6/2.828</f>
        <v>0.10772690168513625</v>
      </c>
      <c r="M6" s="28"/>
      <c r="R6" s="14"/>
    </row>
    <row r="7" spans="1:18" x14ac:dyDescent="0.25">
      <c r="A7" s="26" t="s">
        <v>6</v>
      </c>
      <c r="B7" s="9">
        <v>2.4239972261237224</v>
      </c>
      <c r="C7" s="15">
        <v>1.733106319809659</v>
      </c>
      <c r="D7" s="16">
        <v>2.1606724733256746</v>
      </c>
      <c r="E7" s="15">
        <v>2.1958923380780888</v>
      </c>
      <c r="F7" s="15">
        <v>2.2875415569040931</v>
      </c>
      <c r="G7" s="11">
        <v>0.98262694476977519</v>
      </c>
      <c r="H7" s="15">
        <v>1.84383316346505</v>
      </c>
      <c r="I7" s="15">
        <v>2.7582526726987093</v>
      </c>
      <c r="J7" s="7">
        <f>AVERAGE(B7:I7)</f>
        <v>2.0482403368968467</v>
      </c>
      <c r="K7" s="6">
        <f>STDEV(B7:I7)</f>
        <v>0.53634231768798668</v>
      </c>
      <c r="L7" s="7">
        <f>K7/2.828</f>
        <v>0.18965428489674213</v>
      </c>
      <c r="M7" s="28"/>
      <c r="R7" s="14"/>
    </row>
    <row r="8" spans="1:18" ht="15.75" thickBot="1" x14ac:dyDescent="0.3">
      <c r="A8" s="26" t="s">
        <v>7</v>
      </c>
      <c r="B8" s="9"/>
      <c r="C8" s="15">
        <v>1.7304680036527826</v>
      </c>
      <c r="D8" s="16"/>
      <c r="E8" s="15">
        <v>2.8255992524492211</v>
      </c>
      <c r="F8" s="15">
        <v>2.047689309675147</v>
      </c>
      <c r="G8" s="11">
        <v>1.0937403338110674</v>
      </c>
      <c r="H8" s="15">
        <v>1.6749263840771724</v>
      </c>
      <c r="I8" s="15">
        <v>1.9875458322165906</v>
      </c>
      <c r="J8" s="18">
        <f>AVERAGE(C8,E8:I8)</f>
        <v>1.8933281859803301</v>
      </c>
      <c r="K8" s="19">
        <f>STDEV(C8,E8:I8)</f>
        <v>0.56840077096088404</v>
      </c>
      <c r="L8" s="18">
        <f>K8/2.45</f>
        <v>0.23200031467791182</v>
      </c>
      <c r="M8" s="28"/>
      <c r="R8" s="14"/>
    </row>
    <row r="9" spans="1:18" x14ac:dyDescent="0.25">
      <c r="C9" s="13"/>
      <c r="M9" s="12"/>
    </row>
    <row r="10" spans="1:18" x14ac:dyDescent="0.25">
      <c r="A10" s="35" t="s">
        <v>29</v>
      </c>
      <c r="J10" t="s">
        <v>17</v>
      </c>
    </row>
    <row r="11" spans="1:18" x14ac:dyDescent="0.25">
      <c r="A11" s="35" t="s">
        <v>30</v>
      </c>
    </row>
    <row r="12" spans="1:18" x14ac:dyDescent="0.25">
      <c r="A12" s="35" t="s">
        <v>31</v>
      </c>
      <c r="J12" t="s">
        <v>4</v>
      </c>
      <c r="K12" t="s">
        <v>20</v>
      </c>
      <c r="L12" t="s">
        <v>6</v>
      </c>
      <c r="M12" t="s">
        <v>20</v>
      </c>
    </row>
    <row r="13" spans="1:18" x14ac:dyDescent="0.25">
      <c r="J13">
        <v>1.5885510696872023</v>
      </c>
      <c r="K13" s="30">
        <v>4</v>
      </c>
      <c r="L13">
        <v>2.4239972261237224</v>
      </c>
      <c r="M13">
        <v>15</v>
      </c>
    </row>
    <row r="14" spans="1:18" x14ac:dyDescent="0.25">
      <c r="J14">
        <v>1.3965868849685181</v>
      </c>
      <c r="K14" s="30">
        <v>3</v>
      </c>
      <c r="L14">
        <v>1.733106319809659</v>
      </c>
      <c r="M14">
        <v>8</v>
      </c>
    </row>
    <row r="15" spans="1:18" x14ac:dyDescent="0.25">
      <c r="J15">
        <v>1.9233572660590241</v>
      </c>
      <c r="K15" s="30">
        <v>11</v>
      </c>
      <c r="L15">
        <v>2.1606724733256746</v>
      </c>
      <c r="M15">
        <v>12</v>
      </c>
    </row>
    <row r="16" spans="1:18" x14ac:dyDescent="0.25">
      <c r="J16">
        <v>1.6171606626583717</v>
      </c>
      <c r="K16" s="30">
        <v>5</v>
      </c>
      <c r="L16">
        <v>2.1958923380780888</v>
      </c>
      <c r="M16">
        <v>13</v>
      </c>
    </row>
    <row r="17" spans="10:14" x14ac:dyDescent="0.25">
      <c r="J17">
        <v>1.7256537875974942</v>
      </c>
      <c r="K17" s="30">
        <v>6</v>
      </c>
      <c r="L17">
        <v>2.2875415569040931</v>
      </c>
      <c r="M17">
        <v>14</v>
      </c>
    </row>
    <row r="18" spans="10:14" x14ac:dyDescent="0.25">
      <c r="J18">
        <v>1.2908534238314173</v>
      </c>
      <c r="K18" s="30">
        <v>2</v>
      </c>
      <c r="L18">
        <v>0.98262694476977519</v>
      </c>
      <c r="M18">
        <v>1</v>
      </c>
    </row>
    <row r="19" spans="10:14" x14ac:dyDescent="0.25">
      <c r="J19">
        <v>1.7302960769554301</v>
      </c>
      <c r="K19" s="30">
        <v>7</v>
      </c>
      <c r="L19">
        <v>1.84383316346505</v>
      </c>
      <c r="M19">
        <v>10</v>
      </c>
    </row>
    <row r="20" spans="10:14" x14ac:dyDescent="0.25">
      <c r="J20">
        <v>1.8133105520333632</v>
      </c>
      <c r="K20" s="30">
        <v>9</v>
      </c>
      <c r="L20">
        <v>2.7582526726987093</v>
      </c>
      <c r="M20">
        <v>16</v>
      </c>
    </row>
    <row r="21" spans="10:14" x14ac:dyDescent="0.25">
      <c r="J21" s="29"/>
      <c r="K21" s="30">
        <f>SUM(K13:K20)</f>
        <v>47</v>
      </c>
      <c r="L21" s="29"/>
      <c r="M21" s="30">
        <f>SUM(M13:M20)</f>
        <v>89</v>
      </c>
    </row>
    <row r="22" spans="10:14" x14ac:dyDescent="0.25">
      <c r="J22" s="29"/>
      <c r="K22" s="30"/>
      <c r="L22" s="29"/>
    </row>
    <row r="23" spans="10:14" x14ac:dyDescent="0.25">
      <c r="J23" t="s">
        <v>19</v>
      </c>
      <c r="K23">
        <f>8*8+(8*(9)/2)-K21</f>
        <v>53</v>
      </c>
      <c r="L23" t="s">
        <v>19</v>
      </c>
      <c r="M23" s="31">
        <f>8*8+(8*(9)/2)-M21</f>
        <v>11</v>
      </c>
      <c r="N23" t="s">
        <v>22</v>
      </c>
    </row>
    <row r="24" spans="10:14" x14ac:dyDescent="0.25">
      <c r="N24" t="s">
        <v>18</v>
      </c>
    </row>
    <row r="26" spans="10:14" x14ac:dyDescent="0.25">
      <c r="J26" t="s">
        <v>6</v>
      </c>
      <c r="K26" t="s">
        <v>20</v>
      </c>
      <c r="L26" t="s">
        <v>7</v>
      </c>
      <c r="M26" t="s">
        <v>21</v>
      </c>
    </row>
    <row r="27" spans="10:14" x14ac:dyDescent="0.25">
      <c r="J27">
        <v>2.4239972261237224</v>
      </c>
      <c r="K27">
        <v>13</v>
      </c>
      <c r="L27">
        <v>1.7304680036527826</v>
      </c>
      <c r="M27">
        <v>4</v>
      </c>
    </row>
    <row r="28" spans="10:14" x14ac:dyDescent="0.25">
      <c r="J28">
        <v>1.733106319809659</v>
      </c>
      <c r="K28">
        <v>5</v>
      </c>
      <c r="L28">
        <v>2.8255992524492211</v>
      </c>
      <c r="M28">
        <v>14</v>
      </c>
    </row>
    <row r="29" spans="10:14" x14ac:dyDescent="0.25">
      <c r="J29">
        <v>2.1606724733256746</v>
      </c>
      <c r="K29">
        <v>10</v>
      </c>
      <c r="L29">
        <v>2.047689309675147</v>
      </c>
      <c r="M29">
        <v>9</v>
      </c>
    </row>
    <row r="30" spans="10:14" x14ac:dyDescent="0.25">
      <c r="J30">
        <v>2.1958923380780888</v>
      </c>
      <c r="K30">
        <v>11</v>
      </c>
      <c r="L30">
        <v>1.0937403338110674</v>
      </c>
      <c r="M30">
        <v>2</v>
      </c>
    </row>
    <row r="31" spans="10:14" x14ac:dyDescent="0.25">
      <c r="J31">
        <v>2.2875415569040931</v>
      </c>
      <c r="K31">
        <v>12</v>
      </c>
      <c r="L31">
        <v>1.6749263840771724</v>
      </c>
      <c r="M31">
        <v>3</v>
      </c>
    </row>
    <row r="32" spans="10:14" x14ac:dyDescent="0.25">
      <c r="J32">
        <v>0.98262694476977519</v>
      </c>
      <c r="K32">
        <v>1</v>
      </c>
      <c r="L32">
        <v>1.9875458322165906</v>
      </c>
      <c r="M32">
        <v>8</v>
      </c>
    </row>
    <row r="33" spans="10:14" x14ac:dyDescent="0.25">
      <c r="J33">
        <v>1.84383316346505</v>
      </c>
      <c r="K33">
        <v>6</v>
      </c>
      <c r="M33" s="32">
        <f>SUM(M25:M32)</f>
        <v>40</v>
      </c>
    </row>
    <row r="34" spans="10:14" x14ac:dyDescent="0.25">
      <c r="J34">
        <v>2.7582526726987093</v>
      </c>
      <c r="K34">
        <v>7</v>
      </c>
    </row>
    <row r="35" spans="10:14" x14ac:dyDescent="0.25">
      <c r="J35" s="29"/>
      <c r="K35" s="30">
        <f>SUM(K27:K34)</f>
        <v>65</v>
      </c>
    </row>
    <row r="36" spans="10:14" x14ac:dyDescent="0.25">
      <c r="J36" s="29"/>
    </row>
    <row r="37" spans="10:14" x14ac:dyDescent="0.25">
      <c r="J37" t="s">
        <v>19</v>
      </c>
      <c r="K37" s="31">
        <f>8*6+(8*(9)/2)-K35</f>
        <v>19</v>
      </c>
      <c r="L37" t="s">
        <v>19</v>
      </c>
      <c r="M37" s="31">
        <f>8*6+(6*(7)/2)-M35</f>
        <v>69</v>
      </c>
      <c r="N37" t="s">
        <v>23</v>
      </c>
    </row>
    <row r="38" spans="10:14" x14ac:dyDescent="0.25">
      <c r="N38" t="s">
        <v>24</v>
      </c>
    </row>
  </sheetData>
  <phoneticPr fontId="2" type="noConversion"/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6"/>
    </sheetView>
  </sheetViews>
  <sheetFormatPr defaultRowHeight="15" x14ac:dyDescent="0.25"/>
  <cols>
    <col min="7" max="7" width="10.85546875" customWidth="1"/>
    <col min="9" max="9" width="11.7109375" customWidth="1"/>
  </cols>
  <sheetData>
    <row r="1" spans="1:12" x14ac:dyDescent="0.25">
      <c r="C1" s="1" t="s">
        <v>16</v>
      </c>
    </row>
    <row r="3" spans="1:12" ht="15.75" thickBot="1" x14ac:dyDescent="0.3">
      <c r="B3" s="2" t="s">
        <v>25</v>
      </c>
      <c r="I3" s="12"/>
      <c r="J3" s="12"/>
      <c r="K3" s="12"/>
      <c r="L3" s="12"/>
    </row>
    <row r="4" spans="1:12" x14ac:dyDescent="0.25">
      <c r="B4" s="20" t="s">
        <v>8</v>
      </c>
      <c r="C4" s="21" t="s">
        <v>9</v>
      </c>
      <c r="D4" s="22" t="s">
        <v>10</v>
      </c>
      <c r="E4" s="20" t="s">
        <v>11</v>
      </c>
      <c r="F4" s="21" t="s">
        <v>12</v>
      </c>
      <c r="G4" s="23" t="s">
        <v>13</v>
      </c>
      <c r="H4" s="24" t="s">
        <v>14</v>
      </c>
      <c r="I4" s="24" t="s">
        <v>15</v>
      </c>
      <c r="J4" s="5" t="s">
        <v>1</v>
      </c>
      <c r="K4" s="4" t="s">
        <v>2</v>
      </c>
      <c r="L4" s="5" t="s">
        <v>3</v>
      </c>
    </row>
    <row r="5" spans="1:12" x14ac:dyDescent="0.25">
      <c r="A5" s="20" t="s">
        <v>26</v>
      </c>
      <c r="B5" s="3">
        <v>0.6295044705090328</v>
      </c>
      <c r="C5" s="3">
        <v>0.71603135527263817</v>
      </c>
      <c r="D5" s="12">
        <v>0.51992420630671943</v>
      </c>
      <c r="E5" s="3">
        <v>0.61836774977951092</v>
      </c>
      <c r="F5" s="3">
        <v>0.57949051379085104</v>
      </c>
      <c r="G5" s="8">
        <v>0.77468129342824432</v>
      </c>
      <c r="H5" s="10">
        <v>0.57793577256417639</v>
      </c>
      <c r="I5" s="10">
        <v>0.55147751656694755</v>
      </c>
      <c r="J5" s="7">
        <f>AVERAGE(B5:I5)</f>
        <v>0.6209266097772651</v>
      </c>
      <c r="K5" s="6">
        <f>STDEV(B5:I5)</f>
        <v>8.565326030740239E-2</v>
      </c>
      <c r="L5" s="7">
        <f>K5/2.828</f>
        <v>3.0287574366125315E-2</v>
      </c>
    </row>
    <row r="6" spans="1:12" x14ac:dyDescent="0.25">
      <c r="A6" s="25" t="s">
        <v>5</v>
      </c>
      <c r="B6" s="10">
        <v>1.3010668218194745</v>
      </c>
      <c r="C6" s="10">
        <v>1.4462697010026757</v>
      </c>
      <c r="D6" s="17">
        <v>1.0612069400752204</v>
      </c>
      <c r="E6" s="10">
        <v>1.3648216947692051</v>
      </c>
      <c r="F6" s="10">
        <v>0.88202779770579454</v>
      </c>
      <c r="G6" s="17">
        <v>1.2056182788849892</v>
      </c>
      <c r="H6" s="10">
        <v>1.0483922179088443</v>
      </c>
      <c r="I6" s="10">
        <v>1.3221333612895887</v>
      </c>
      <c r="J6" s="19">
        <f>AVERAGE(B6:I6)</f>
        <v>1.203942101681974</v>
      </c>
      <c r="K6" s="33">
        <f>STDEV(B6:I6)</f>
        <v>0.19131425730946128</v>
      </c>
      <c r="L6" s="19">
        <f>K6/2.828</f>
        <v>6.7650020265014599E-2</v>
      </c>
    </row>
    <row r="8" spans="1:12" x14ac:dyDescent="0.25">
      <c r="G8" t="s">
        <v>17</v>
      </c>
    </row>
    <row r="10" spans="1:12" x14ac:dyDescent="0.25">
      <c r="G10" s="12" t="s">
        <v>26</v>
      </c>
      <c r="H10" t="s">
        <v>20</v>
      </c>
      <c r="I10" t="s">
        <v>5</v>
      </c>
      <c r="J10" t="s">
        <v>20</v>
      </c>
    </row>
    <row r="11" spans="1:12" x14ac:dyDescent="0.25">
      <c r="G11" s="12">
        <v>0.6295044705090328</v>
      </c>
      <c r="H11" s="30">
        <v>6</v>
      </c>
      <c r="I11">
        <v>1.3010668218194745</v>
      </c>
      <c r="J11">
        <v>13</v>
      </c>
    </row>
    <row r="12" spans="1:12" x14ac:dyDescent="0.25">
      <c r="G12" s="12">
        <v>0.71603135527263817</v>
      </c>
      <c r="H12" s="30">
        <v>7</v>
      </c>
      <c r="I12">
        <v>1.4462697010026757</v>
      </c>
      <c r="J12">
        <v>16</v>
      </c>
    </row>
    <row r="13" spans="1:12" x14ac:dyDescent="0.25">
      <c r="G13" s="12">
        <v>0.51992420630671943</v>
      </c>
      <c r="H13" s="30">
        <v>1</v>
      </c>
      <c r="I13">
        <v>1.0612069400752204</v>
      </c>
      <c r="J13">
        <v>11</v>
      </c>
    </row>
    <row r="14" spans="1:12" x14ac:dyDescent="0.25">
      <c r="G14" s="12">
        <v>0.61836774977951092</v>
      </c>
      <c r="H14" s="30">
        <v>5</v>
      </c>
      <c r="I14">
        <v>1.3648216947692051</v>
      </c>
      <c r="J14">
        <v>15</v>
      </c>
    </row>
    <row r="15" spans="1:12" x14ac:dyDescent="0.25">
      <c r="G15" s="12">
        <v>0.57949051379085104</v>
      </c>
      <c r="H15" s="30">
        <v>4</v>
      </c>
      <c r="I15">
        <v>0.88202779770579454</v>
      </c>
      <c r="J15">
        <v>9</v>
      </c>
    </row>
    <row r="16" spans="1:12" x14ac:dyDescent="0.25">
      <c r="G16" s="12">
        <v>0.77468129342824432</v>
      </c>
      <c r="H16" s="30">
        <v>8</v>
      </c>
      <c r="I16">
        <v>1.2056182788849892</v>
      </c>
      <c r="J16">
        <v>12</v>
      </c>
    </row>
    <row r="17" spans="7:11" x14ac:dyDescent="0.25">
      <c r="G17" s="12">
        <v>0.57793577256417639</v>
      </c>
      <c r="H17" s="30">
        <v>3</v>
      </c>
      <c r="I17">
        <v>1.0483922179088443</v>
      </c>
      <c r="J17">
        <v>10</v>
      </c>
    </row>
    <row r="18" spans="7:11" x14ac:dyDescent="0.25">
      <c r="G18" s="12">
        <v>0.55147751656694755</v>
      </c>
      <c r="H18" s="30">
        <v>2</v>
      </c>
      <c r="I18">
        <v>1.3221333612895887</v>
      </c>
      <c r="J18">
        <v>14</v>
      </c>
    </row>
    <row r="19" spans="7:11" x14ac:dyDescent="0.25">
      <c r="G19" s="34"/>
      <c r="H19" s="30">
        <f>SUM(H11:H18)</f>
        <v>36</v>
      </c>
      <c r="I19" s="29"/>
      <c r="J19" s="30">
        <f>SUM(J11:J18)</f>
        <v>100</v>
      </c>
    </row>
    <row r="20" spans="7:11" x14ac:dyDescent="0.25">
      <c r="G20" s="29"/>
      <c r="H20" s="30"/>
      <c r="I20" s="29"/>
    </row>
    <row r="21" spans="7:11" x14ac:dyDescent="0.25">
      <c r="G21" t="s">
        <v>19</v>
      </c>
      <c r="H21">
        <f>8*8+(8*(9)/2)-H19</f>
        <v>64</v>
      </c>
      <c r="I21" t="s">
        <v>19</v>
      </c>
      <c r="J21" s="31">
        <f>8*8+(8*(9)/2)-J19</f>
        <v>0</v>
      </c>
      <c r="K21" t="s">
        <v>22</v>
      </c>
    </row>
    <row r="22" spans="7:11" x14ac:dyDescent="0.25">
      <c r="K22" t="s">
        <v>18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K22" sqref="K22"/>
    </sheetView>
  </sheetViews>
  <sheetFormatPr defaultRowHeight="15" x14ac:dyDescent="0.25"/>
  <cols>
    <col min="1" max="1" width="11.5703125" customWidth="1"/>
  </cols>
  <sheetData>
    <row r="1" spans="1:10" x14ac:dyDescent="0.25">
      <c r="B1" s="1" t="s">
        <v>28</v>
      </c>
    </row>
    <row r="3" spans="1:10" ht="15.75" thickBot="1" x14ac:dyDescent="0.3">
      <c r="B3" s="2" t="s">
        <v>27</v>
      </c>
      <c r="G3" s="12"/>
      <c r="H3" s="12"/>
      <c r="I3" s="12"/>
      <c r="J3" s="12"/>
    </row>
    <row r="4" spans="1:10" x14ac:dyDescent="0.25">
      <c r="B4" s="21" t="s">
        <v>9</v>
      </c>
      <c r="C4" s="20" t="s">
        <v>11</v>
      </c>
      <c r="D4" s="21" t="s">
        <v>12</v>
      </c>
      <c r="E4" s="38" t="s">
        <v>13</v>
      </c>
      <c r="F4" s="24" t="s">
        <v>14</v>
      </c>
      <c r="G4" s="24" t="s">
        <v>15</v>
      </c>
      <c r="H4" s="5" t="s">
        <v>1</v>
      </c>
      <c r="I4" s="4" t="s">
        <v>2</v>
      </c>
      <c r="J4" s="5" t="s">
        <v>3</v>
      </c>
    </row>
    <row r="5" spans="1:10" x14ac:dyDescent="0.25">
      <c r="A5" t="s">
        <v>29</v>
      </c>
      <c r="B5" s="21">
        <v>1.1000000000000001</v>
      </c>
      <c r="C5" s="20">
        <v>0.95</v>
      </c>
      <c r="D5" s="21">
        <v>0.82</v>
      </c>
      <c r="E5" s="38"/>
      <c r="F5" s="24">
        <v>1.02</v>
      </c>
      <c r="G5" s="24">
        <v>1</v>
      </c>
      <c r="H5" s="19">
        <f t="shared" ref="H5:H6" si="0">AVERAGE(B5:G5)</f>
        <v>0.97799999999999998</v>
      </c>
      <c r="I5" s="6">
        <f>STDEV(B5:G5)</f>
        <v>0.10353743284435832</v>
      </c>
      <c r="J5" s="7">
        <f>I5/SQRT(5)</f>
        <v>4.6303347611160915E-2</v>
      </c>
    </row>
    <row r="6" spans="1:10" x14ac:dyDescent="0.25">
      <c r="A6" s="37" t="s">
        <v>33</v>
      </c>
      <c r="B6" s="3">
        <v>0.94</v>
      </c>
      <c r="C6" s="3">
        <v>0.95</v>
      </c>
      <c r="D6" s="3">
        <v>1.23</v>
      </c>
      <c r="E6" s="39"/>
      <c r="F6" s="10">
        <v>1.04</v>
      </c>
      <c r="G6" s="10">
        <v>1.1499999999999999</v>
      </c>
      <c r="H6" s="19">
        <f t="shared" si="0"/>
        <v>1.0620000000000001</v>
      </c>
      <c r="I6" s="6">
        <f>STDEV(B6:G6)</f>
        <v>0.12637246535539137</v>
      </c>
      <c r="J6" s="7">
        <f t="shared" ref="J6:J7" si="1">I6/SQRT(5)</f>
        <v>5.6515484603778442E-2</v>
      </c>
    </row>
    <row r="7" spans="1:10" x14ac:dyDescent="0.25">
      <c r="A7" s="36" t="s">
        <v>32</v>
      </c>
      <c r="B7" s="10">
        <v>0.94</v>
      </c>
      <c r="C7" s="10">
        <v>1.22</v>
      </c>
      <c r="D7" s="10">
        <v>1.1100000000000001</v>
      </c>
      <c r="E7" s="40"/>
      <c r="F7" s="10">
        <v>0.95</v>
      </c>
      <c r="G7" s="10">
        <v>0.84</v>
      </c>
      <c r="H7" s="19">
        <f>AVERAGE(B7:G7)</f>
        <v>1.012</v>
      </c>
      <c r="I7" s="33">
        <f>STDEV(B7:G7)</f>
        <v>0.15122830422906858</v>
      </c>
      <c r="J7" s="7">
        <f t="shared" si="1"/>
        <v>6.7631353675643255E-2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pcDNAs</vt:lpstr>
      <vt:lpstr>Beta-syn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</dc:creator>
  <cp:lastModifiedBy>Hazel</cp:lastModifiedBy>
  <cp:lastPrinted>2013-10-21T16:53:07Z</cp:lastPrinted>
  <dcterms:created xsi:type="dcterms:W3CDTF">2013-03-24T14:15:34Z</dcterms:created>
  <dcterms:modified xsi:type="dcterms:W3CDTF">2016-06-04T22:00:26Z</dcterms:modified>
</cp:coreProperties>
</file>