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zel\Dropbox\Processed PhD Thesis Data\APP processing in alpha-syn cells\"/>
    </mc:Choice>
  </mc:AlternateContent>
  <bookViews>
    <workbookView xWindow="480" yWindow="210" windowWidth="14355" windowHeight="7875"/>
  </bookViews>
  <sheets>
    <sheet name="Results" sheetId="1" r:id="rId1"/>
    <sheet name="Statistics" sheetId="15" r:id="rId2"/>
    <sheet name="WT" sheetId="14" r:id="rId3"/>
    <sheet name="Δ2-9" sheetId="2" r:id="rId4"/>
    <sheet name="E46K" sheetId="11" r:id="rId5"/>
  </sheets>
  <calcPr calcId="152511"/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  <c r="C3" i="1"/>
  <c r="D3" i="1"/>
  <c r="E3" i="1"/>
  <c r="F3" i="1"/>
  <c r="G3" i="1"/>
  <c r="H3" i="1"/>
  <c r="I3" i="1"/>
  <c r="J3" i="1"/>
  <c r="K3" i="1"/>
  <c r="L3" i="1"/>
  <c r="M3" i="1"/>
  <c r="N3" i="1"/>
  <c r="O3" i="1"/>
  <c r="B3" i="1"/>
  <c r="I8" i="14"/>
  <c r="J8" i="14"/>
  <c r="K8" i="14"/>
  <c r="L8" i="14"/>
  <c r="M8" i="14"/>
  <c r="T3" i="1" l="1"/>
  <c r="U3" i="1" s="1"/>
  <c r="S3" i="1"/>
  <c r="V4" i="1"/>
  <c r="F5" i="11"/>
  <c r="E5" i="11"/>
  <c r="D5" i="11"/>
  <c r="C5" i="11"/>
  <c r="B5" i="11"/>
  <c r="N9" i="2"/>
  <c r="M9" i="2"/>
  <c r="L9" i="2"/>
  <c r="K9" i="2"/>
  <c r="J9" i="2"/>
  <c r="N8" i="2"/>
  <c r="M8" i="2"/>
  <c r="L8" i="2"/>
  <c r="K8" i="2"/>
  <c r="J8" i="2"/>
  <c r="N5" i="2"/>
  <c r="M5" i="2"/>
  <c r="L5" i="2"/>
  <c r="K5" i="2"/>
  <c r="J5" i="2"/>
  <c r="F5" i="2"/>
  <c r="E5" i="2"/>
  <c r="D5" i="2"/>
  <c r="C5" i="2"/>
  <c r="B5" i="2"/>
  <c r="M7" i="14"/>
  <c r="L7" i="14"/>
  <c r="K7" i="14"/>
  <c r="J7" i="14"/>
  <c r="I7" i="14"/>
  <c r="R6" i="1"/>
  <c r="N6" i="1"/>
  <c r="M6" i="1"/>
  <c r="L6" i="1"/>
  <c r="K6" i="1"/>
  <c r="J6" i="1"/>
  <c r="I6" i="1"/>
  <c r="H6" i="1"/>
  <c r="G6" i="1"/>
  <c r="F6" i="1"/>
  <c r="E6" i="1"/>
  <c r="D6" i="1"/>
  <c r="C6" i="1"/>
  <c r="B6" i="1"/>
  <c r="R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R4" i="1"/>
  <c r="V6" i="1" l="1"/>
  <c r="V5" i="1"/>
  <c r="S4" i="1"/>
  <c r="T6" i="1"/>
  <c r="U6" i="1" s="1"/>
  <c r="S5" i="1"/>
  <c r="S6" i="1"/>
  <c r="T5" i="1"/>
  <c r="U5" i="1" s="1"/>
  <c r="T4" i="1"/>
  <c r="U4" i="1" s="1"/>
</calcChain>
</file>

<file path=xl/sharedStrings.xml><?xml version="1.0" encoding="utf-8"?>
<sst xmlns="http://schemas.openxmlformats.org/spreadsheetml/2006/main" count="65" uniqueCount="32">
  <si>
    <t>WT</t>
  </si>
  <si>
    <t>Delta2-9</t>
  </si>
  <si>
    <t>Delta2-9/WT</t>
  </si>
  <si>
    <t>Average</t>
  </si>
  <si>
    <t>SD</t>
  </si>
  <si>
    <t>SE</t>
  </si>
  <si>
    <t>Δ2-9</t>
  </si>
  <si>
    <t>Cell type</t>
  </si>
  <si>
    <t>Key</t>
  </si>
  <si>
    <t>Anomalous data point</t>
  </si>
  <si>
    <t>pcDNA</t>
  </si>
  <si>
    <t>Delta2-9/pcDNA</t>
  </si>
  <si>
    <t>WT/pcDNA</t>
  </si>
  <si>
    <t>formula cell</t>
  </si>
  <si>
    <t>Output for R</t>
  </si>
  <si>
    <t>Normalized to pcDNA</t>
  </si>
  <si>
    <t>E46K</t>
  </si>
  <si>
    <t>E46K/WT</t>
  </si>
  <si>
    <t>E46K/pcDNA</t>
  </si>
  <si>
    <t>Schapiro tests for normality</t>
  </si>
  <si>
    <t>p relative to pcDNA</t>
  </si>
  <si>
    <t>p relative to WT</t>
  </si>
  <si>
    <t>p value</t>
  </si>
  <si>
    <t>N-413</t>
  </si>
  <si>
    <t>N-414</t>
  </si>
  <si>
    <t>N-419</t>
  </si>
  <si>
    <t>N-425</t>
  </si>
  <si>
    <t>N-437</t>
  </si>
  <si>
    <t>Empty vector</t>
  </si>
  <si>
    <t>T-test</t>
  </si>
  <si>
    <t>T test</t>
  </si>
  <si>
    <t>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</si>
</sst>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0" fontId="0" fillId="0" borderId="5" xfId="0" applyFill="1" applyBorder="1"/>
    <xf numFmtId="0" fontId="1" fillId="0" borderId="0" xfId="0" applyFont="1"/>
    <xf numFmtId="0" fontId="0" fillId="0" borderId="0" xfId="0" applyFill="1"/>
    <xf numFmtId="0" fontId="0" fillId="2" borderId="3" xfId="0" applyFill="1" applyBorder="1"/>
    <xf numFmtId="0" fontId="0" fillId="3" borderId="3" xfId="0" applyFill="1" applyBorder="1"/>
    <xf numFmtId="164" fontId="0" fillId="0" borderId="3" xfId="0" applyNumberFormat="1" applyFill="1" applyBorder="1"/>
    <xf numFmtId="164" fontId="0" fillId="0" borderId="3" xfId="0" applyNumberFormat="1" applyBorder="1"/>
    <xf numFmtId="0" fontId="0" fillId="4" borderId="3" xfId="0" applyFill="1" applyBorder="1"/>
    <xf numFmtId="0" fontId="0" fillId="0" borderId="3" xfId="0" applyFill="1" applyBorder="1"/>
    <xf numFmtId="0" fontId="1" fillId="3" borderId="0" xfId="0" applyFont="1" applyFill="1"/>
    <xf numFmtId="0" fontId="0" fillId="5" borderId="0" xfId="0" applyFill="1"/>
    <xf numFmtId="0" fontId="1" fillId="6" borderId="3" xfId="0" applyFont="1" applyFill="1" applyBorder="1"/>
    <xf numFmtId="0" fontId="1" fillId="6" borderId="6" xfId="0" applyFont="1" applyFill="1" applyBorder="1"/>
    <xf numFmtId="0" fontId="0" fillId="6" borderId="8" xfId="0" applyFill="1" applyBorder="1"/>
    <xf numFmtId="0" fontId="0" fillId="6" borderId="7" xfId="0" applyFill="1" applyBorder="1"/>
    <xf numFmtId="0" fontId="0" fillId="0" borderId="0" xfId="0" applyFill="1" applyBorder="1"/>
    <xf numFmtId="0" fontId="0" fillId="4" borderId="0" xfId="0" applyFill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1" fillId="0" borderId="1" xfId="0" applyFont="1" applyFill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7" borderId="0" xfId="0" applyFill="1" applyBorder="1"/>
    <xf numFmtId="0" fontId="0" fillId="0" borderId="11" xfId="0" applyBorder="1"/>
    <xf numFmtId="0" fontId="0" fillId="7" borderId="13" xfId="0" applyFill="1" applyBorder="1"/>
    <xf numFmtId="0" fontId="0" fillId="0" borderId="1" xfId="0" applyBorder="1"/>
    <xf numFmtId="0" fontId="1" fillId="0" borderId="4" xfId="0" applyFont="1" applyBorder="1" applyAlignment="1">
      <alignment wrapText="1"/>
    </xf>
    <xf numFmtId="0" fontId="0" fillId="0" borderId="12" xfId="0" applyBorder="1"/>
    <xf numFmtId="0" fontId="0" fillId="7" borderId="12" xfId="0" applyFill="1" applyBorder="1"/>
    <xf numFmtId="0" fontId="0" fillId="7" borderId="0" xfId="0" applyFill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600" b="1" i="0" baseline="0">
                <a:effectLst/>
              </a:rPr>
              <a:t>APP-Gal4 cleavage in N2As</a:t>
            </a:r>
            <a:endParaRPr lang="en-GB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</c:dPt>
          <c:errBars>
            <c:errBarType val="both"/>
            <c:errValType val="cust"/>
            <c:noEndCap val="0"/>
            <c:plus>
              <c:numRef>
                <c:f>Results!$U$3:$U$6</c:f>
                <c:numCache>
                  <c:formatCode>General</c:formatCode>
                  <c:ptCount val="4"/>
                  <c:pt idx="0">
                    <c:v>4.6518813398452138E-2</c:v>
                  </c:pt>
                  <c:pt idx="1">
                    <c:v>6.6105975524153524E-2</c:v>
                  </c:pt>
                  <c:pt idx="2">
                    <c:v>5.582114294781132E-2</c:v>
                  </c:pt>
                  <c:pt idx="3">
                    <c:v>0.96392634573394687</c:v>
                  </c:pt>
                </c:numCache>
              </c:numRef>
            </c:plus>
            <c:minus>
              <c:numRef>
                <c:f>Results!$U$3:$U$6</c:f>
                <c:numCache>
                  <c:formatCode>General</c:formatCode>
                  <c:ptCount val="4"/>
                  <c:pt idx="0">
                    <c:v>4.6518813398452138E-2</c:v>
                  </c:pt>
                  <c:pt idx="1">
                    <c:v>6.6105975524153524E-2</c:v>
                  </c:pt>
                  <c:pt idx="2">
                    <c:v>5.582114294781132E-2</c:v>
                  </c:pt>
                  <c:pt idx="3">
                    <c:v>0.96392634573394687</c:v>
                  </c:pt>
                </c:numCache>
              </c:numRef>
            </c:minus>
          </c:errBars>
          <c:cat>
            <c:strRef>
              <c:f>Results!$A$3:$A$6</c:f>
              <c:strCache>
                <c:ptCount val="4"/>
                <c:pt idx="0">
                  <c:v>Empty vector</c:v>
                </c:pt>
                <c:pt idx="1">
                  <c:v>WT</c:v>
                </c:pt>
                <c:pt idx="2">
                  <c:v>Δ2-9</c:v>
                </c:pt>
                <c:pt idx="3">
                  <c:v>E46K</c:v>
                </c:pt>
              </c:strCache>
            </c:strRef>
          </c:cat>
          <c:val>
            <c:numRef>
              <c:f>Results!$S$3:$S$6</c:f>
              <c:numCache>
                <c:formatCode>General</c:formatCode>
                <c:ptCount val="4"/>
                <c:pt idx="0">
                  <c:v>0.88200000000000001</c:v>
                </c:pt>
                <c:pt idx="1">
                  <c:v>1.25</c:v>
                </c:pt>
                <c:pt idx="2">
                  <c:v>0.91400000000000003</c:v>
                </c:pt>
                <c:pt idx="3">
                  <c:v>4.5220000000000002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85448"/>
        <c:axId val="140985832"/>
      </c:barChart>
      <c:catAx>
        <c:axId val="140985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40985832"/>
        <c:crosses val="autoZero"/>
        <c:auto val="1"/>
        <c:lblAlgn val="ctr"/>
        <c:lblOffset val="100"/>
        <c:noMultiLvlLbl val="0"/>
      </c:catAx>
      <c:valAx>
        <c:axId val="140985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660218817733E-2"/>
              <c:y val="0.4779587370395302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40985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600">
                <a:latin typeface="Times New Roman" panose="02020603050405020304" pitchFamily="18" charset="0"/>
                <a:cs typeface="Times New Roman" panose="02020603050405020304" pitchFamily="18" charset="0"/>
              </a:rPr>
              <a:t>APP-Gal4 cleavage in N2As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458481665292951"/>
          <c:y val="0.15101775513354945"/>
          <c:w val="0.76016531341154736"/>
          <c:h val="0.753636560135865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Results!$U$3:$U$4</c:f>
                <c:numCache>
                  <c:formatCode>General</c:formatCode>
                  <c:ptCount val="2"/>
                  <c:pt idx="0">
                    <c:v>4.6518813398452138E-2</c:v>
                  </c:pt>
                  <c:pt idx="1">
                    <c:v>6.6105975524153524E-2</c:v>
                  </c:pt>
                </c:numCache>
              </c:numRef>
            </c:plus>
            <c:minus>
              <c:numRef>
                <c:f>Results!$U$3:$U$4</c:f>
                <c:numCache>
                  <c:formatCode>General</c:formatCode>
                  <c:ptCount val="2"/>
                  <c:pt idx="0">
                    <c:v>4.6518813398452138E-2</c:v>
                  </c:pt>
                  <c:pt idx="1">
                    <c:v>6.6105975524153524E-2</c:v>
                  </c:pt>
                </c:numCache>
              </c:numRef>
            </c:minus>
          </c:errBars>
          <c:cat>
            <c:strRef>
              <c:f>Results!$R$3:$R$4</c:f>
              <c:strCache>
                <c:ptCount val="2"/>
                <c:pt idx="0">
                  <c:v>Empty vector</c:v>
                </c:pt>
                <c:pt idx="1">
                  <c:v>WT</c:v>
                </c:pt>
              </c:strCache>
            </c:strRef>
          </c:cat>
          <c:val>
            <c:numRef>
              <c:f>Results!$S$3:$S$4</c:f>
              <c:numCache>
                <c:formatCode>General</c:formatCode>
                <c:ptCount val="2"/>
                <c:pt idx="0">
                  <c:v>0.88200000000000001</c:v>
                </c:pt>
                <c:pt idx="1">
                  <c:v>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18704"/>
        <c:axId val="141136616"/>
      </c:barChart>
      <c:catAx>
        <c:axId val="14111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41136616"/>
        <c:crosses val="autoZero"/>
        <c:auto val="1"/>
        <c:lblAlgn val="ctr"/>
        <c:lblOffset val="100"/>
        <c:noMultiLvlLbl val="0"/>
      </c:catAx>
      <c:valAx>
        <c:axId val="1411366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2.0989398384025526E-2"/>
              <c:y val="0.4673459935155164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4111870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58481665292951"/>
          <c:y val="0.15101775513354945"/>
          <c:w val="0.76016531341154736"/>
          <c:h val="0.753636560135865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 w="158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f>Results!$U$3:$U$4</c:f>
                <c:numCache>
                  <c:formatCode>General</c:formatCode>
                  <c:ptCount val="2"/>
                  <c:pt idx="0">
                    <c:v>4.6518813398452138E-2</c:v>
                  </c:pt>
                  <c:pt idx="1">
                    <c:v>6.6105975524153524E-2</c:v>
                  </c:pt>
                </c:numCache>
              </c:numRef>
            </c:plus>
            <c:minus>
              <c:numRef>
                <c:f>Results!$U$3:$U$4</c:f>
                <c:numCache>
                  <c:formatCode>General</c:formatCode>
                  <c:ptCount val="2"/>
                  <c:pt idx="0">
                    <c:v>4.6518813398452138E-2</c:v>
                  </c:pt>
                  <c:pt idx="1">
                    <c:v>6.6105975524153524E-2</c:v>
                  </c:pt>
                </c:numCache>
              </c:numRef>
            </c:minus>
            <c:spPr>
              <a:ln w="15875">
                <a:solidFill>
                  <a:schemeClr val="tx1"/>
                </a:solidFill>
              </a:ln>
            </c:spPr>
          </c:errBars>
          <c:cat>
            <c:strRef>
              <c:f>Results!$Q$3:$Q$4</c:f>
              <c:strCache>
                <c:ptCount val="2"/>
                <c:pt idx="0">
                  <c:v>pcDNA</c:v>
                </c:pt>
                <c:pt idx="1">
                  <c:v>αS</c:v>
                </c:pt>
              </c:strCache>
            </c:strRef>
          </c:cat>
          <c:val>
            <c:numRef>
              <c:f>Results!$S$3:$S$4</c:f>
              <c:numCache>
                <c:formatCode>General</c:formatCode>
                <c:ptCount val="2"/>
                <c:pt idx="0">
                  <c:v>0.88200000000000001</c:v>
                </c:pt>
                <c:pt idx="1">
                  <c:v>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12584"/>
        <c:axId val="205012976"/>
      </c:barChart>
      <c:catAx>
        <c:axId val="205012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05012976"/>
        <c:crosses val="autoZero"/>
        <c:auto val="1"/>
        <c:lblAlgn val="ctr"/>
        <c:lblOffset val="100"/>
        <c:noMultiLvlLbl val="0"/>
      </c:catAx>
      <c:valAx>
        <c:axId val="20501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2.0989398384025526E-2"/>
              <c:y val="0.4673459935155164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0501258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497417</xdr:colOff>
      <xdr:row>7</xdr:row>
      <xdr:rowOff>116416</xdr:rowOff>
    </xdr:from>
    <xdr:to>
      <xdr:col>6</xdr:col>
      <xdr:colOff>504824</xdr:colOff>
      <xdr:row>29</xdr:row>
      <xdr:rowOff>138642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570441</xdr:colOff>
      <xdr:row>7</xdr:row>
      <xdr:rowOff>118533</xdr:rowOff>
    </xdr:from>
    <xdr:to>
      <xdr:col>12</xdr:col>
      <xdr:colOff>465667</xdr:colOff>
      <xdr:row>29</xdr:row>
      <xdr:rowOff>137583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592666</xdr:colOff>
      <xdr:row>7</xdr:row>
      <xdr:rowOff>105833</xdr:rowOff>
    </xdr:from>
    <xdr:to>
      <xdr:col>18</xdr:col>
      <xdr:colOff>329142</xdr:colOff>
      <xdr:row>29</xdr:row>
      <xdr:rowOff>124883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2"/>
  <sheetViews>
    <sheetView showGridLines="0" tabSelected="1" zoomScale="90" zoomScaleNormal="90" workbookViewId="0">
      <selection activeCell="J32" sqref="J32"/>
    </sheetView>
  </sheetViews>
  <sheetFormatPr defaultRowHeight="12.75" x14ac:dyDescent="0.2"/>
  <cols>
    <col min="1" max="1" width="18.5703125" customWidth="1"/>
    <col min="17" max="17" width="9.140625" style="7"/>
    <col min="18" max="18" width="11.5703125" bestFit="1" customWidth="1"/>
  </cols>
  <sheetData>
    <row r="1" spans="1:22" x14ac:dyDescent="0.2">
      <c r="A1" s="6"/>
    </row>
    <row r="2" spans="1:22" x14ac:dyDescent="0.2">
      <c r="A2" s="16" t="s">
        <v>7</v>
      </c>
      <c r="B2" s="17" t="s">
        <v>15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S2" s="14" t="s">
        <v>3</v>
      </c>
      <c r="T2" s="14" t="s">
        <v>4</v>
      </c>
      <c r="U2" s="14" t="s">
        <v>5</v>
      </c>
      <c r="V2" s="14" t="s">
        <v>30</v>
      </c>
    </row>
    <row r="3" spans="1:22" x14ac:dyDescent="0.2">
      <c r="A3" s="9" t="s">
        <v>28</v>
      </c>
      <c r="B3" s="8">
        <f>IF(WT!B7="","",WT!B7)</f>
        <v>0.84</v>
      </c>
      <c r="C3" s="8">
        <f>IF(WT!C7="","",WT!C7)</f>
        <v>1.02</v>
      </c>
      <c r="D3" s="8">
        <f>IF(WT!D7="","",WT!D7)</f>
        <v>0.82</v>
      </c>
      <c r="E3" s="8">
        <f>IF(WT!E7="","",WT!E7)</f>
        <v>0.77</v>
      </c>
      <c r="F3" s="8">
        <f>IF(WT!F7="","",WT!F7)</f>
        <v>0.96</v>
      </c>
      <c r="G3" s="8" t="str">
        <f>IF(WT!G7="","",WT!G7)</f>
        <v/>
      </c>
      <c r="H3" s="8" t="str">
        <f>IF(WT!H7="","",WT!H7)</f>
        <v/>
      </c>
      <c r="I3" s="8" t="str">
        <f>IF(WT!I7="","",WT!I7)</f>
        <v/>
      </c>
      <c r="J3" s="8" t="str">
        <f>IF(WT!J7="","",WT!J7)</f>
        <v/>
      </c>
      <c r="K3" s="8" t="str">
        <f>IF(WT!K7="","",WT!K7)</f>
        <v/>
      </c>
      <c r="L3" s="8" t="str">
        <f>IF(WT!L7="","",WT!L7)</f>
        <v/>
      </c>
      <c r="M3" s="8" t="str">
        <f>IF(WT!M7="","",WT!M7)</f>
        <v/>
      </c>
      <c r="N3" s="8" t="str">
        <f>IF(WT!N7="","",WT!N7)</f>
        <v/>
      </c>
      <c r="O3" s="8" t="str">
        <f>IF(WT!O7="","",WT!O7)</f>
        <v/>
      </c>
      <c r="P3" s="7"/>
      <c r="Q3" s="7" t="s">
        <v>10</v>
      </c>
      <c r="R3" s="9" t="s">
        <v>28</v>
      </c>
      <c r="S3" s="2">
        <f>AVERAGE(B3:O3)</f>
        <v>0.88200000000000001</v>
      </c>
      <c r="T3" s="2">
        <f>IFERROR(STDEV(B3:O3),"")</f>
        <v>0.104019228991567</v>
      </c>
      <c r="U3" s="2">
        <f>IFERROR(T3/(SQRT(COUNT(B3:O3))),"")</f>
        <v>4.6518813398452138E-2</v>
      </c>
    </row>
    <row r="4" spans="1:22" x14ac:dyDescent="0.2">
      <c r="A4" s="9" t="s">
        <v>0</v>
      </c>
      <c r="B4" s="8">
        <f>IF(WT!B8="","",WT!B8)</f>
        <v>1.21</v>
      </c>
      <c r="C4" s="8">
        <f>IF(WT!C8="","",WT!C8)</f>
        <v>1.18</v>
      </c>
      <c r="D4" s="8">
        <f>IF(WT!D8="","",WT!D8)</f>
        <v>1.47</v>
      </c>
      <c r="E4" s="8">
        <f>IF(WT!E8="","",WT!E8)</f>
        <v>1.31</v>
      </c>
      <c r="F4" s="8">
        <f>IF(WT!F8="","",WT!F8)</f>
        <v>1.08</v>
      </c>
      <c r="G4" s="8" t="str">
        <f>IF(WT!G8="","",WT!G8)</f>
        <v/>
      </c>
      <c r="H4" s="8" t="str">
        <f>IF(WT!H8="","",WT!H8)</f>
        <v/>
      </c>
      <c r="I4" s="8" t="str">
        <f>IF(WT!I8="","",WT!I8)</f>
        <v/>
      </c>
      <c r="J4" s="8" t="str">
        <f>IF(WT!J8="","",WT!J8)</f>
        <v/>
      </c>
      <c r="K4" s="8" t="str">
        <f>IF(WT!K8="","",WT!K8)</f>
        <v/>
      </c>
      <c r="L4" s="8" t="str">
        <f>IF(WT!L8="","",WT!L8)</f>
        <v/>
      </c>
      <c r="M4" s="8" t="str">
        <f>IF(WT!M8="","",WT!M8)</f>
        <v/>
      </c>
      <c r="N4" s="8" t="str">
        <f>IF(WT!N8="","",WT!N8)</f>
        <v/>
      </c>
      <c r="O4" s="8" t="str">
        <f>IF(WT!O8="","",WT!O8)</f>
        <v/>
      </c>
      <c r="P4" s="7"/>
      <c r="Q4" s="7" t="s">
        <v>31</v>
      </c>
      <c r="R4" s="9" t="str">
        <f>A4</f>
        <v>WT</v>
      </c>
      <c r="S4" s="2">
        <f>AVERAGE(B4:O4)</f>
        <v>1.25</v>
      </c>
      <c r="T4" s="2">
        <f>IFERROR(STDEV(B4:O4),"")</f>
        <v>0.14781745499094456</v>
      </c>
      <c r="U4" s="2">
        <f>IFERROR(T4/(SQRT(COUNT(B4:O4))),"")</f>
        <v>6.6105975524153524E-2</v>
      </c>
      <c r="V4" s="36">
        <f>_xlfn.T.TEST(B3:F3,B4:F4,2,2)</f>
        <v>1.8680127145261566E-3</v>
      </c>
    </row>
    <row r="5" spans="1:22" x14ac:dyDescent="0.2">
      <c r="A5" s="9" t="s">
        <v>6</v>
      </c>
      <c r="B5" s="8">
        <f>IF('Δ2-9'!B9="","",'Δ2-9'!B9)</f>
        <v>1.02</v>
      </c>
      <c r="C5" s="8">
        <f>IF('Δ2-9'!C9="","",'Δ2-9'!C9)</f>
        <v>0.8</v>
      </c>
      <c r="D5" s="8">
        <f>IF('Δ2-9'!D9="","",'Δ2-9'!D9)</f>
        <v>0.76</v>
      </c>
      <c r="E5" s="8">
        <f>IF('Δ2-9'!E9="","",'Δ2-9'!E9)</f>
        <v>0.97</v>
      </c>
      <c r="F5" s="8">
        <f>IF('Δ2-9'!F9="","",'Δ2-9'!F9)</f>
        <v>1.02</v>
      </c>
      <c r="G5" s="8" t="str">
        <f>IF('Δ2-9'!G9="","",'Δ2-9'!G9)</f>
        <v/>
      </c>
      <c r="H5" s="8" t="str">
        <f>IF('Δ2-9'!H9="","",'Δ2-9'!H9)</f>
        <v/>
      </c>
      <c r="I5" s="8" t="str">
        <f>IF('Δ2-9'!I9="","",'Δ2-9'!I9)</f>
        <v/>
      </c>
      <c r="J5" s="8" t="str">
        <f>IF('Δ2-9'!J9="","",'Δ2-9'!J9)</f>
        <v/>
      </c>
      <c r="K5" s="8" t="str">
        <f>IF('Δ2-9'!K9="","",'Δ2-9'!K9)</f>
        <v/>
      </c>
      <c r="L5" s="8" t="str">
        <f>IF('Δ2-9'!L9="","",'Δ2-9'!L9)</f>
        <v/>
      </c>
      <c r="M5" s="8" t="str">
        <f>IF('Δ2-9'!M9="","",'Δ2-9'!M9)</f>
        <v/>
      </c>
      <c r="N5" s="8" t="str">
        <f>IF('Δ2-9'!N9="","",'Δ2-9'!N9)</f>
        <v/>
      </c>
      <c r="O5" s="8" t="str">
        <f>IF('Δ2-9'!O10="","",'Δ2-9'!O10)</f>
        <v/>
      </c>
      <c r="P5" s="7"/>
      <c r="R5" s="9" t="str">
        <f>A5</f>
        <v>Δ2-9</v>
      </c>
      <c r="S5" s="2">
        <f>AVERAGE(B5:O5)</f>
        <v>0.91400000000000003</v>
      </c>
      <c r="T5" s="2">
        <f>IFERROR(STDEV(B5:O5),"")</f>
        <v>0.12481987021303911</v>
      </c>
      <c r="U5" s="2">
        <f>IFERROR(T5/(SQRT(COUNT(B5:O5))),"")</f>
        <v>5.582114294781132E-2</v>
      </c>
      <c r="V5" s="36">
        <f>_xlfn.T.TEST(B4:F4,B5:F5,2,2)</f>
        <v>4.6522531674725188E-3</v>
      </c>
    </row>
    <row r="6" spans="1:22" x14ac:dyDescent="0.2">
      <c r="A6" s="9" t="s">
        <v>16</v>
      </c>
      <c r="B6" s="8">
        <f>IF(E46K!B9="","",E46K!B9)</f>
        <v>3.71</v>
      </c>
      <c r="C6" s="8">
        <f>IF(E46K!C9="","",E46K!C9)</f>
        <v>3.26</v>
      </c>
      <c r="D6" s="8">
        <f>IF(E46K!D9="","",E46K!D9)</f>
        <v>2.11</v>
      </c>
      <c r="E6" s="8">
        <f>IF(E46K!E9="","",E46K!E9)</f>
        <v>6.29</v>
      </c>
      <c r="F6" s="8">
        <f>IF(E46K!F9="","",E46K!F9)</f>
        <v>7.24</v>
      </c>
      <c r="G6" s="8" t="str">
        <f>IF(E46K!G9="","",E46K!G9)</f>
        <v/>
      </c>
      <c r="H6" s="8" t="str">
        <f>IF(E46K!H9="","",E46K!H9)</f>
        <v/>
      </c>
      <c r="I6" s="8" t="str">
        <f>IF(E46K!I9="","",E46K!I9)</f>
        <v/>
      </c>
      <c r="J6" s="8" t="str">
        <f>IF(E46K!J9="","",E46K!J9)</f>
        <v/>
      </c>
      <c r="K6" s="8" t="str">
        <f>IF(E46K!K9="","",E46K!K9)</f>
        <v/>
      </c>
      <c r="L6" s="8" t="str">
        <f>IF(E46K!L9="","",E46K!L9)</f>
        <v/>
      </c>
      <c r="M6" s="8" t="str">
        <f>IF(E46K!M9="","",E46K!M9)</f>
        <v/>
      </c>
      <c r="N6" s="8" t="str">
        <f>IF(E46K!N9="","",E46K!N9)</f>
        <v/>
      </c>
      <c r="O6" s="8"/>
      <c r="P6" s="7"/>
      <c r="R6" s="9" t="str">
        <f>A6</f>
        <v>E46K</v>
      </c>
      <c r="S6" s="2">
        <f>AVERAGE(B6:O6)</f>
        <v>4.5220000000000002</v>
      </c>
      <c r="T6" s="2">
        <f>IFERROR(STDEV(B6:O6),"")</f>
        <v>2.1554048343640697</v>
      </c>
      <c r="U6" s="2">
        <f>IFERROR(T6/(SQRT(COUNT(B6:O6))),"")</f>
        <v>0.96392634573394687</v>
      </c>
      <c r="V6" s="36">
        <f>_xlfn.T.TEST(B4:F4,B6:F6,2,2)</f>
        <v>9.5493594692302227E-3</v>
      </c>
    </row>
    <row r="8" spans="1:22" x14ac:dyDescent="0.2">
      <c r="Q8"/>
    </row>
    <row r="9" spans="1:22" x14ac:dyDescent="0.2">
      <c r="A9" s="20"/>
      <c r="B9" s="7"/>
      <c r="C9" s="7"/>
      <c r="D9" s="7"/>
      <c r="E9" s="7"/>
      <c r="F9" s="7"/>
      <c r="Q9"/>
    </row>
    <row r="10" spans="1:22" x14ac:dyDescent="0.2">
      <c r="Q10"/>
    </row>
    <row r="11" spans="1:22" x14ac:dyDescent="0.2">
      <c r="Q11"/>
    </row>
    <row r="12" spans="1:22" x14ac:dyDescent="0.2">
      <c r="Q12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D9" sqref="D9"/>
    </sheetView>
  </sheetViews>
  <sheetFormatPr defaultRowHeight="12.75" x14ac:dyDescent="0.2"/>
  <cols>
    <col min="1" max="1" width="13" customWidth="1"/>
    <col min="2" max="2" width="14" customWidth="1"/>
    <col min="3" max="3" width="16.7109375" customWidth="1"/>
    <col min="4" max="4" width="13.85546875" customWidth="1"/>
    <col min="8" max="8" width="11" customWidth="1"/>
  </cols>
  <sheetData>
    <row r="3" spans="1:4" ht="25.5" customHeight="1" x14ac:dyDescent="0.2">
      <c r="A3" s="32"/>
      <c r="B3" s="33" t="s">
        <v>19</v>
      </c>
      <c r="C3" s="37" t="s">
        <v>29</v>
      </c>
      <c r="D3" s="38"/>
    </row>
    <row r="4" spans="1:4" x14ac:dyDescent="0.2">
      <c r="A4" s="26"/>
      <c r="B4" s="27" t="s">
        <v>22</v>
      </c>
      <c r="C4" s="27" t="s">
        <v>20</v>
      </c>
      <c r="D4" s="28" t="s">
        <v>21</v>
      </c>
    </row>
    <row r="5" spans="1:4" x14ac:dyDescent="0.2">
      <c r="A5" s="26" t="s">
        <v>10</v>
      </c>
      <c r="B5" s="27"/>
      <c r="C5" s="27"/>
      <c r="D5" s="28"/>
    </row>
    <row r="6" spans="1:4" x14ac:dyDescent="0.2">
      <c r="A6" s="26" t="s">
        <v>0</v>
      </c>
      <c r="B6" s="27"/>
      <c r="C6" s="29">
        <v>3.39E-2</v>
      </c>
      <c r="D6" s="28"/>
    </row>
    <row r="7" spans="1:4" x14ac:dyDescent="0.2">
      <c r="A7" s="26" t="s">
        <v>1</v>
      </c>
      <c r="B7" s="27"/>
      <c r="C7" s="20">
        <v>0.83460000000000001</v>
      </c>
      <c r="D7" s="28">
        <v>9.1499999999999998E-2</v>
      </c>
    </row>
    <row r="8" spans="1:4" x14ac:dyDescent="0.2">
      <c r="A8" s="30" t="s">
        <v>16</v>
      </c>
      <c r="B8" s="34"/>
      <c r="C8" s="35">
        <v>1.67E-2</v>
      </c>
      <c r="D8" s="31">
        <v>2.69E-2</v>
      </c>
    </row>
    <row r="15" spans="1:4" x14ac:dyDescent="0.2">
      <c r="B15" s="7"/>
      <c r="C15" s="7"/>
      <c r="D15" s="7"/>
    </row>
  </sheetData>
  <mergeCells count="1">
    <mergeCell ref="C3:D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D8" sqref="D8"/>
    </sheetView>
  </sheetViews>
  <sheetFormatPr defaultRowHeight="12.75" x14ac:dyDescent="0.2"/>
  <cols>
    <col min="1" max="1" width="17.85546875" customWidth="1"/>
  </cols>
  <sheetData>
    <row r="1" spans="1:13" x14ac:dyDescent="0.2">
      <c r="A1" s="1"/>
      <c r="B1" s="3" t="s">
        <v>23</v>
      </c>
      <c r="C1" s="4" t="s">
        <v>24</v>
      </c>
      <c r="D1" s="4" t="s">
        <v>25</v>
      </c>
      <c r="E1" s="5" t="s">
        <v>26</v>
      </c>
      <c r="F1" s="20" t="s">
        <v>27</v>
      </c>
      <c r="G1" s="20"/>
    </row>
    <row r="2" spans="1:13" x14ac:dyDescent="0.2">
      <c r="A2" s="23" t="s">
        <v>10</v>
      </c>
      <c r="B2" s="10">
        <v>8.1822326456790374E-3</v>
      </c>
      <c r="C2" s="2">
        <v>2.4536638443686896E-2</v>
      </c>
      <c r="D2" s="2">
        <v>3.4831660965935062E-2</v>
      </c>
      <c r="E2" s="2">
        <v>5.5215127146468278E-2</v>
      </c>
      <c r="F2" s="2">
        <v>0.20193070373260591</v>
      </c>
      <c r="G2" s="2"/>
      <c r="H2" s="2"/>
      <c r="I2" s="2"/>
      <c r="J2" s="2"/>
      <c r="K2" s="2"/>
      <c r="L2" s="2"/>
      <c r="M2" s="2"/>
    </row>
    <row r="3" spans="1:13" x14ac:dyDescent="0.2">
      <c r="A3" s="23" t="s">
        <v>0</v>
      </c>
      <c r="B3" s="10">
        <v>1.1797610220401034E-2</v>
      </c>
      <c r="C3" s="2">
        <v>2.3624036629897812E-2</v>
      </c>
      <c r="D3" s="2">
        <v>6.1961201709342592E-2</v>
      </c>
      <c r="E3" s="2">
        <v>8.697862316072158E-2</v>
      </c>
      <c r="F3" s="2">
        <v>0.2283195526267458</v>
      </c>
      <c r="G3" s="2"/>
      <c r="H3" s="2"/>
      <c r="I3" s="2"/>
      <c r="J3" s="2"/>
      <c r="K3" s="2"/>
      <c r="L3" s="2"/>
      <c r="M3" s="2"/>
    </row>
    <row r="4" spans="1:13" x14ac:dyDescent="0.2">
      <c r="A4" s="2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6" spans="1:13" x14ac:dyDescent="0.2">
      <c r="A6" s="16" t="s">
        <v>14</v>
      </c>
    </row>
    <row r="7" spans="1:13" x14ac:dyDescent="0.2">
      <c r="A7" s="23" t="s">
        <v>10</v>
      </c>
      <c r="B7" s="12">
        <v>0.84</v>
      </c>
      <c r="C7" s="12">
        <v>1.02</v>
      </c>
      <c r="D7" s="12">
        <v>0.82</v>
      </c>
      <c r="E7" s="12">
        <v>0.77</v>
      </c>
      <c r="F7" s="12">
        <v>0.96</v>
      </c>
      <c r="G7" s="12"/>
      <c r="H7" s="12"/>
      <c r="I7" s="12" t="str">
        <f t="shared" ref="I7:M8" si="0">IF(OR(I2="",I3=""),"",I3/I2)</f>
        <v/>
      </c>
      <c r="J7" s="12" t="str">
        <f t="shared" si="0"/>
        <v/>
      </c>
      <c r="K7" s="12" t="str">
        <f t="shared" si="0"/>
        <v/>
      </c>
      <c r="L7" s="12" t="str">
        <f t="shared" si="0"/>
        <v/>
      </c>
      <c r="M7" s="12" t="str">
        <f t="shared" si="0"/>
        <v/>
      </c>
    </row>
    <row r="8" spans="1:13" x14ac:dyDescent="0.2">
      <c r="A8" s="23" t="s">
        <v>0</v>
      </c>
      <c r="B8" s="12">
        <v>1.21</v>
      </c>
      <c r="C8" s="12">
        <v>1.18</v>
      </c>
      <c r="D8" s="12">
        <v>1.47</v>
      </c>
      <c r="E8" s="12">
        <v>1.31</v>
      </c>
      <c r="F8" s="12">
        <v>1.08</v>
      </c>
      <c r="G8" s="12"/>
      <c r="H8" s="12"/>
      <c r="I8" s="12" t="str">
        <f t="shared" si="0"/>
        <v/>
      </c>
      <c r="J8" s="12" t="str">
        <f t="shared" si="0"/>
        <v/>
      </c>
      <c r="K8" s="12" t="str">
        <f t="shared" si="0"/>
        <v/>
      </c>
      <c r="L8" s="12" t="str">
        <f t="shared" si="0"/>
        <v/>
      </c>
      <c r="M8" s="12" t="str">
        <f t="shared" si="0"/>
        <v/>
      </c>
    </row>
    <row r="9" spans="1:13" x14ac:dyDescent="0.2">
      <c r="B9" t="s">
        <v>8</v>
      </c>
    </row>
    <row r="10" spans="1:13" x14ac:dyDescent="0.2">
      <c r="B10" s="15"/>
      <c r="C10" t="s">
        <v>9</v>
      </c>
    </row>
    <row r="11" spans="1:13" x14ac:dyDescent="0.2">
      <c r="B11" s="21"/>
      <c r="C11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G16" sqref="G16"/>
    </sheetView>
  </sheetViews>
  <sheetFormatPr defaultRowHeight="12.75" x14ac:dyDescent="0.2"/>
  <cols>
    <col min="1" max="1" width="15.140625" customWidth="1"/>
  </cols>
  <sheetData>
    <row r="1" spans="1:14" x14ac:dyDescent="0.2">
      <c r="A1" s="1"/>
      <c r="B1" s="3" t="s">
        <v>23</v>
      </c>
      <c r="C1" s="4" t="s">
        <v>24</v>
      </c>
      <c r="D1" s="4" t="s">
        <v>25</v>
      </c>
      <c r="E1" s="5" t="s">
        <v>26</v>
      </c>
      <c r="F1" s="20" t="s">
        <v>27</v>
      </c>
      <c r="G1" s="20"/>
    </row>
    <row r="2" spans="1:14" x14ac:dyDescent="0.2">
      <c r="A2" s="22" t="s">
        <v>10</v>
      </c>
      <c r="B2" s="2">
        <v>8.1822326456790374E-3</v>
      </c>
      <c r="C2" s="2">
        <v>2.4536638443686896E-2</v>
      </c>
      <c r="D2" s="13">
        <v>3.4831660965935062E-2</v>
      </c>
      <c r="E2" s="13">
        <v>5.5215127146468278E-2</v>
      </c>
      <c r="F2" s="13">
        <v>0.20193070373260591</v>
      </c>
      <c r="G2" s="13"/>
      <c r="H2" s="2"/>
      <c r="I2" s="2"/>
      <c r="J2" s="2"/>
      <c r="K2" s="2"/>
      <c r="L2" s="2"/>
      <c r="M2" s="2"/>
      <c r="N2" s="2"/>
    </row>
    <row r="3" spans="1:14" x14ac:dyDescent="0.2">
      <c r="A3" s="23" t="s">
        <v>0</v>
      </c>
      <c r="B3" s="10">
        <v>1.1797610220401034E-2</v>
      </c>
      <c r="C3" s="10">
        <v>2.3624036629897812E-2</v>
      </c>
      <c r="D3" s="2">
        <v>6.1961201709342592E-2</v>
      </c>
      <c r="E3" s="2">
        <v>8.697862316072158E-2</v>
      </c>
      <c r="F3" s="2">
        <v>0.2283195526267458</v>
      </c>
      <c r="G3" s="2"/>
      <c r="H3" s="2"/>
      <c r="I3" s="2"/>
      <c r="J3" s="2"/>
      <c r="K3" s="2"/>
      <c r="L3" s="2"/>
      <c r="M3" s="2"/>
      <c r="N3" s="2"/>
    </row>
    <row r="4" spans="1:14" x14ac:dyDescent="0.2">
      <c r="A4" s="23" t="s">
        <v>1</v>
      </c>
      <c r="B4" s="11">
        <v>9.9938995265461232E-3</v>
      </c>
      <c r="C4" s="10">
        <v>1.6030733625520269E-2</v>
      </c>
      <c r="D4" s="2">
        <v>3.2002491885730108E-2</v>
      </c>
      <c r="E4" s="2">
        <v>6.9554611757084495E-2</v>
      </c>
      <c r="F4" s="2">
        <v>0.21527472161414107</v>
      </c>
      <c r="G4" s="2"/>
      <c r="H4" s="2"/>
      <c r="I4" s="2"/>
      <c r="J4" s="2"/>
      <c r="K4" s="2"/>
      <c r="L4" s="2"/>
      <c r="M4" s="2"/>
      <c r="N4" s="2"/>
    </row>
    <row r="5" spans="1:14" x14ac:dyDescent="0.2">
      <c r="A5" s="23" t="s">
        <v>2</v>
      </c>
      <c r="B5" s="12">
        <f>B4/B3</f>
        <v>0.84711219813519167</v>
      </c>
      <c r="C5" s="12">
        <f>C4/C3</f>
        <v>0.67857724218190107</v>
      </c>
      <c r="D5" s="12">
        <f>D4/D3</f>
        <v>0.51649243402109046</v>
      </c>
      <c r="E5" s="12">
        <f>E4/E3</f>
        <v>0.79967478478659637</v>
      </c>
      <c r="F5" s="12">
        <f>F4/F3</f>
        <v>0.94286590498917866</v>
      </c>
      <c r="G5" s="12"/>
      <c r="H5" s="12"/>
      <c r="I5" s="12"/>
      <c r="J5" s="12" t="str">
        <f>IF(OR(J3="",J4=""),"",J4/J3)</f>
        <v/>
      </c>
      <c r="K5" s="12" t="str">
        <f>IF(OR(K3="",K4=""),"",K4/K3)</f>
        <v/>
      </c>
      <c r="L5" s="12" t="str">
        <f>IF(OR(L3="",L4=""),"",L4/L3)</f>
        <v/>
      </c>
      <c r="M5" s="12" t="str">
        <f>IF(OR(M3="",M4=""),"",M4/M3)</f>
        <v/>
      </c>
      <c r="N5" s="12" t="str">
        <f>IF(OR(N3="",N4=""),"",N4/N3)</f>
        <v/>
      </c>
    </row>
    <row r="7" spans="1:14" x14ac:dyDescent="0.2">
      <c r="A7" s="16" t="s">
        <v>14</v>
      </c>
    </row>
    <row r="8" spans="1:14" x14ac:dyDescent="0.2">
      <c r="A8" s="23" t="s">
        <v>12</v>
      </c>
      <c r="B8" s="12">
        <v>1.21</v>
      </c>
      <c r="C8" s="12">
        <v>1.18</v>
      </c>
      <c r="D8" s="12">
        <v>1.47</v>
      </c>
      <c r="E8" s="12">
        <v>1.31</v>
      </c>
      <c r="F8" s="12">
        <v>1.08</v>
      </c>
      <c r="G8" s="12"/>
      <c r="H8" s="12"/>
      <c r="I8" s="12"/>
      <c r="J8" s="12" t="str">
        <f>IF(OR(J2="",J3=""),"",J3/J2)</f>
        <v/>
      </c>
      <c r="K8" s="12" t="str">
        <f>IF(OR(K2="",K3=""),"",K3/K2)</f>
        <v/>
      </c>
      <c r="L8" s="12" t="str">
        <f>IF(OR(L2="",L3=""),"",L3/L2)</f>
        <v/>
      </c>
      <c r="M8" s="12" t="str">
        <f>IF(OR(M2="",M3=""),"",M3/M2)</f>
        <v/>
      </c>
      <c r="N8" s="12" t="str">
        <f>IF(OR(N2="",N3=""),"",N3/N2)</f>
        <v/>
      </c>
    </row>
    <row r="9" spans="1:14" x14ac:dyDescent="0.2">
      <c r="A9" s="23" t="s">
        <v>11</v>
      </c>
      <c r="B9" s="12">
        <v>1.02</v>
      </c>
      <c r="C9" s="12">
        <v>0.8</v>
      </c>
      <c r="D9" s="12">
        <v>0.76</v>
      </c>
      <c r="E9" s="12">
        <v>0.97</v>
      </c>
      <c r="F9" s="12">
        <v>1.02</v>
      </c>
      <c r="G9" s="12"/>
      <c r="H9" s="12"/>
      <c r="I9" s="12"/>
      <c r="J9" s="12" t="str">
        <f>IF(OR(J2="",J4=""),"",J4/J2)</f>
        <v/>
      </c>
      <c r="K9" s="12" t="str">
        <f>IF(OR(K2="",K4=""),"",K4/K2)</f>
        <v/>
      </c>
      <c r="L9" s="12" t="str">
        <f>IF(OR(L2="",L4=""),"",L4/L2)</f>
        <v/>
      </c>
      <c r="M9" s="12" t="str">
        <f>IF(OR(M2="",M4=""),"",M4/M2)</f>
        <v/>
      </c>
      <c r="N9" s="12" t="str">
        <f>IF(OR(N2="",N4=""),"",N4/N2)</f>
        <v/>
      </c>
    </row>
    <row r="11" spans="1:14" x14ac:dyDescent="0.2">
      <c r="B11" t="s">
        <v>8</v>
      </c>
    </row>
    <row r="12" spans="1:14" x14ac:dyDescent="0.2">
      <c r="B12" s="15"/>
      <c r="C12" t="s">
        <v>9</v>
      </c>
    </row>
    <row r="13" spans="1:14" x14ac:dyDescent="0.2">
      <c r="B13" s="21"/>
      <c r="C13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F11" sqref="F11"/>
    </sheetView>
  </sheetViews>
  <sheetFormatPr defaultRowHeight="12.75" x14ac:dyDescent="0.2"/>
  <cols>
    <col min="1" max="1" width="17.28515625" customWidth="1"/>
  </cols>
  <sheetData>
    <row r="1" spans="1:14" x14ac:dyDescent="0.2">
      <c r="A1" s="1"/>
      <c r="B1" s="3" t="s">
        <v>23</v>
      </c>
      <c r="C1" s="4" t="s">
        <v>24</v>
      </c>
      <c r="D1" s="4" t="s">
        <v>25</v>
      </c>
      <c r="E1" s="5" t="s">
        <v>26</v>
      </c>
      <c r="F1" s="5" t="s">
        <v>27</v>
      </c>
      <c r="G1" s="20"/>
      <c r="H1" s="4"/>
      <c r="I1" s="3"/>
      <c r="J1" s="3"/>
      <c r="K1" s="3"/>
      <c r="L1" s="3"/>
    </row>
    <row r="2" spans="1:14" x14ac:dyDescent="0.2">
      <c r="A2" s="23" t="s">
        <v>10</v>
      </c>
      <c r="B2" s="2">
        <v>8.1822326456790374E-3</v>
      </c>
      <c r="C2" s="2">
        <v>2.4536638443686896E-2</v>
      </c>
      <c r="D2" s="2">
        <v>3.4831660965935062E-2</v>
      </c>
      <c r="E2" s="2">
        <v>5.5215127146468278E-2</v>
      </c>
      <c r="F2" s="13">
        <v>0.20193070373260591</v>
      </c>
      <c r="G2" s="13"/>
      <c r="H2" s="13"/>
      <c r="I2" s="13"/>
      <c r="J2" s="13"/>
      <c r="K2" s="2"/>
      <c r="L2" s="2"/>
      <c r="M2" s="2"/>
      <c r="N2" s="2"/>
    </row>
    <row r="3" spans="1:14" x14ac:dyDescent="0.2">
      <c r="A3" s="23" t="s">
        <v>0</v>
      </c>
      <c r="B3" s="11">
        <v>1.1797610220401034E-2</v>
      </c>
      <c r="C3" s="11">
        <v>2.3624036629897812E-2</v>
      </c>
      <c r="D3" s="11">
        <v>6.1961201709342592E-2</v>
      </c>
      <c r="E3" s="10">
        <v>8.697862316072158E-2</v>
      </c>
      <c r="F3" s="11">
        <v>0.2283195526267458</v>
      </c>
      <c r="G3" s="11"/>
      <c r="H3" s="2"/>
      <c r="I3" s="2"/>
      <c r="J3" s="2"/>
      <c r="K3" s="2"/>
      <c r="L3" s="2"/>
      <c r="M3" s="2"/>
      <c r="N3" s="2"/>
    </row>
    <row r="4" spans="1:14" x14ac:dyDescent="0.2">
      <c r="A4" s="23" t="s">
        <v>16</v>
      </c>
      <c r="B4" s="11">
        <v>3.6261087658053831E-2</v>
      </c>
      <c r="C4" s="11">
        <v>4.319361802195739E-2</v>
      </c>
      <c r="D4" s="10">
        <v>8.8972630623854743E-2</v>
      </c>
      <c r="E4" s="10">
        <v>0.45226523734301666</v>
      </c>
      <c r="F4" s="13">
        <v>1.5294019148627218</v>
      </c>
      <c r="G4" s="13"/>
      <c r="H4" s="2"/>
      <c r="I4" s="2"/>
      <c r="J4" s="2"/>
      <c r="K4" s="2"/>
      <c r="L4" s="2"/>
      <c r="M4" s="2"/>
      <c r="N4" s="2"/>
    </row>
    <row r="5" spans="1:14" x14ac:dyDescent="0.2">
      <c r="A5" s="24" t="s">
        <v>17</v>
      </c>
      <c r="B5" s="12">
        <f>B4/B3</f>
        <v>3.0735960063631609</v>
      </c>
      <c r="C5" s="12">
        <f>C4/C3</f>
        <v>1.8283758486597059</v>
      </c>
      <c r="D5" s="12">
        <f>D4/D3</f>
        <v>1.4359410109768631</v>
      </c>
      <c r="E5" s="12">
        <f>E4/E3</f>
        <v>5.1997286334057975</v>
      </c>
      <c r="F5" s="12">
        <f>F4/F3</f>
        <v>6.6985148545861533</v>
      </c>
      <c r="G5" s="12"/>
      <c r="H5" s="12"/>
      <c r="I5" s="12"/>
      <c r="J5" s="12"/>
      <c r="K5" s="12"/>
      <c r="L5" s="12"/>
      <c r="M5" s="12"/>
      <c r="N5" s="12"/>
    </row>
    <row r="7" spans="1:14" x14ac:dyDescent="0.2">
      <c r="A7" s="16" t="s">
        <v>14</v>
      </c>
    </row>
    <row r="8" spans="1:14" x14ac:dyDescent="0.2">
      <c r="A8" s="23" t="s">
        <v>12</v>
      </c>
      <c r="B8" s="12">
        <v>1.21</v>
      </c>
      <c r="C8" s="12">
        <v>1.18</v>
      </c>
      <c r="D8" s="12">
        <v>1.47</v>
      </c>
      <c r="E8" s="12">
        <v>1.31</v>
      </c>
      <c r="F8" s="12">
        <v>1.08</v>
      </c>
      <c r="G8" s="12"/>
      <c r="H8" s="12"/>
      <c r="I8" s="12"/>
      <c r="J8" s="12"/>
      <c r="K8" s="12"/>
      <c r="L8" s="12"/>
      <c r="M8" s="12"/>
      <c r="N8" s="12"/>
    </row>
    <row r="9" spans="1:14" x14ac:dyDescent="0.2">
      <c r="A9" s="23" t="s">
        <v>18</v>
      </c>
      <c r="B9" s="12">
        <v>3.71</v>
      </c>
      <c r="C9" s="12">
        <v>3.26</v>
      </c>
      <c r="D9" s="12">
        <v>2.11</v>
      </c>
      <c r="E9" s="12">
        <v>6.29</v>
      </c>
      <c r="F9" s="12">
        <v>7.24</v>
      </c>
      <c r="G9" s="12"/>
      <c r="H9" s="12"/>
      <c r="I9" s="12"/>
      <c r="J9" s="12"/>
      <c r="K9" s="12"/>
      <c r="L9" s="12"/>
      <c r="M9" s="12"/>
      <c r="N9" s="12"/>
    </row>
    <row r="11" spans="1:14" x14ac:dyDescent="0.2">
      <c r="B11" t="s">
        <v>8</v>
      </c>
    </row>
    <row r="12" spans="1:14" x14ac:dyDescent="0.2">
      <c r="B12" s="15"/>
      <c r="C12" t="s">
        <v>9</v>
      </c>
    </row>
    <row r="13" spans="1:14" x14ac:dyDescent="0.2">
      <c r="B13" s="21"/>
      <c r="C1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</vt:lpstr>
      <vt:lpstr>Statistics</vt:lpstr>
      <vt:lpstr>WT</vt:lpstr>
      <vt:lpstr>Δ2-9</vt:lpstr>
      <vt:lpstr>E46K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2014-01-08T15:20:02Z</dcterms:created>
  <dcterms:modified xsi:type="dcterms:W3CDTF">2016-06-03T16:20:11Z</dcterms:modified>
</cp:coreProperties>
</file>