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zel\Dropbox\Processed PhD Thesis Data\APP processing in alpha-syn cells\"/>
    </mc:Choice>
  </mc:AlternateContent>
  <bookViews>
    <workbookView xWindow="720" yWindow="615" windowWidth="14115" windowHeight="7470" activeTab="2"/>
  </bookViews>
  <sheets>
    <sheet name="Abeta40" sheetId="1" r:id="rId1"/>
    <sheet name="Abeta42" sheetId="2" r:id="rId2"/>
    <sheet name="Ratio of 40 to 42" sheetId="5" r:id="rId3"/>
  </sheets>
  <calcPr calcId="152511"/>
</workbook>
</file>

<file path=xl/calcChain.xml><?xml version="1.0" encoding="utf-8"?>
<calcChain xmlns="http://schemas.openxmlformats.org/spreadsheetml/2006/main">
  <c r="V36" i="5" l="1"/>
  <c r="C34" i="5"/>
  <c r="D34" i="5"/>
  <c r="G34" i="5"/>
  <c r="G35" i="5"/>
  <c r="H35" i="5"/>
  <c r="C36" i="5"/>
  <c r="D36" i="5"/>
  <c r="G36" i="5"/>
  <c r="G37" i="5"/>
  <c r="H37" i="5"/>
  <c r="C38" i="5"/>
  <c r="D38" i="5"/>
  <c r="C40" i="5"/>
  <c r="D40" i="5"/>
  <c r="C44" i="5"/>
  <c r="D44" i="5"/>
  <c r="E44" i="5"/>
  <c r="B35" i="5"/>
  <c r="B36" i="5"/>
  <c r="B37" i="5"/>
  <c r="B38" i="5"/>
  <c r="B40" i="5"/>
  <c r="B44" i="5"/>
  <c r="B34" i="5"/>
  <c r="V5" i="1" l="1"/>
  <c r="V21" i="1"/>
  <c r="R21" i="1" l="1"/>
  <c r="S15" i="1" l="1"/>
  <c r="I27" i="2" l="1"/>
  <c r="H23" i="2"/>
  <c r="H27" i="2"/>
  <c r="H29" i="2"/>
  <c r="H21" i="2"/>
  <c r="G21" i="2"/>
  <c r="G22" i="2"/>
  <c r="G23" i="2"/>
  <c r="G27" i="2"/>
  <c r="G29" i="2"/>
  <c r="G20" i="2"/>
  <c r="F28" i="2"/>
  <c r="F29" i="2"/>
  <c r="F25" i="2"/>
  <c r="E28" i="2"/>
  <c r="E29" i="2"/>
  <c r="E30" i="2"/>
  <c r="E25" i="2"/>
  <c r="D22" i="2"/>
  <c r="D24" i="2"/>
  <c r="D25" i="2"/>
  <c r="D26" i="2"/>
  <c r="D28" i="2"/>
  <c r="D29" i="2"/>
  <c r="D30" i="2"/>
  <c r="D20" i="2"/>
  <c r="C22" i="2"/>
  <c r="C24" i="2"/>
  <c r="C25" i="2"/>
  <c r="C26" i="2"/>
  <c r="C28" i="2"/>
  <c r="C29" i="2"/>
  <c r="C30" i="2"/>
  <c r="C20" i="2"/>
  <c r="B21" i="2"/>
  <c r="B22" i="2"/>
  <c r="B23" i="2"/>
  <c r="B24" i="2"/>
  <c r="B26" i="2"/>
  <c r="B30" i="2"/>
  <c r="B20" i="2"/>
  <c r="S15" i="2"/>
  <c r="I27" i="1"/>
  <c r="H23" i="1"/>
  <c r="H27" i="1"/>
  <c r="H29" i="1"/>
  <c r="H21" i="1"/>
  <c r="G21" i="1"/>
  <c r="G22" i="1"/>
  <c r="G23" i="1"/>
  <c r="G27" i="1"/>
  <c r="G29" i="1"/>
  <c r="F28" i="1"/>
  <c r="F29" i="1"/>
  <c r="F25" i="1"/>
  <c r="E28" i="1"/>
  <c r="E29" i="1"/>
  <c r="E30" i="1"/>
  <c r="E25" i="1"/>
  <c r="B21" i="1"/>
  <c r="B22" i="1"/>
  <c r="C22" i="1"/>
  <c r="D22" i="1"/>
  <c r="B23" i="1"/>
  <c r="B24" i="1"/>
  <c r="C24" i="1"/>
  <c r="D24" i="1"/>
  <c r="C25" i="1"/>
  <c r="D25" i="1"/>
  <c r="B26" i="1"/>
  <c r="C26" i="1"/>
  <c r="D26" i="1"/>
  <c r="C28" i="1"/>
  <c r="D28" i="1"/>
  <c r="C29" i="1"/>
  <c r="D29" i="1"/>
  <c r="B30" i="1"/>
  <c r="C30" i="1"/>
  <c r="D30" i="1"/>
  <c r="G20" i="1"/>
  <c r="D20" i="1"/>
  <c r="C20" i="1"/>
  <c r="B20" i="1"/>
  <c r="B15" i="1" l="1"/>
  <c r="V14" i="2"/>
  <c r="V13" i="2"/>
  <c r="V12" i="2"/>
  <c r="V11" i="2"/>
  <c r="V10" i="2"/>
  <c r="V9" i="2"/>
  <c r="V8" i="2"/>
  <c r="V7" i="2"/>
  <c r="V6" i="2"/>
  <c r="V5" i="2"/>
  <c r="R15" i="2" l="1"/>
  <c r="G15" i="2"/>
  <c r="C15" i="2"/>
  <c r="B15" i="2"/>
  <c r="C15" i="1"/>
  <c r="G15" i="1"/>
  <c r="V6" i="1"/>
  <c r="V14" i="1"/>
  <c r="V13" i="1"/>
  <c r="V12" i="1"/>
  <c r="V11" i="1"/>
  <c r="V10" i="1"/>
  <c r="V9" i="1"/>
  <c r="V8" i="1"/>
  <c r="V7" i="1"/>
  <c r="R15" i="1"/>
  <c r="V23" i="1" l="1"/>
  <c r="V24" i="1"/>
  <c r="V44" i="5"/>
  <c r="V43" i="5"/>
  <c r="V42" i="5"/>
  <c r="V41" i="5"/>
  <c r="V40" i="5"/>
  <c r="V39" i="5"/>
  <c r="V38" i="5"/>
  <c r="V37" i="5"/>
  <c r="V35" i="5"/>
  <c r="V22" i="1" l="1"/>
  <c r="R35" i="5"/>
  <c r="R36" i="5"/>
  <c r="R37" i="5"/>
  <c r="R38" i="5"/>
  <c r="R39" i="5"/>
  <c r="R40" i="5"/>
  <c r="R41" i="5"/>
  <c r="R42" i="5"/>
  <c r="R43" i="5"/>
  <c r="R44" i="5"/>
  <c r="R34" i="5"/>
  <c r="T44" i="5"/>
  <c r="U44" i="5" s="1"/>
  <c r="S35" i="5"/>
  <c r="T36" i="5"/>
  <c r="U36" i="5" s="1"/>
  <c r="S36" i="5"/>
  <c r="S37" i="5"/>
  <c r="T37" i="5"/>
  <c r="U37" i="5" s="1"/>
  <c r="S38" i="5"/>
  <c r="T39" i="5"/>
  <c r="U39" i="5" s="1"/>
  <c r="S40" i="5"/>
  <c r="T41" i="5"/>
  <c r="U41" i="5" s="1"/>
  <c r="S41" i="5"/>
  <c r="T42" i="5"/>
  <c r="U42" i="5" s="1"/>
  <c r="S43" i="5"/>
  <c r="S20" i="5"/>
  <c r="T20" i="5"/>
  <c r="U20" i="5" s="1"/>
  <c r="S21" i="5"/>
  <c r="T21" i="5"/>
  <c r="U21" i="5"/>
  <c r="S22" i="5"/>
  <c r="T22" i="5"/>
  <c r="U22" i="5" s="1"/>
  <c r="S23" i="5"/>
  <c r="T23" i="5"/>
  <c r="U23" i="5" s="1"/>
  <c r="S24" i="5"/>
  <c r="T24" i="5"/>
  <c r="U24" i="5"/>
  <c r="S25" i="5"/>
  <c r="T25" i="5"/>
  <c r="U25" i="5" s="1"/>
  <c r="S26" i="5"/>
  <c r="T26" i="5"/>
  <c r="U26" i="5" s="1"/>
  <c r="S27" i="5"/>
  <c r="T27" i="5"/>
  <c r="U27" i="5"/>
  <c r="S28" i="5"/>
  <c r="T28" i="5"/>
  <c r="U28" i="5" s="1"/>
  <c r="S29" i="5"/>
  <c r="T29" i="5"/>
  <c r="U29" i="5"/>
  <c r="R20" i="5"/>
  <c r="R21" i="5"/>
  <c r="R22" i="5"/>
  <c r="R23" i="5"/>
  <c r="R24" i="5"/>
  <c r="R25" i="5"/>
  <c r="R26" i="5"/>
  <c r="R27" i="5"/>
  <c r="R28" i="5"/>
  <c r="R29" i="5"/>
  <c r="R19" i="5"/>
  <c r="S5" i="5"/>
  <c r="T5" i="5"/>
  <c r="U5" i="5"/>
  <c r="S6" i="5"/>
  <c r="T6" i="5"/>
  <c r="U6" i="5" s="1"/>
  <c r="S7" i="5"/>
  <c r="T7" i="5"/>
  <c r="U7" i="5" s="1"/>
  <c r="S8" i="5"/>
  <c r="T8" i="5"/>
  <c r="U8" i="5" s="1"/>
  <c r="S9" i="5"/>
  <c r="T9" i="5"/>
  <c r="U9" i="5" s="1"/>
  <c r="S10" i="5"/>
  <c r="T10" i="5"/>
  <c r="U10" i="5" s="1"/>
  <c r="S11" i="5"/>
  <c r="T11" i="5"/>
  <c r="U11" i="5" s="1"/>
  <c r="S12" i="5"/>
  <c r="T12" i="5"/>
  <c r="U12" i="5"/>
  <c r="S13" i="5"/>
  <c r="T13" i="5"/>
  <c r="U13" i="5" s="1"/>
  <c r="S14" i="5"/>
  <c r="T14" i="5"/>
  <c r="U14" i="5" s="1"/>
  <c r="R5" i="5"/>
  <c r="R6" i="5"/>
  <c r="R7" i="5"/>
  <c r="R8" i="5"/>
  <c r="R9" i="5"/>
  <c r="R10" i="5"/>
  <c r="R11" i="5"/>
  <c r="R12" i="5"/>
  <c r="R13" i="5"/>
  <c r="R14" i="5"/>
  <c r="R4" i="5"/>
  <c r="S5" i="2"/>
  <c r="T5" i="2"/>
  <c r="U5" i="2" s="1"/>
  <c r="S6" i="2"/>
  <c r="T6" i="2"/>
  <c r="U6" i="2" s="1"/>
  <c r="S7" i="2"/>
  <c r="T7" i="2"/>
  <c r="U7" i="2"/>
  <c r="R5" i="2"/>
  <c r="R6" i="2"/>
  <c r="R7" i="2"/>
  <c r="R8" i="2"/>
  <c r="R9" i="2"/>
  <c r="R10" i="2"/>
  <c r="R11" i="2"/>
  <c r="R12" i="2"/>
  <c r="R13" i="2"/>
  <c r="R14" i="2"/>
  <c r="R4" i="2"/>
  <c r="R30" i="2"/>
  <c r="R29" i="2"/>
  <c r="R28" i="2"/>
  <c r="R27" i="2"/>
  <c r="R26" i="2"/>
  <c r="R25" i="2"/>
  <c r="R24" i="2"/>
  <c r="R23" i="2"/>
  <c r="R22" i="2"/>
  <c r="R21" i="2"/>
  <c r="R20" i="2"/>
  <c r="V25" i="1"/>
  <c r="V28" i="1"/>
  <c r="V26" i="1"/>
  <c r="R30" i="1"/>
  <c r="R28" i="1"/>
  <c r="R25" i="1"/>
  <c r="R24" i="1"/>
  <c r="R23" i="1"/>
  <c r="R22" i="1"/>
  <c r="R6" i="1"/>
  <c r="S6" i="1"/>
  <c r="T6" i="1"/>
  <c r="U6" i="1" s="1"/>
  <c r="R5" i="1"/>
  <c r="R7" i="1"/>
  <c r="R8" i="1"/>
  <c r="R9" i="1"/>
  <c r="R10" i="1"/>
  <c r="R11" i="1"/>
  <c r="R12" i="1"/>
  <c r="R13" i="1"/>
  <c r="R14" i="1"/>
  <c r="R4" i="1"/>
  <c r="S5" i="1"/>
  <c r="T5" i="1"/>
  <c r="U5" i="1" s="1"/>
  <c r="V27" i="2" l="1"/>
  <c r="V23" i="2"/>
  <c r="V24" i="2"/>
  <c r="V25" i="2"/>
  <c r="V28" i="2"/>
  <c r="T30" i="2"/>
  <c r="U30" i="2" s="1"/>
  <c r="V30" i="2"/>
  <c r="V29" i="2"/>
  <c r="T26" i="2"/>
  <c r="U26" i="2" s="1"/>
  <c r="V26" i="2"/>
  <c r="V21" i="2"/>
  <c r="V22" i="2"/>
  <c r="S26" i="1"/>
  <c r="V27" i="1"/>
  <c r="V30" i="1"/>
  <c r="T22" i="1"/>
  <c r="U22" i="1" s="1"/>
  <c r="V29" i="1"/>
  <c r="S22" i="1"/>
  <c r="S44" i="5"/>
  <c r="T43" i="5"/>
  <c r="U43" i="5" s="1"/>
  <c r="S42" i="5"/>
  <c r="T40" i="5"/>
  <c r="U40" i="5" s="1"/>
  <c r="S39" i="5"/>
  <c r="T38" i="5"/>
  <c r="U38" i="5" s="1"/>
  <c r="T35" i="5"/>
  <c r="U35" i="5" s="1"/>
  <c r="S30" i="1"/>
  <c r="T21" i="1"/>
  <c r="U21" i="1" s="1"/>
  <c r="T20" i="2"/>
  <c r="U20" i="2" s="1"/>
  <c r="T24" i="2"/>
  <c r="U24" i="2" s="1"/>
  <c r="T25" i="2"/>
  <c r="U25" i="2" s="1"/>
  <c r="T28" i="2"/>
  <c r="U28" i="2" s="1"/>
  <c r="T29" i="2"/>
  <c r="U29" i="2" s="1"/>
  <c r="T21" i="2"/>
  <c r="U21" i="2" s="1"/>
  <c r="S29" i="2"/>
  <c r="T22" i="2"/>
  <c r="U22" i="2" s="1"/>
  <c r="S23" i="2"/>
  <c r="T23" i="2"/>
  <c r="U23" i="2" s="1"/>
  <c r="T27" i="2"/>
  <c r="U27" i="2" s="1"/>
  <c r="S21" i="2"/>
  <c r="S22" i="2"/>
  <c r="S27" i="2"/>
  <c r="S28" i="2"/>
  <c r="S20" i="2"/>
  <c r="S26" i="2"/>
  <c r="S24" i="2"/>
  <c r="S25" i="2"/>
  <c r="S30" i="2"/>
  <c r="T26" i="1"/>
  <c r="U26" i="1" s="1"/>
  <c r="T30" i="1"/>
  <c r="U30" i="1" s="1"/>
  <c r="T25" i="1"/>
  <c r="U25" i="1" s="1"/>
  <c r="T28" i="1"/>
  <c r="U28" i="1" s="1"/>
  <c r="S21" i="1"/>
  <c r="T27" i="1"/>
  <c r="U27" i="1" s="1"/>
  <c r="T29" i="1"/>
  <c r="U29" i="1" s="1"/>
  <c r="T24" i="1"/>
  <c r="U24" i="1" s="1"/>
  <c r="S28" i="1"/>
  <c r="S25" i="1"/>
  <c r="S24" i="1"/>
  <c r="S29" i="1"/>
  <c r="T23" i="1"/>
  <c r="U23" i="1" s="1"/>
  <c r="S27" i="1"/>
  <c r="S23" i="1"/>
  <c r="T19" i="5"/>
  <c r="U19" i="5" s="1"/>
  <c r="S19" i="5"/>
  <c r="T4" i="5"/>
  <c r="U4" i="5" s="1"/>
  <c r="S4" i="5"/>
  <c r="T34" i="5" l="1"/>
  <c r="U34" i="5" s="1"/>
  <c r="S34" i="5"/>
  <c r="T14" i="2"/>
  <c r="U14" i="2" s="1"/>
  <c r="S14" i="2"/>
  <c r="T13" i="2"/>
  <c r="U13" i="2" s="1"/>
  <c r="S13" i="2"/>
  <c r="T12" i="2"/>
  <c r="U12" i="2" s="1"/>
  <c r="S12" i="2"/>
  <c r="T11" i="2"/>
  <c r="U11" i="2" s="1"/>
  <c r="S11" i="2"/>
  <c r="T10" i="2"/>
  <c r="U10" i="2" s="1"/>
  <c r="S10" i="2"/>
  <c r="T9" i="2"/>
  <c r="U9" i="2" s="1"/>
  <c r="S9" i="2"/>
  <c r="T8" i="2"/>
  <c r="U8" i="2" s="1"/>
  <c r="S8" i="2"/>
  <c r="T4" i="2"/>
  <c r="U4" i="2" s="1"/>
  <c r="S4" i="2"/>
  <c r="S14" i="1"/>
  <c r="S13" i="1"/>
  <c r="S12" i="1"/>
  <c r="S11" i="1"/>
  <c r="S10" i="1"/>
  <c r="S9" i="1"/>
  <c r="S8" i="1"/>
  <c r="S7" i="1"/>
  <c r="S4" i="1"/>
  <c r="T4" i="1" l="1"/>
  <c r="U4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S20" i="1"/>
  <c r="T20" i="1"/>
  <c r="U20" i="1" s="1"/>
</calcChain>
</file>

<file path=xl/sharedStrings.xml><?xml version="1.0" encoding="utf-8"?>
<sst xmlns="http://schemas.openxmlformats.org/spreadsheetml/2006/main" count="200" uniqueCount="38">
  <si>
    <t>Cell type</t>
  </si>
  <si>
    <t>Tests</t>
  </si>
  <si>
    <t>Average</t>
  </si>
  <si>
    <t>SD</t>
  </si>
  <si>
    <t>SE</t>
  </si>
  <si>
    <t>ΔNAC_v3</t>
  </si>
  <si>
    <t>A30P</t>
  </si>
  <si>
    <t>E46K_v2</t>
  </si>
  <si>
    <t>A53T</t>
  </si>
  <si>
    <r>
      <t xml:space="preserve">WT </t>
    </r>
    <r>
      <rPr>
        <sz val="10"/>
        <color theme="1"/>
        <rFont val="Calibri"/>
        <family val="2"/>
      </rPr>
      <t>β</t>
    </r>
    <r>
      <rPr>
        <sz val="10"/>
        <color theme="1"/>
        <rFont val="Arial"/>
        <family val="2"/>
      </rPr>
      <t>-syn</t>
    </r>
  </si>
  <si>
    <r>
      <t xml:space="preserve">WT </t>
    </r>
    <r>
      <rPr>
        <sz val="10"/>
        <color theme="1"/>
        <rFont val="Calibri"/>
        <family val="2"/>
      </rPr>
      <t>α</t>
    </r>
    <r>
      <rPr>
        <sz val="10"/>
        <color theme="1"/>
        <rFont val="Arial"/>
        <family val="2"/>
      </rPr>
      <t>-syn</t>
    </r>
  </si>
  <si>
    <t>pcDNA</t>
  </si>
  <si>
    <r>
      <t xml:space="preserve">WT </t>
    </r>
    <r>
      <rPr>
        <sz val="10"/>
        <color theme="1"/>
        <rFont val="Calibri"/>
        <family val="2"/>
      </rPr>
      <t>α</t>
    </r>
    <r>
      <rPr>
        <sz val="10"/>
        <color theme="1"/>
        <rFont val="Arial"/>
        <family val="2"/>
      </rPr>
      <t>-syn + DAPT</t>
    </r>
  </si>
  <si>
    <t>Average raw protein levels (of duplicates)</t>
  </si>
  <si>
    <t>N-260</t>
  </si>
  <si>
    <t>Abeta40 average raw protein levels (of duplicates)</t>
  </si>
  <si>
    <t>Abeta42 average raw protein levels (of duplicates)</t>
  </si>
  <si>
    <t>N-296</t>
  </si>
  <si>
    <t>pcDNA +TAPI-1</t>
  </si>
  <si>
    <r>
      <t xml:space="preserve">WT </t>
    </r>
    <r>
      <rPr>
        <sz val="10"/>
        <color theme="1"/>
        <rFont val="Calibri"/>
        <family val="2"/>
      </rPr>
      <t>α</t>
    </r>
    <r>
      <rPr>
        <sz val="10"/>
        <color theme="1"/>
        <rFont val="Arial"/>
        <family val="2"/>
      </rPr>
      <t>-syn + TAPI-1</t>
    </r>
  </si>
  <si>
    <t>Δ2-9_v1</t>
  </si>
  <si>
    <t>N-396</t>
  </si>
  <si>
    <t>Δ2-9</t>
  </si>
  <si>
    <t>ΔNAC</t>
  </si>
  <si>
    <t>E46K</t>
  </si>
  <si>
    <t>Empty vector</t>
  </si>
  <si>
    <t>T test</t>
  </si>
  <si>
    <t>Mean</t>
  </si>
  <si>
    <t>Normalized</t>
  </si>
  <si>
    <r>
      <rPr>
        <sz val="11"/>
        <color theme="1"/>
        <rFont val="Arial"/>
        <family val="2"/>
      </rPr>
      <t>α</t>
    </r>
    <r>
      <rPr>
        <sz val="11"/>
        <color theme="1"/>
        <rFont val="Calibri"/>
        <family val="2"/>
      </rPr>
      <t>S</t>
    </r>
  </si>
  <si>
    <r>
      <rPr>
        <sz val="11"/>
        <color theme="1"/>
        <rFont val="Arial"/>
        <family val="2"/>
      </rPr>
      <t>α</t>
    </r>
    <r>
      <rPr>
        <sz val="11"/>
        <color theme="1"/>
        <rFont val="Calibri"/>
        <family val="2"/>
      </rPr>
      <t>S + TAPI-1</t>
    </r>
  </si>
  <si>
    <r>
      <rPr>
        <sz val="11"/>
        <color theme="1"/>
        <rFont val="Arial"/>
        <family val="2"/>
      </rPr>
      <t>α</t>
    </r>
    <r>
      <rPr>
        <sz val="11"/>
        <color theme="1"/>
        <rFont val="Calibri"/>
        <family val="2"/>
      </rPr>
      <t>S + DAPT</t>
    </r>
  </si>
  <si>
    <t>βS</t>
  </si>
  <si>
    <t>WT</t>
  </si>
  <si>
    <t>Empty vector +TAPI-1</t>
  </si>
  <si>
    <r>
      <t xml:space="preserve">WT </t>
    </r>
    <r>
      <rPr>
        <sz val="10"/>
        <color theme="1"/>
        <rFont val="Calibri"/>
        <family val="2"/>
      </rPr>
      <t>α</t>
    </r>
    <r>
      <rPr>
        <sz val="10"/>
        <color theme="1"/>
        <rFont val="Arial"/>
        <family val="2"/>
      </rPr>
      <t>-syn +TAPI-1</t>
    </r>
  </si>
  <si>
    <r>
      <t xml:space="preserve">WT </t>
    </r>
    <r>
      <rPr>
        <sz val="10"/>
        <color theme="1"/>
        <rFont val="Calibri"/>
        <family val="2"/>
      </rPr>
      <t>α</t>
    </r>
    <r>
      <rPr>
        <sz val="10"/>
        <color theme="1"/>
        <rFont val="Arial"/>
        <family val="2"/>
      </rPr>
      <t>-syn +DAPT</t>
    </r>
  </si>
  <si>
    <t>Ratio Abeta40:Abeta42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</si>
</sst>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Fill="1"/>
    <xf numFmtId="0" fontId="1" fillId="2" borderId="1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1" fillId="3" borderId="0" xfId="0" applyFont="1" applyFill="1"/>
    <xf numFmtId="0" fontId="0" fillId="3" borderId="1" xfId="0" applyFill="1" applyBorder="1"/>
    <xf numFmtId="0" fontId="0" fillId="4" borderId="1" xfId="0" applyFill="1" applyBorder="1"/>
    <xf numFmtId="0" fontId="1" fillId="2" borderId="3" xfId="0" applyFont="1" applyFill="1" applyBorder="1"/>
    <xf numFmtId="0" fontId="1" fillId="6" borderId="0" xfId="0" applyFont="1" applyFill="1" applyBorder="1"/>
    <xf numFmtId="164" fontId="0" fillId="4" borderId="1" xfId="0" applyNumberFormat="1" applyFill="1" applyBorder="1"/>
    <xf numFmtId="2" fontId="0" fillId="0" borderId="1" xfId="0" applyNumberFormat="1" applyBorder="1"/>
    <xf numFmtId="2" fontId="0" fillId="0" borderId="0" xfId="0" applyNumberFormat="1"/>
    <xf numFmtId="165" fontId="0" fillId="4" borderId="1" xfId="0" applyNumberFormat="1" applyFill="1" applyBorder="1"/>
    <xf numFmtId="2" fontId="0" fillId="4" borderId="1" xfId="0" applyNumberFormat="1" applyFill="1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0" xfId="0" applyNumberFormat="1"/>
    <xf numFmtId="166" fontId="0" fillId="0" borderId="0" xfId="0" applyNumberFormat="1" applyFill="1"/>
    <xf numFmtId="166" fontId="0" fillId="5" borderId="0" xfId="0" applyNumberFormat="1" applyFill="1"/>
    <xf numFmtId="0" fontId="0" fillId="3" borderId="0" xfId="0" applyFill="1" applyBorder="1"/>
    <xf numFmtId="165" fontId="0" fillId="4" borderId="0" xfId="0" applyNumberFormat="1" applyFill="1" applyBorder="1"/>
    <xf numFmtId="2" fontId="0" fillId="0" borderId="0" xfId="0" applyNumberForma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Secreted A</a:t>
            </a:r>
            <a:r>
              <a:rPr lang="el-GR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β</a:t>
            </a:r>
            <a:r>
              <a:rPr lang="en-GB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40</a:t>
            </a:r>
          </a:p>
        </c:rich>
      </c:tx>
      <c:layout>
        <c:manualLayout>
          <c:xMode val="edge"/>
          <c:yMode val="edge"/>
          <c:x val="0.44049785136529124"/>
          <c:y val="3.51648931516190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819543466360408E-2"/>
          <c:y val="0.10578754578754579"/>
          <c:w val="0.87615567486170021"/>
          <c:h val="0.7885862519231619"/>
        </c:manualLayout>
      </c:layout>
      <c:barChart>
        <c:barDir val="col"/>
        <c:grouping val="clustered"/>
        <c:varyColors val="0"/>
        <c:ser>
          <c:idx val="0"/>
          <c:order val="0"/>
          <c:tx>
            <c:v>Aβ40</c:v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</c:dPt>
          <c:errBars>
            <c:errBarType val="both"/>
            <c:errValType val="cust"/>
            <c:noEndCap val="0"/>
            <c:plus>
              <c:numRef>
                <c:f>Abeta40!$U$20:$U$25</c:f>
                <c:numCache>
                  <c:formatCode>General</c:formatCode>
                  <c:ptCount val="6"/>
                  <c:pt idx="0">
                    <c:v>2.990093762310269</c:v>
                  </c:pt>
                  <c:pt idx="1">
                    <c:v>13.363601285287</c:v>
                  </c:pt>
                  <c:pt idx="2">
                    <c:v>2.0173270818757412</c:v>
                  </c:pt>
                  <c:pt idx="3">
                    <c:v>3.2378126982930948</c:v>
                  </c:pt>
                  <c:pt idx="4">
                    <c:v>1.5467655632933373</c:v>
                  </c:pt>
                  <c:pt idx="5">
                    <c:v>2.8772326669136343</c:v>
                  </c:pt>
                </c:numCache>
              </c:numRef>
            </c:plus>
            <c:minus>
              <c:numRef>
                <c:f>Abeta40!$U$20:$U$25</c:f>
                <c:numCache>
                  <c:formatCode>General</c:formatCode>
                  <c:ptCount val="6"/>
                  <c:pt idx="0">
                    <c:v>2.990093762310269</c:v>
                  </c:pt>
                  <c:pt idx="1">
                    <c:v>13.363601285287</c:v>
                  </c:pt>
                  <c:pt idx="2">
                    <c:v>2.0173270818757412</c:v>
                  </c:pt>
                  <c:pt idx="3">
                    <c:v>3.2378126982930948</c:v>
                  </c:pt>
                  <c:pt idx="4">
                    <c:v>1.5467655632933373</c:v>
                  </c:pt>
                  <c:pt idx="5">
                    <c:v>2.8772326669136343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Abeta40!$R$20:$R$25</c:f>
              <c:strCache>
                <c:ptCount val="6"/>
                <c:pt idx="0">
                  <c:v>Empty vector</c:v>
                </c:pt>
                <c:pt idx="1">
                  <c:v>Empty vector +TAPI-1</c:v>
                </c:pt>
                <c:pt idx="2">
                  <c:v>WT α-syn</c:v>
                </c:pt>
                <c:pt idx="3">
                  <c:v>WT α-syn +TAPI-1</c:v>
                </c:pt>
                <c:pt idx="4">
                  <c:v>WT α-syn +DAPT</c:v>
                </c:pt>
                <c:pt idx="5">
                  <c:v>WT β-syn</c:v>
                </c:pt>
              </c:strCache>
            </c:strRef>
          </c:cat>
          <c:val>
            <c:numRef>
              <c:f>Abeta40!$S$20:$S$25</c:f>
              <c:numCache>
                <c:formatCode>0.0</c:formatCode>
                <c:ptCount val="6"/>
                <c:pt idx="0">
                  <c:v>52.553707510745213</c:v>
                </c:pt>
                <c:pt idx="1">
                  <c:v>71.938778584782682</c:v>
                </c:pt>
                <c:pt idx="2">
                  <c:v>66.618037921323491</c:v>
                </c:pt>
                <c:pt idx="3">
                  <c:v>76.044822713890468</c:v>
                </c:pt>
                <c:pt idx="4">
                  <c:v>2.9051299638748258</c:v>
                </c:pt>
                <c:pt idx="5">
                  <c:v>55.250058638033934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6184320"/>
        <c:axId val="30618470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v>Aβ42</c:v>
                </c:tx>
                <c:spPr>
                  <a:pattFill prst="wdUpDiag">
                    <a:fgClr>
                      <a:schemeClr val="bg1">
                        <a:lumMod val="65000"/>
                      </a:schemeClr>
                    </a:fgClr>
                    <a:bgClr>
                      <a:schemeClr val="bg1"/>
                    </a:bgClr>
                  </a:pattFill>
                  <a:ln>
                    <a:solidFill>
                      <a:schemeClr val="bg1">
                        <a:lumMod val="50000"/>
                      </a:schemeClr>
                    </a:solidFill>
                  </a:ln>
                  <a:effectLst/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(Abeta42!$U$20,Abeta42!$U$22,Abeta42!$U$23,Abeta42!$U$24,Abeta42!$U$25)</c15:sqref>
                          </c15:formulaRef>
                        </c:ext>
                      </c:extLst>
                      <c:numCache>
                        <c:formatCode>General</c:formatCode>
                        <c:ptCount val="5"/>
                        <c:pt idx="0">
                          <c:v>0.41102441915118526</c:v>
                        </c:pt>
                        <c:pt idx="1">
                          <c:v>0.41269110600421943</c:v>
                        </c:pt>
                        <c:pt idx="2">
                          <c:v>0.24461858885991045</c:v>
                        </c:pt>
                        <c:pt idx="3">
                          <c:v>0.14177680860961037</c:v>
                        </c:pt>
                        <c:pt idx="4">
                          <c:v>0.25212640070122033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(Abeta42!$U$20,Abeta42!$U$22,Abeta42!$U$23,Abeta42!$U$24,Abeta42!$U$25)</c15:sqref>
                          </c15:formulaRef>
                        </c:ext>
                      </c:extLst>
                      <c:numCache>
                        <c:formatCode>General</c:formatCode>
                        <c:ptCount val="5"/>
                        <c:pt idx="0">
                          <c:v>0.41102441915118526</c:v>
                        </c:pt>
                        <c:pt idx="1">
                          <c:v>0.41269110600421943</c:v>
                        </c:pt>
                        <c:pt idx="2">
                          <c:v>0.24461858885991045</c:v>
                        </c:pt>
                        <c:pt idx="3">
                          <c:v>0.14177680860961037</c:v>
                        </c:pt>
                        <c:pt idx="4">
                          <c:v>0.25212640070122033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Abeta40!$R$20:$R$25</c15:sqref>
                        </c15:formulaRef>
                      </c:ext>
                    </c:extLst>
                    <c:strCache>
                      <c:ptCount val="6"/>
                      <c:pt idx="0">
                        <c:v>Empty vector</c:v>
                      </c:pt>
                      <c:pt idx="1">
                        <c:v>Empty vector +TAPI-1</c:v>
                      </c:pt>
                      <c:pt idx="2">
                        <c:v>WT α-syn</c:v>
                      </c:pt>
                      <c:pt idx="3">
                        <c:v>WT α-syn +TAPI-1</c:v>
                      </c:pt>
                      <c:pt idx="4">
                        <c:v>WT α-syn +DAPT</c:v>
                      </c:pt>
                      <c:pt idx="5">
                        <c:v>WT β-syn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(Abeta42!$S$20,Abeta42!$S$22,Abeta42!$S$23,Abeta42!$S$24,Abeta42!$S$25)</c15:sqref>
                        </c15:formulaRef>
                      </c:ext>
                    </c:extLst>
                    <c:numCache>
                      <c:formatCode>0.00</c:formatCode>
                      <c:ptCount val="5"/>
                      <c:pt idx="0">
                        <c:v>4.8805256958433691</c:v>
                      </c:pt>
                      <c:pt idx="1">
                        <c:v>6.041548204286058</c:v>
                      </c:pt>
                      <c:pt idx="2">
                        <c:v>7.3695758392155639</c:v>
                      </c:pt>
                      <c:pt idx="3">
                        <c:v>2.0699056664176396</c:v>
                      </c:pt>
                      <c:pt idx="4">
                        <c:v>4.7329832149109254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0618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6184704"/>
        <c:crosses val="autoZero"/>
        <c:auto val="1"/>
        <c:lblAlgn val="ctr"/>
        <c:lblOffset val="100"/>
        <c:noMultiLvlLbl val="0"/>
      </c:catAx>
      <c:valAx>
        <c:axId val="3061847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</a:t>
                </a:r>
                <a:r>
                  <a:rPr lang="el-GR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β</a:t>
                </a:r>
                <a:r>
                  <a:rPr lang="en-GB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(pg/ml)</a:t>
                </a:r>
                <a:endParaRPr lang="en-US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3019877062036247E-2"/>
              <c:y val="0.419750915750915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6184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Secreted</a:t>
            </a:r>
            <a:r>
              <a:rPr lang="en-GB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GB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el-GR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β</a:t>
            </a:r>
            <a:r>
              <a:rPr lang="en-GB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40 </a:t>
            </a:r>
          </a:p>
        </c:rich>
      </c:tx>
      <c:layout>
        <c:manualLayout>
          <c:xMode val="edge"/>
          <c:yMode val="edge"/>
          <c:x val="0.37389702117160734"/>
          <c:y val="3.8095319706267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819543466360408E-2"/>
          <c:y val="0.10578754578754579"/>
          <c:w val="0.87615567486170021"/>
          <c:h val="0.82405860805860809"/>
        </c:manualLayout>
      </c:layout>
      <c:barChart>
        <c:barDir val="col"/>
        <c:grouping val="clustered"/>
        <c:varyColors val="0"/>
        <c:ser>
          <c:idx val="0"/>
          <c:order val="0"/>
          <c:tx>
            <c:v>Aβ40</c:v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(Abeta40!$U$22,Abeta40!$U$26:$U$30)</c15:sqref>
                    </c15:fullRef>
                  </c:ext>
                </c:extLst>
                <c:f>(Abeta40!$U$22,Abeta40!$U$26:$U$27,Abeta40!$U$29:$U$30)</c:f>
                <c:numCache>
                  <c:formatCode>General</c:formatCode>
                  <c:ptCount val="5"/>
                  <c:pt idx="0">
                    <c:v>2.0173270818757412</c:v>
                  </c:pt>
                  <c:pt idx="1">
                    <c:v>12.501809603274237</c:v>
                  </c:pt>
                  <c:pt idx="2">
                    <c:v>3.4010382336112244</c:v>
                  </c:pt>
                  <c:pt idx="3">
                    <c:v>3.2985314470054194</c:v>
                  </c:pt>
                  <c:pt idx="4">
                    <c:v>4.7450905189792882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(Abeta40!$U$22,Abeta40!$U$26:$U$30)</c15:sqref>
                    </c15:fullRef>
                  </c:ext>
                </c:extLst>
                <c:f>(Abeta40!$U$22,Abeta40!$U$26:$U$27,Abeta40!$U$29:$U$30)</c:f>
                <c:numCache>
                  <c:formatCode>General</c:formatCode>
                  <c:ptCount val="5"/>
                  <c:pt idx="0">
                    <c:v>2.0173270818757412</c:v>
                  </c:pt>
                  <c:pt idx="1">
                    <c:v>12.501809603274237</c:v>
                  </c:pt>
                  <c:pt idx="2">
                    <c:v>3.4010382336112244</c:v>
                  </c:pt>
                  <c:pt idx="3">
                    <c:v>3.2985314470054194</c:v>
                  </c:pt>
                  <c:pt idx="4">
                    <c:v>4.7450905189792882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(Abeta40!$R$22,Abeta40!$R$26,Abeta40!$R$27,Abeta40!$R$28,Abeta40!$R$29,Abeta40!$R$30)</c15:sqref>
                  </c15:fullRef>
                </c:ext>
              </c:extLst>
              <c:f>(Abeta40!$R$22,Abeta40!$R$26,Abeta40!$R$27,Abeta40!$R$29,Abeta40!$R$30)</c:f>
              <c:strCache>
                <c:ptCount val="5"/>
                <c:pt idx="0">
                  <c:v>WT α-syn</c:v>
                </c:pt>
                <c:pt idx="1">
                  <c:v>Δ2-9</c:v>
                </c:pt>
                <c:pt idx="2">
                  <c:v>ΔNAC</c:v>
                </c:pt>
                <c:pt idx="3">
                  <c:v>E46K</c:v>
                </c:pt>
                <c:pt idx="4">
                  <c:v>A53T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(Abeta40!$S$22,Abeta40!$S$26,Abeta40!$S$27,Abeta40!$S$28,Abeta40!$S$29,Abeta40!$S$30)</c15:sqref>
                  </c15:fullRef>
                </c:ext>
              </c:extLst>
              <c:f>(Abeta40!$S$22,Abeta40!$S$26,Abeta40!$S$27,Abeta40!$S$29,Abeta40!$S$30)</c:f>
              <c:numCache>
                <c:formatCode>0.0</c:formatCode>
                <c:ptCount val="5"/>
                <c:pt idx="0">
                  <c:v>66.618037921323491</c:v>
                </c:pt>
                <c:pt idx="1">
                  <c:v>219.28363214856725</c:v>
                </c:pt>
                <c:pt idx="2">
                  <c:v>69.863216266173751</c:v>
                </c:pt>
                <c:pt idx="3">
                  <c:v>92.984234803082586</c:v>
                </c:pt>
                <c:pt idx="4">
                  <c:v>60.878591246892874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5988216"/>
        <c:axId val="30544953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v>Aβ42</c:v>
                </c:tx>
                <c:spPr>
                  <a:pattFill prst="wdUpDiag">
                    <a:fgClr>
                      <a:schemeClr val="bg1">
                        <a:lumMod val="65000"/>
                      </a:schemeClr>
                    </a:fgClr>
                    <a:bgClr>
                      <a:schemeClr val="bg1"/>
                    </a:bgClr>
                  </a:pattFill>
                  <a:ln>
                    <a:solidFill>
                      <a:schemeClr val="bg1">
                        <a:lumMod val="50000"/>
                      </a:schemeClr>
                    </a:solidFill>
                  </a:ln>
                  <a:effectLst/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ullRef>
                            <c15:sqref>(Abeta42!$U$22,Abeta42!$U$26:$U$30)</c15:sqref>
                          </c15:fullRef>
                          <c15:formulaRef>
                            <c15:sqref>(Abeta42!$U$22,Abeta42!$U$26:$U$27,Abeta42!$U$29:$U$30)</c15:sqref>
                          </c15:formulaRef>
                        </c:ext>
                      </c:extLst>
                      <c:numCache>
                        <c:formatCode>General</c:formatCode>
                        <c:ptCount val="5"/>
                        <c:pt idx="0">
                          <c:v>0.41269110600421943</c:v>
                        </c:pt>
                        <c:pt idx="1">
                          <c:v>0.65785397961447689</c:v>
                        </c:pt>
                        <c:pt idx="2">
                          <c:v>0.30330995359691665</c:v>
                        </c:pt>
                        <c:pt idx="3">
                          <c:v>0.22740651818928384</c:v>
                        </c:pt>
                        <c:pt idx="4">
                          <c:v>0.40411225669632334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ullRef>
                            <c15:sqref>(Abeta42!$U$22,Abeta42!$U$26:$U$30)</c15:sqref>
                          </c15:fullRef>
                          <c15:formulaRef>
                            <c15:sqref>(Abeta42!$U$22,Abeta42!$U$26:$U$27,Abeta42!$U$29:$U$30)</c15:sqref>
                          </c15:formulaRef>
                        </c:ext>
                      </c:extLst>
                      <c:numCache>
                        <c:formatCode>General</c:formatCode>
                        <c:ptCount val="5"/>
                        <c:pt idx="0">
                          <c:v>0.41269110600421943</c:v>
                        </c:pt>
                        <c:pt idx="1">
                          <c:v>0.65785397961447689</c:v>
                        </c:pt>
                        <c:pt idx="2">
                          <c:v>0.30330995359691665</c:v>
                        </c:pt>
                        <c:pt idx="3">
                          <c:v>0.22740651818928384</c:v>
                        </c:pt>
                        <c:pt idx="4">
                          <c:v>0.40411225669632334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ullRef>
                          <c15:sqref>(Abeta40!$R$22,Abeta40!$R$26,Abeta40!$R$27,Abeta40!$R$28,Abeta40!$R$29,Abeta40!$R$30)</c15:sqref>
                        </c15:fullRef>
                        <c15:formulaRef>
                          <c15:sqref>(Abeta40!$R$22,Abeta40!$R$26,Abeta40!$R$27,Abeta40!$R$29,Abeta40!$R$30)</c15:sqref>
                        </c15:formulaRef>
                      </c:ext>
                    </c:extLst>
                    <c:strCache>
                      <c:ptCount val="5"/>
                      <c:pt idx="0">
                        <c:v>WT α-syn</c:v>
                      </c:pt>
                      <c:pt idx="1">
                        <c:v>Δ2-9</c:v>
                      </c:pt>
                      <c:pt idx="2">
                        <c:v>ΔNAC</c:v>
                      </c:pt>
                      <c:pt idx="3">
                        <c:v>E46K</c:v>
                      </c:pt>
                      <c:pt idx="4">
                        <c:v>A53T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(Abeta42!$S$22,Abeta42!$S$26,Abeta42!$S$27,Abeta42!$S$28,Abeta42!$S$29,Abeta42!$S$30)</c15:sqref>
                        </c15:fullRef>
                        <c15:formulaRef>
                          <c15:sqref>(Abeta42!$S$22,Abeta42!$S$26,Abeta42!$S$27,Abeta42!$S$29,Abeta42!$S$30)</c15:sqref>
                        </c15:formulaRef>
                      </c:ext>
                    </c:extLst>
                    <c:numCache>
                      <c:formatCode>0.00</c:formatCode>
                      <c:ptCount val="5"/>
                      <c:pt idx="0">
                        <c:v>6.041548204286058</c:v>
                      </c:pt>
                      <c:pt idx="1">
                        <c:v>19.941004459283636</c:v>
                      </c:pt>
                      <c:pt idx="2">
                        <c:v>6.3368637834657262</c:v>
                      </c:pt>
                      <c:pt idx="3">
                        <c:v>7.9514858946956268</c:v>
                      </c:pt>
                      <c:pt idx="4">
                        <c:v>5.1784432261321127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05988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5449536"/>
        <c:crosses val="autoZero"/>
        <c:auto val="1"/>
        <c:lblAlgn val="ctr"/>
        <c:lblOffset val="100"/>
        <c:noMultiLvlLbl val="0"/>
      </c:catAx>
      <c:valAx>
        <c:axId val="3054495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</a:t>
                </a:r>
                <a:r>
                  <a:rPr lang="el-GR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β</a:t>
                </a:r>
                <a:r>
                  <a:rPr lang="en-GB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(pg/ml)</a:t>
                </a:r>
                <a:endParaRPr lang="en-US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3019877062036247E-2"/>
              <c:y val="0.449054945054945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5988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4800010046591"/>
          <c:y val="7.3553113553113572E-2"/>
          <c:w val="0.82049529693955725"/>
          <c:h val="0.79645073799831267"/>
        </c:manualLayout>
      </c:layout>
      <c:barChart>
        <c:barDir val="col"/>
        <c:grouping val="clustered"/>
        <c:varyColors val="0"/>
        <c:ser>
          <c:idx val="0"/>
          <c:order val="0"/>
          <c:tx>
            <c:v>Aβ40</c:v>
          </c:tx>
          <c:spPr>
            <a:noFill/>
            <a:ln w="158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tx1"/>
              </a:solidFill>
              <a:ln w="15875">
                <a:solidFill>
                  <a:schemeClr val="tx1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pattFill prst="ltUpDiag">
                <a:fgClr>
                  <a:schemeClr val="tx1"/>
                </a:fgClr>
                <a:bgClr>
                  <a:schemeClr val="bg1"/>
                </a:bgClr>
              </a:pattFill>
              <a:ln w="15875">
                <a:solidFill>
                  <a:schemeClr val="tx1"/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pattFill prst="narVert">
                <a:fgClr>
                  <a:schemeClr val="tx1"/>
                </a:fgClr>
                <a:bgClr>
                  <a:schemeClr val="bg1"/>
                </a:bgClr>
              </a:pattFill>
              <a:ln w="15875">
                <a:solidFill>
                  <a:schemeClr val="tx1"/>
                </a:solidFill>
              </a:ln>
              <a:effectLst/>
            </c:spPr>
          </c:dPt>
          <c:dPt>
            <c:idx val="4"/>
            <c:invertIfNegative val="0"/>
            <c:bubble3D val="0"/>
            <c:spPr>
              <a:pattFill prst="pct40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15875">
                <a:solidFill>
                  <a:schemeClr val="tx1"/>
                </a:solidFill>
              </a:ln>
              <a:effectLst/>
            </c:spPr>
          </c:dPt>
          <c:errBars>
            <c:errBarType val="plus"/>
            <c:errValType val="cust"/>
            <c:noEndCap val="0"/>
            <c:plus>
              <c:numRef>
                <c:f>(Abeta40!$U$20,Abeta40!$U$22:$U$25)</c:f>
                <c:numCache>
                  <c:formatCode>General</c:formatCode>
                  <c:ptCount val="5"/>
                  <c:pt idx="0">
                    <c:v>2.990093762310269</c:v>
                  </c:pt>
                  <c:pt idx="1">
                    <c:v>2.0173270818757412</c:v>
                  </c:pt>
                  <c:pt idx="2">
                    <c:v>3.2378126982930948</c:v>
                  </c:pt>
                  <c:pt idx="3">
                    <c:v>1.5467655632933373</c:v>
                  </c:pt>
                  <c:pt idx="4">
                    <c:v>2.8772326669136343</c:v>
                  </c:pt>
                </c:numCache>
              </c:numRef>
            </c:plus>
            <c:minus>
              <c:numRef>
                <c:f>(Abeta40!$U$20,Abeta40!$U$22:$U$25)</c:f>
                <c:numCache>
                  <c:formatCode>General</c:formatCode>
                  <c:ptCount val="5"/>
                  <c:pt idx="0">
                    <c:v>2.990093762310269</c:v>
                  </c:pt>
                  <c:pt idx="1">
                    <c:v>2.0173270818757412</c:v>
                  </c:pt>
                  <c:pt idx="2">
                    <c:v>3.2378126982930948</c:v>
                  </c:pt>
                  <c:pt idx="3">
                    <c:v>1.5467655632933373</c:v>
                  </c:pt>
                  <c:pt idx="4">
                    <c:v>2.8772326669136343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(Abeta40!$X$4,Abeta40!$X$6:$X$9)</c:f>
              <c:strCache>
                <c:ptCount val="5"/>
                <c:pt idx="0">
                  <c:v>pcDNA</c:v>
                </c:pt>
                <c:pt idx="1">
                  <c:v>αS</c:v>
                </c:pt>
                <c:pt idx="2">
                  <c:v>αS + TAPI-1</c:v>
                </c:pt>
                <c:pt idx="3">
                  <c:v>αS + DAPT</c:v>
                </c:pt>
                <c:pt idx="4">
                  <c:v>βS</c:v>
                </c:pt>
              </c:strCache>
            </c:strRef>
          </c:cat>
          <c:val>
            <c:numRef>
              <c:f>(Abeta40!$S$20,Abeta40!$S$22:$S$25)</c:f>
              <c:numCache>
                <c:formatCode>0.0</c:formatCode>
                <c:ptCount val="5"/>
                <c:pt idx="0">
                  <c:v>52.553707510745213</c:v>
                </c:pt>
                <c:pt idx="1">
                  <c:v>66.618037921323491</c:v>
                </c:pt>
                <c:pt idx="2">
                  <c:v>76.044822713890468</c:v>
                </c:pt>
                <c:pt idx="3">
                  <c:v>2.9051299638748258</c:v>
                </c:pt>
                <c:pt idx="4">
                  <c:v>55.250058638033934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6129584"/>
        <c:axId val="30613406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v>Aβ42</c:v>
                </c:tx>
                <c:spPr>
                  <a:solidFill>
                    <a:sysClr val="windowText" lastClr="000000"/>
                  </a:solidFill>
                  <a:ln w="15875">
                    <a:solidFill>
                      <a:schemeClr val="tx1"/>
                    </a:solidFill>
                  </a:ln>
                  <a:effectLst/>
                </c:spPr>
                <c:invertIfNegative val="0"/>
                <c:errBars>
                  <c:errBarType val="plus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(Abeta42!$U$20,Abeta42!$U$22,Abeta42!$U$25)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0.41102441915118526</c:v>
                        </c:pt>
                        <c:pt idx="1">
                          <c:v>0.41269110600421943</c:v>
                        </c:pt>
                        <c:pt idx="2">
                          <c:v>0.25212640070122033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(Abeta42!$U$20,Abeta42!$U$22,Abeta42!$U$25)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0.41102441915118526</c:v>
                        </c:pt>
                        <c:pt idx="1">
                          <c:v>0.41269110600421943</c:v>
                        </c:pt>
                        <c:pt idx="2">
                          <c:v>0.25212640070122033</c:v>
                        </c:pt>
                      </c:numCache>
                    </c:numRef>
                  </c:minus>
                  <c:spPr>
                    <a:noFill/>
                    <a:ln w="1587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(Abeta40!$X$4,Abeta40!$X$6:$X$9)</c15:sqref>
                        </c15:formulaRef>
                      </c:ext>
                    </c:extLst>
                    <c:strCache>
                      <c:ptCount val="5"/>
                      <c:pt idx="0">
                        <c:v>pcDNA</c:v>
                      </c:pt>
                      <c:pt idx="1">
                        <c:v>αS</c:v>
                      </c:pt>
                      <c:pt idx="2">
                        <c:v>αS + TAPI-1</c:v>
                      </c:pt>
                      <c:pt idx="3">
                        <c:v>αS + DAPT</c:v>
                      </c:pt>
                      <c:pt idx="4">
                        <c:v>βS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(Abeta42!$S$20,Abeta42!$S$22,Abeta42!$S$25)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4.8805256958433691</c:v>
                      </c:pt>
                      <c:pt idx="1">
                        <c:v>6.041548204286058</c:v>
                      </c:pt>
                      <c:pt idx="2">
                        <c:v>4.7329832149109254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0612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6134064"/>
        <c:crosses val="autoZero"/>
        <c:auto val="1"/>
        <c:lblAlgn val="ctr"/>
        <c:lblOffset val="100"/>
        <c:noMultiLvlLbl val="0"/>
      </c:catAx>
      <c:valAx>
        <c:axId val="3061340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Normalised A</a:t>
                </a:r>
                <a:r>
                  <a:rPr lang="el-GR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β</a:t>
                </a:r>
                <a:r>
                  <a:rPr lang="en-GB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(pg/ml)</a:t>
                </a:r>
                <a:endParaRPr lang="en-US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9399465019025734E-2"/>
              <c:y val="0.35821245421245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6129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4800010046591"/>
          <c:y val="7.3553113553113572E-2"/>
          <c:w val="0.82049529693955725"/>
          <c:h val="0.79608460414359083"/>
        </c:manualLayout>
      </c:layout>
      <c:barChart>
        <c:barDir val="col"/>
        <c:grouping val="clustered"/>
        <c:varyColors val="0"/>
        <c:ser>
          <c:idx val="1"/>
          <c:order val="1"/>
          <c:tx>
            <c:v>Aβ42</c:v>
          </c:tx>
          <c:spPr>
            <a:solidFill>
              <a:sysClr val="windowText" lastClr="000000"/>
            </a:solidFill>
            <a:ln w="158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 w="15875">
                <a:solidFill>
                  <a:schemeClr val="tx1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pattFill prst="ltUpDiag">
                <a:fgClr>
                  <a:sysClr val="windowText" lastClr="000000"/>
                </a:fgClr>
                <a:bgClr>
                  <a:schemeClr val="bg1"/>
                </a:bgClr>
              </a:pattFill>
              <a:ln w="15875">
                <a:solidFill>
                  <a:schemeClr val="tx1"/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pattFill prst="narVert">
                <a:fgClr>
                  <a:sysClr val="windowText" lastClr="000000"/>
                </a:fgClr>
                <a:bgClr>
                  <a:schemeClr val="bg1"/>
                </a:bgClr>
              </a:pattFill>
              <a:ln w="15875">
                <a:solidFill>
                  <a:schemeClr val="tx1"/>
                </a:solidFill>
              </a:ln>
              <a:effectLst/>
            </c:spPr>
          </c:dPt>
          <c:dPt>
            <c:idx val="4"/>
            <c:invertIfNegative val="0"/>
            <c:bubble3D val="0"/>
            <c:spPr>
              <a:pattFill prst="pct40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15875">
                <a:solidFill>
                  <a:schemeClr val="tx1"/>
                </a:solidFill>
              </a:ln>
              <a:effectLst/>
            </c:spPr>
          </c:dPt>
          <c:errBars>
            <c:errBarType val="plus"/>
            <c:errValType val="cust"/>
            <c:noEndCap val="0"/>
            <c:plus>
              <c:numRef>
                <c:f>(Abeta42!$U$20,Abeta42!$U$22:$U$25)</c:f>
                <c:numCache>
                  <c:formatCode>General</c:formatCode>
                  <c:ptCount val="5"/>
                  <c:pt idx="0">
                    <c:v>0.41102441915118526</c:v>
                  </c:pt>
                  <c:pt idx="1">
                    <c:v>0.41269110600421943</c:v>
                  </c:pt>
                  <c:pt idx="2">
                    <c:v>0.24461858885991045</c:v>
                  </c:pt>
                  <c:pt idx="3">
                    <c:v>0.14177680860961037</c:v>
                  </c:pt>
                  <c:pt idx="4">
                    <c:v>0.25212640070122033</c:v>
                  </c:pt>
                </c:numCache>
              </c:numRef>
            </c:plus>
            <c:minus>
              <c:numRef>
                <c:f>(Abeta42!$U$20,Abeta42!$U$22:$U$25)</c:f>
                <c:numCache>
                  <c:formatCode>General</c:formatCode>
                  <c:ptCount val="5"/>
                  <c:pt idx="0">
                    <c:v>0.41102441915118526</c:v>
                  </c:pt>
                  <c:pt idx="1">
                    <c:v>0.41269110600421943</c:v>
                  </c:pt>
                  <c:pt idx="2">
                    <c:v>0.24461858885991045</c:v>
                  </c:pt>
                  <c:pt idx="3">
                    <c:v>0.14177680860961037</c:v>
                  </c:pt>
                  <c:pt idx="4">
                    <c:v>0.25212640070122033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(Abeta40!$X$4,Abeta40!$X$6:$X$9)</c:f>
              <c:strCache>
                <c:ptCount val="5"/>
                <c:pt idx="0">
                  <c:v>pcDNA</c:v>
                </c:pt>
                <c:pt idx="1">
                  <c:v>αS</c:v>
                </c:pt>
                <c:pt idx="2">
                  <c:v>αS + TAPI-1</c:v>
                </c:pt>
                <c:pt idx="3">
                  <c:v>αS + DAPT</c:v>
                </c:pt>
                <c:pt idx="4">
                  <c:v>βS</c:v>
                </c:pt>
              </c:strCache>
            </c:strRef>
          </c:cat>
          <c:val>
            <c:numRef>
              <c:f>(Abeta42!$S$20,Abeta42!$S$22:$S$25)</c:f>
              <c:numCache>
                <c:formatCode>0.00</c:formatCode>
                <c:ptCount val="5"/>
                <c:pt idx="0">
                  <c:v>4.8805256958433691</c:v>
                </c:pt>
                <c:pt idx="1">
                  <c:v>6.041548204286058</c:v>
                </c:pt>
                <c:pt idx="2">
                  <c:v>7.3695758392155639</c:v>
                </c:pt>
                <c:pt idx="3">
                  <c:v>2.0699056664176396</c:v>
                </c:pt>
                <c:pt idx="4">
                  <c:v>4.7329832149109254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6100560"/>
        <c:axId val="306759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Aβ40</c:v>
                </c:tx>
                <c:spPr>
                  <a:noFill/>
                  <a:ln w="15875">
                    <a:solidFill>
                      <a:schemeClr val="tx1"/>
                    </a:solidFill>
                  </a:ln>
                  <a:effectLst/>
                </c:spPr>
                <c:invertIfNegative val="0"/>
                <c:errBars>
                  <c:errBarType val="plus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(Abeta40!$U$20,Abeta40!$U$22,Abeta40!$U$25)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2.990093762310269</c:v>
                        </c:pt>
                        <c:pt idx="1">
                          <c:v>2.0173270818757412</c:v>
                        </c:pt>
                        <c:pt idx="2">
                          <c:v>2.8772326669136343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(Abeta40!$U$20,Abeta40!$U$22,Abeta40!$U$25)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2.990093762310269</c:v>
                        </c:pt>
                        <c:pt idx="1">
                          <c:v>2.0173270818757412</c:v>
                        </c:pt>
                        <c:pt idx="2">
                          <c:v>2.8772326669136343</c:v>
                        </c:pt>
                      </c:numCache>
                    </c:numRef>
                  </c:minus>
                  <c:spPr>
                    <a:noFill/>
                    <a:ln w="1587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(Abeta40!$X$4,Abeta40!$X$6:$X$9)</c15:sqref>
                        </c15:formulaRef>
                      </c:ext>
                    </c:extLst>
                    <c:strCache>
                      <c:ptCount val="5"/>
                      <c:pt idx="0">
                        <c:v>pcDNA</c:v>
                      </c:pt>
                      <c:pt idx="1">
                        <c:v>αS</c:v>
                      </c:pt>
                      <c:pt idx="2">
                        <c:v>αS + TAPI-1</c:v>
                      </c:pt>
                      <c:pt idx="3">
                        <c:v>αS + DAPT</c:v>
                      </c:pt>
                      <c:pt idx="4">
                        <c:v>βS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Abeta40!$S$22:$S$24</c15:sqref>
                        </c15:formulaRef>
                      </c:ext>
                    </c:extLst>
                    <c:numCache>
                      <c:formatCode>0.0</c:formatCode>
                      <c:ptCount val="3"/>
                      <c:pt idx="0">
                        <c:v>66.618037921323491</c:v>
                      </c:pt>
                      <c:pt idx="1">
                        <c:v>76.044822713890468</c:v>
                      </c:pt>
                      <c:pt idx="2">
                        <c:v>2.9051299638748258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0610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6759024"/>
        <c:crosses val="autoZero"/>
        <c:auto val="1"/>
        <c:lblAlgn val="ctr"/>
        <c:lblOffset val="100"/>
        <c:noMultiLvlLbl val="0"/>
      </c:catAx>
      <c:valAx>
        <c:axId val="306759024"/>
        <c:scaling>
          <c:orientation val="minMax"/>
          <c:max val="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Normalised A</a:t>
                </a:r>
                <a:r>
                  <a:rPr lang="el-GR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β</a:t>
                </a:r>
                <a:r>
                  <a:rPr lang="en-GB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(pg/ml)</a:t>
                </a:r>
                <a:endParaRPr lang="en-US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9399465019025734E-2"/>
              <c:y val="0.35821245421245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610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Secreted</a:t>
            </a:r>
            <a:r>
              <a:rPr lang="en-GB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GB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el-GR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β</a:t>
            </a:r>
            <a:r>
              <a:rPr lang="en-GB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42</a:t>
            </a:r>
          </a:p>
        </c:rich>
      </c:tx>
      <c:layout>
        <c:manualLayout>
          <c:xMode val="edge"/>
          <c:yMode val="edge"/>
          <c:x val="0.41276179091960691"/>
          <c:y val="3.5164819280482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819543466360408E-2"/>
          <c:y val="0.10578754578754579"/>
          <c:w val="0.87615567486170021"/>
          <c:h val="0.79152879735738013"/>
        </c:manualLayout>
      </c:layout>
      <c:barChart>
        <c:barDir val="col"/>
        <c:grouping val="clustered"/>
        <c:varyColors val="0"/>
        <c:ser>
          <c:idx val="1"/>
          <c:order val="1"/>
          <c:tx>
            <c:v>Aβ42</c:v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</c:dPt>
          <c:errBars>
            <c:errBarType val="both"/>
            <c:errValType val="cust"/>
            <c:noEndCap val="0"/>
            <c:plus>
              <c:numRef>
                <c:f>Abeta42!$U$20:$U$25</c:f>
                <c:numCache>
                  <c:formatCode>General</c:formatCode>
                  <c:ptCount val="6"/>
                  <c:pt idx="0">
                    <c:v>0.41102441915118526</c:v>
                  </c:pt>
                  <c:pt idx="1">
                    <c:v>1.086405566496198</c:v>
                  </c:pt>
                  <c:pt idx="2">
                    <c:v>0.41269110600421943</c:v>
                  </c:pt>
                  <c:pt idx="3">
                    <c:v>0.24461858885991045</c:v>
                  </c:pt>
                  <c:pt idx="4">
                    <c:v>0.14177680860961037</c:v>
                  </c:pt>
                  <c:pt idx="5">
                    <c:v>0.25212640070122033</c:v>
                  </c:pt>
                </c:numCache>
              </c:numRef>
            </c:plus>
            <c:minus>
              <c:numRef>
                <c:f>Abeta42!$U$20:$U$25</c:f>
                <c:numCache>
                  <c:formatCode>General</c:formatCode>
                  <c:ptCount val="6"/>
                  <c:pt idx="0">
                    <c:v>0.41102441915118526</c:v>
                  </c:pt>
                  <c:pt idx="1">
                    <c:v>1.086405566496198</c:v>
                  </c:pt>
                  <c:pt idx="2">
                    <c:v>0.41269110600421943</c:v>
                  </c:pt>
                  <c:pt idx="3">
                    <c:v>0.24461858885991045</c:v>
                  </c:pt>
                  <c:pt idx="4">
                    <c:v>0.14177680860961037</c:v>
                  </c:pt>
                  <c:pt idx="5">
                    <c:v>0.25212640070122033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Abeta40!$R$20:$R$25</c:f>
              <c:strCache>
                <c:ptCount val="6"/>
                <c:pt idx="0">
                  <c:v>Empty vector</c:v>
                </c:pt>
                <c:pt idx="1">
                  <c:v>Empty vector +TAPI-1</c:v>
                </c:pt>
                <c:pt idx="2">
                  <c:v>WT α-syn</c:v>
                </c:pt>
                <c:pt idx="3">
                  <c:v>WT α-syn +TAPI-1</c:v>
                </c:pt>
                <c:pt idx="4">
                  <c:v>WT α-syn +DAPT</c:v>
                </c:pt>
                <c:pt idx="5">
                  <c:v>WT β-syn</c:v>
                </c:pt>
              </c:strCache>
            </c:strRef>
          </c:cat>
          <c:val>
            <c:numRef>
              <c:f>Abeta42!$S$20:$S$25</c:f>
              <c:numCache>
                <c:formatCode>0.00</c:formatCode>
                <c:ptCount val="6"/>
                <c:pt idx="0">
                  <c:v>4.8805256958433691</c:v>
                </c:pt>
                <c:pt idx="1">
                  <c:v>7.0414542061419043</c:v>
                </c:pt>
                <c:pt idx="2">
                  <c:v>6.041548204286058</c:v>
                </c:pt>
                <c:pt idx="3">
                  <c:v>7.3695758392155639</c:v>
                </c:pt>
                <c:pt idx="4">
                  <c:v>2.0699056664176396</c:v>
                </c:pt>
                <c:pt idx="5">
                  <c:v>4.7329832149109254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6790440"/>
        <c:axId val="3067280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Aβ40</c:v>
                </c:tx>
                <c:spPr>
                  <a:solidFill>
                    <a:schemeClr val="bg1">
                      <a:lumMod val="65000"/>
                    </a:schemeClr>
                  </a:solidFill>
                  <a:ln>
                    <a:solidFill>
                      <a:schemeClr val="bg1">
                        <a:lumMod val="50000"/>
                      </a:schemeClr>
                    </a:solidFill>
                  </a:ln>
                  <a:effectLst/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(Abeta40!$U$20,Abeta40!$U$22,Abeta40!$U$23,Abeta40!$U$24,Abeta40!$U$25)</c15:sqref>
                          </c15:formulaRef>
                        </c:ext>
                      </c:extLst>
                      <c:numCache>
                        <c:formatCode>General</c:formatCode>
                        <c:ptCount val="5"/>
                        <c:pt idx="0">
                          <c:v>2.990093762310269</c:v>
                        </c:pt>
                        <c:pt idx="1">
                          <c:v>2.0173270818757412</c:v>
                        </c:pt>
                        <c:pt idx="2">
                          <c:v>3.2378126982930948</c:v>
                        </c:pt>
                        <c:pt idx="3">
                          <c:v>1.5467655632933373</c:v>
                        </c:pt>
                        <c:pt idx="4">
                          <c:v>2.8772326669136343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(Abeta40!$U$20,Abeta40!$U$22,Abeta40!$U$23,Abeta40!$U$24,Abeta40!$U$25)</c15:sqref>
                          </c15:formulaRef>
                        </c:ext>
                      </c:extLst>
                      <c:numCache>
                        <c:formatCode>General</c:formatCode>
                        <c:ptCount val="5"/>
                        <c:pt idx="0">
                          <c:v>2.990093762310269</c:v>
                        </c:pt>
                        <c:pt idx="1">
                          <c:v>2.0173270818757412</c:v>
                        </c:pt>
                        <c:pt idx="2">
                          <c:v>3.2378126982930948</c:v>
                        </c:pt>
                        <c:pt idx="3">
                          <c:v>1.5467655632933373</c:v>
                        </c:pt>
                        <c:pt idx="4">
                          <c:v>2.8772326669136343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Abeta40!$R$20:$R$25</c15:sqref>
                        </c15:formulaRef>
                      </c:ext>
                    </c:extLst>
                    <c:strCache>
                      <c:ptCount val="6"/>
                      <c:pt idx="0">
                        <c:v>Empty vector</c:v>
                      </c:pt>
                      <c:pt idx="1">
                        <c:v>Empty vector +TAPI-1</c:v>
                      </c:pt>
                      <c:pt idx="2">
                        <c:v>WT α-syn</c:v>
                      </c:pt>
                      <c:pt idx="3">
                        <c:v>WT α-syn +TAPI-1</c:v>
                      </c:pt>
                      <c:pt idx="4">
                        <c:v>WT α-syn +DAPT</c:v>
                      </c:pt>
                      <c:pt idx="5">
                        <c:v>WT β-syn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Abeta40!$S$20:$S$25</c15:sqref>
                        </c15:formulaRef>
                      </c:ext>
                    </c:extLst>
                    <c:numCache>
                      <c:formatCode>0.0</c:formatCode>
                      <c:ptCount val="6"/>
                      <c:pt idx="0">
                        <c:v>52.553707510745213</c:v>
                      </c:pt>
                      <c:pt idx="1">
                        <c:v>71.938778584782682</c:v>
                      </c:pt>
                      <c:pt idx="2">
                        <c:v>66.618037921323491</c:v>
                      </c:pt>
                      <c:pt idx="3">
                        <c:v>76.044822713890468</c:v>
                      </c:pt>
                      <c:pt idx="4">
                        <c:v>2.9051299638748258</c:v>
                      </c:pt>
                      <c:pt idx="5">
                        <c:v>55.250058638033934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06790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6728040"/>
        <c:crosses val="autoZero"/>
        <c:auto val="1"/>
        <c:lblAlgn val="ctr"/>
        <c:lblOffset val="100"/>
        <c:noMultiLvlLbl val="0"/>
      </c:catAx>
      <c:valAx>
        <c:axId val="3067280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</a:t>
                </a:r>
                <a:r>
                  <a:rPr lang="el-GR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β</a:t>
                </a:r>
                <a:r>
                  <a:rPr lang="en-GB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(pg/ml)</a:t>
                </a:r>
                <a:endParaRPr lang="en-US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3019877062036247E-2"/>
              <c:y val="0.419750915750915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6790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Secreted</a:t>
            </a:r>
            <a:r>
              <a:rPr lang="en-GB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GB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el-GR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β</a:t>
            </a:r>
            <a:r>
              <a:rPr lang="en-GB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42 </a:t>
            </a:r>
          </a:p>
        </c:rich>
      </c:tx>
      <c:layout>
        <c:manualLayout>
          <c:xMode val="edge"/>
          <c:yMode val="edge"/>
          <c:x val="0.38498208932295547"/>
          <c:y val="3.80953111156161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819543466360408E-2"/>
          <c:y val="0.10578754578754579"/>
          <c:w val="0.87615567486170021"/>
          <c:h val="0.82405860805860809"/>
        </c:manualLayout>
      </c:layout>
      <c:barChart>
        <c:barDir val="col"/>
        <c:grouping val="clustered"/>
        <c:varyColors val="0"/>
        <c:ser>
          <c:idx val="1"/>
          <c:order val="1"/>
          <c:tx>
            <c:v>Aβ42</c:v>
          </c:tx>
          <c:spPr>
            <a:pattFill prst="wdUp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(Abeta42!$U$22,Abeta42!$U$26:$U$30)</c15:sqref>
                    </c15:fullRef>
                  </c:ext>
                </c:extLst>
                <c:f>(Abeta42!$U$22,Abeta42!$U$26:$U$27,Abeta42!$U$29:$U$30)</c:f>
                <c:numCache>
                  <c:formatCode>General</c:formatCode>
                  <c:ptCount val="5"/>
                  <c:pt idx="0">
                    <c:v>0.41269110600421943</c:v>
                  </c:pt>
                  <c:pt idx="1">
                    <c:v>0.65785397961447689</c:v>
                  </c:pt>
                  <c:pt idx="2">
                    <c:v>0.30330995359691665</c:v>
                  </c:pt>
                  <c:pt idx="3">
                    <c:v>0.22740651818928384</c:v>
                  </c:pt>
                  <c:pt idx="4">
                    <c:v>0.40411225669632334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(Abeta42!$U$22,Abeta42!$U$26:$U$30)</c15:sqref>
                    </c15:fullRef>
                  </c:ext>
                </c:extLst>
                <c:f>(Abeta42!$U$22,Abeta42!$U$26:$U$27,Abeta42!$U$29:$U$30)</c:f>
                <c:numCache>
                  <c:formatCode>General</c:formatCode>
                  <c:ptCount val="5"/>
                  <c:pt idx="0">
                    <c:v>0.41269110600421943</c:v>
                  </c:pt>
                  <c:pt idx="1">
                    <c:v>0.65785397961447689</c:v>
                  </c:pt>
                  <c:pt idx="2">
                    <c:v>0.30330995359691665</c:v>
                  </c:pt>
                  <c:pt idx="3">
                    <c:v>0.22740651818928384</c:v>
                  </c:pt>
                  <c:pt idx="4">
                    <c:v>0.40411225669632334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(Abeta40!$R$22,Abeta40!$R$26,Abeta40!$R$27,Abeta40!$R$28,Abeta40!$R$29,Abeta40!$R$30)</c15:sqref>
                  </c15:fullRef>
                </c:ext>
              </c:extLst>
              <c:f>(Abeta40!$R$22,Abeta40!$R$26,Abeta40!$R$27,Abeta40!$R$29,Abeta40!$R$30)</c:f>
              <c:strCache>
                <c:ptCount val="5"/>
                <c:pt idx="0">
                  <c:v>WT α-syn</c:v>
                </c:pt>
                <c:pt idx="1">
                  <c:v>Δ2-9</c:v>
                </c:pt>
                <c:pt idx="2">
                  <c:v>ΔNAC</c:v>
                </c:pt>
                <c:pt idx="3">
                  <c:v>E46K</c:v>
                </c:pt>
                <c:pt idx="4">
                  <c:v>A53T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(Abeta42!$S$22,Abeta42!$S$26,Abeta42!$S$27,Abeta42!$S$28,Abeta42!$S$29,Abeta42!$S$30)</c15:sqref>
                  </c15:fullRef>
                </c:ext>
              </c:extLst>
              <c:f>(Abeta42!$S$22,Abeta42!$S$26,Abeta42!$S$27,Abeta42!$S$29,Abeta42!$S$30)</c:f>
              <c:numCache>
                <c:formatCode>0.00</c:formatCode>
                <c:ptCount val="5"/>
                <c:pt idx="0">
                  <c:v>6.041548204286058</c:v>
                </c:pt>
                <c:pt idx="1">
                  <c:v>19.941004459283636</c:v>
                </c:pt>
                <c:pt idx="2">
                  <c:v>6.3368637834657262</c:v>
                </c:pt>
                <c:pt idx="3">
                  <c:v>7.9514858946956268</c:v>
                </c:pt>
                <c:pt idx="4">
                  <c:v>5.1784432261321127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6810200"/>
        <c:axId val="3068105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Aβ40</c:v>
                </c:tx>
                <c:spPr>
                  <a:solidFill>
                    <a:schemeClr val="bg1">
                      <a:lumMod val="65000"/>
                    </a:schemeClr>
                  </a:solidFill>
                  <a:ln>
                    <a:solidFill>
                      <a:schemeClr val="bg1">
                        <a:lumMod val="50000"/>
                      </a:schemeClr>
                    </a:solidFill>
                  </a:ln>
                  <a:effectLst/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ullRef>
                            <c15:sqref>(Abeta40!$U$22,Abeta40!$U$26:$U$30)</c15:sqref>
                          </c15:fullRef>
                          <c15:formulaRef>
                            <c15:sqref>(Abeta40!$U$22,Abeta40!$U$26:$U$27,Abeta40!$U$29:$U$30)</c15:sqref>
                          </c15:formulaRef>
                        </c:ext>
                      </c:extLst>
                      <c:numCache>
                        <c:formatCode>General</c:formatCode>
                        <c:ptCount val="5"/>
                        <c:pt idx="0">
                          <c:v>2.0173270818757412</c:v>
                        </c:pt>
                        <c:pt idx="1">
                          <c:v>12.501809603274237</c:v>
                        </c:pt>
                        <c:pt idx="2">
                          <c:v>3.4010382336112244</c:v>
                        </c:pt>
                        <c:pt idx="3">
                          <c:v>3.2985314470054194</c:v>
                        </c:pt>
                        <c:pt idx="4">
                          <c:v>4.7450905189792882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ullRef>
                            <c15:sqref>(Abeta40!$U$22,Abeta40!$U$26:$U$30)</c15:sqref>
                          </c15:fullRef>
                          <c15:formulaRef>
                            <c15:sqref>(Abeta40!$U$22,Abeta40!$U$26:$U$27,Abeta40!$U$29:$U$30)</c15:sqref>
                          </c15:formulaRef>
                        </c:ext>
                      </c:extLst>
                      <c:numCache>
                        <c:formatCode>General</c:formatCode>
                        <c:ptCount val="5"/>
                        <c:pt idx="0">
                          <c:v>2.0173270818757412</c:v>
                        </c:pt>
                        <c:pt idx="1">
                          <c:v>12.501809603274237</c:v>
                        </c:pt>
                        <c:pt idx="2">
                          <c:v>3.4010382336112244</c:v>
                        </c:pt>
                        <c:pt idx="3">
                          <c:v>3.2985314470054194</c:v>
                        </c:pt>
                        <c:pt idx="4">
                          <c:v>4.7450905189792882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ullRef>
                          <c15:sqref>(Abeta40!$R$22,Abeta40!$R$26,Abeta40!$R$27,Abeta40!$R$28,Abeta40!$R$29,Abeta40!$R$30)</c15:sqref>
                        </c15:fullRef>
                        <c15:formulaRef>
                          <c15:sqref>(Abeta40!$R$22,Abeta40!$R$26,Abeta40!$R$27,Abeta40!$R$29,Abeta40!$R$30)</c15:sqref>
                        </c15:formulaRef>
                      </c:ext>
                    </c:extLst>
                    <c:strCache>
                      <c:ptCount val="5"/>
                      <c:pt idx="0">
                        <c:v>WT α-syn</c:v>
                      </c:pt>
                      <c:pt idx="1">
                        <c:v>Δ2-9</c:v>
                      </c:pt>
                      <c:pt idx="2">
                        <c:v>ΔNAC</c:v>
                      </c:pt>
                      <c:pt idx="3">
                        <c:v>E46K</c:v>
                      </c:pt>
                      <c:pt idx="4">
                        <c:v>A53T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(Abeta40!$S$22,Abeta40!$S$26,Abeta40!$S$27,Abeta40!$S$28,Abeta40!$S$29,Abeta40!$S$30)</c15:sqref>
                        </c15:fullRef>
                        <c15:formulaRef>
                          <c15:sqref>(Abeta40!$S$22,Abeta40!$S$26,Abeta40!$S$27,Abeta40!$S$29,Abeta40!$S$30)</c15:sqref>
                        </c15:formulaRef>
                      </c:ext>
                    </c:extLst>
                    <c:numCache>
                      <c:formatCode>0.0</c:formatCode>
                      <c:ptCount val="5"/>
                      <c:pt idx="0">
                        <c:v>66.618037921323491</c:v>
                      </c:pt>
                      <c:pt idx="1">
                        <c:v>219.28363214856725</c:v>
                      </c:pt>
                      <c:pt idx="2">
                        <c:v>69.863216266173751</c:v>
                      </c:pt>
                      <c:pt idx="3">
                        <c:v>92.984234803082586</c:v>
                      </c:pt>
                      <c:pt idx="4">
                        <c:v>60.878591246892874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06810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6810592"/>
        <c:crosses val="autoZero"/>
        <c:auto val="1"/>
        <c:lblAlgn val="ctr"/>
        <c:lblOffset val="100"/>
        <c:noMultiLvlLbl val="0"/>
      </c:catAx>
      <c:valAx>
        <c:axId val="3068105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</a:t>
                </a:r>
                <a:r>
                  <a:rPr lang="el-GR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β</a:t>
                </a:r>
                <a:r>
                  <a:rPr lang="en-GB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(pg/ml)</a:t>
                </a:r>
                <a:endParaRPr lang="en-US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3019877062036247E-2"/>
              <c:y val="0.449054945054945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6810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Secreted</a:t>
            </a:r>
            <a:r>
              <a:rPr lang="en-GB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GB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el-GR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β</a:t>
            </a:r>
            <a:r>
              <a:rPr lang="en-GB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40 </a:t>
            </a:r>
          </a:p>
        </c:rich>
      </c:tx>
      <c:layout>
        <c:manualLayout>
          <c:xMode val="edge"/>
          <c:yMode val="edge"/>
          <c:x val="0.37389702117160734"/>
          <c:y val="3.8095319706267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45493507172402"/>
          <c:y val="0.10578754578754579"/>
          <c:w val="0.81842583686020931"/>
          <c:h val="0.82405860805860809"/>
        </c:manualLayout>
      </c:layout>
      <c:barChart>
        <c:barDir val="col"/>
        <c:grouping val="clustered"/>
        <c:varyColors val="0"/>
        <c:ser>
          <c:idx val="0"/>
          <c:order val="0"/>
          <c:tx>
            <c:v>Aβ40</c:v>
          </c:tx>
          <c:spPr>
            <a:solidFill>
              <a:schemeClr val="bg1">
                <a:lumMod val="65000"/>
              </a:schemeClr>
            </a:solidFill>
            <a:ln w="158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15875">
                <a:solidFill>
                  <a:schemeClr val="tx1"/>
                </a:solidFill>
              </a:ln>
              <a:effectLst/>
            </c:spPr>
          </c:dPt>
          <c:errBars>
            <c:errBarType val="plus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(Abeta40!$U$22,Abeta40!$U$26:$U$30)</c15:sqref>
                    </c15:fullRef>
                  </c:ext>
                </c:extLst>
                <c:f>(Abeta40!$U$22,Abeta40!$U$26:$U$27,Abeta40!$U$29:$U$30)</c:f>
                <c:numCache>
                  <c:formatCode>General</c:formatCode>
                  <c:ptCount val="5"/>
                  <c:pt idx="0">
                    <c:v>2.0173270818757412</c:v>
                  </c:pt>
                  <c:pt idx="1">
                    <c:v>12.501809603274237</c:v>
                  </c:pt>
                  <c:pt idx="2">
                    <c:v>3.4010382336112244</c:v>
                  </c:pt>
                  <c:pt idx="3">
                    <c:v>3.2985314470054194</c:v>
                  </c:pt>
                  <c:pt idx="4">
                    <c:v>4.7450905189792882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(Abeta40!$U$22,Abeta40!$U$26:$U$30)</c15:sqref>
                    </c15:fullRef>
                  </c:ext>
                </c:extLst>
                <c:f>(Abeta40!$U$22,Abeta40!$U$26:$U$27,Abeta40!$U$29:$U$30)</c:f>
                <c:numCache>
                  <c:formatCode>General</c:formatCode>
                  <c:ptCount val="5"/>
                  <c:pt idx="0">
                    <c:v>2.0173270818757412</c:v>
                  </c:pt>
                  <c:pt idx="1">
                    <c:v>12.501809603274237</c:v>
                  </c:pt>
                  <c:pt idx="2">
                    <c:v>3.4010382336112244</c:v>
                  </c:pt>
                  <c:pt idx="3">
                    <c:v>3.2985314470054194</c:v>
                  </c:pt>
                  <c:pt idx="4">
                    <c:v>4.7450905189792882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(Abeta40!$X$22,Abeta40!$X$26:$X$30)</c15:sqref>
                  </c15:fullRef>
                </c:ext>
              </c:extLst>
              <c:f>(Abeta40!$X$22,Abeta40!$X$26:$X$27,Abeta40!$X$29:$X$30)</c:f>
              <c:strCache>
                <c:ptCount val="5"/>
                <c:pt idx="0">
                  <c:v>WT</c:v>
                </c:pt>
                <c:pt idx="1">
                  <c:v>Δ2-9</c:v>
                </c:pt>
                <c:pt idx="2">
                  <c:v>ΔNAC</c:v>
                </c:pt>
                <c:pt idx="3">
                  <c:v>E46K</c:v>
                </c:pt>
                <c:pt idx="4">
                  <c:v>A53T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(Abeta40!$S$22,Abeta40!$S$26,Abeta40!$S$27,Abeta40!$S$28,Abeta40!$S$29,Abeta40!$S$30)</c15:sqref>
                  </c15:fullRef>
                </c:ext>
              </c:extLst>
              <c:f>(Abeta40!$S$22,Abeta40!$S$26,Abeta40!$S$27,Abeta40!$S$29,Abeta40!$S$30)</c:f>
              <c:numCache>
                <c:formatCode>0.0</c:formatCode>
                <c:ptCount val="5"/>
                <c:pt idx="0">
                  <c:v>66.618037921323491</c:v>
                </c:pt>
                <c:pt idx="1">
                  <c:v>219.28363214856725</c:v>
                </c:pt>
                <c:pt idx="2">
                  <c:v>69.863216266173751</c:v>
                </c:pt>
                <c:pt idx="3">
                  <c:v>92.984234803082586</c:v>
                </c:pt>
                <c:pt idx="4">
                  <c:v>60.878591246892874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6811376"/>
        <c:axId val="30681176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v>Aβ42</c:v>
                </c:tx>
                <c:spPr>
                  <a:pattFill prst="wdUpDiag">
                    <a:fgClr>
                      <a:schemeClr val="bg1">
                        <a:lumMod val="65000"/>
                      </a:schemeClr>
                    </a:fgClr>
                    <a:bgClr>
                      <a:schemeClr val="bg1"/>
                    </a:bgClr>
                  </a:pattFill>
                  <a:ln>
                    <a:solidFill>
                      <a:schemeClr val="bg1">
                        <a:lumMod val="50000"/>
                      </a:schemeClr>
                    </a:solidFill>
                  </a:ln>
                  <a:effectLst/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ullRef>
                            <c15:sqref>(Abeta42!$U$22,Abeta42!$U$26:$U$30)</c15:sqref>
                          </c15:fullRef>
                          <c15:formulaRef>
                            <c15:sqref>(Abeta42!$U$22,Abeta42!$U$26:$U$27,Abeta42!$U$29:$U$30)</c15:sqref>
                          </c15:formulaRef>
                        </c:ext>
                      </c:extLst>
                      <c:numCache>
                        <c:formatCode>General</c:formatCode>
                        <c:ptCount val="5"/>
                        <c:pt idx="0">
                          <c:v>0.41269110600421943</c:v>
                        </c:pt>
                        <c:pt idx="1">
                          <c:v>0.65785397961447689</c:v>
                        </c:pt>
                        <c:pt idx="2">
                          <c:v>0.30330995359691665</c:v>
                        </c:pt>
                        <c:pt idx="3">
                          <c:v>0.22740651818928384</c:v>
                        </c:pt>
                        <c:pt idx="4">
                          <c:v>0.40411225669632334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ullRef>
                            <c15:sqref>(Abeta42!$U$22,Abeta42!$U$26:$U$30)</c15:sqref>
                          </c15:fullRef>
                          <c15:formulaRef>
                            <c15:sqref>(Abeta42!$U$22,Abeta42!$U$26:$U$27,Abeta42!$U$29:$U$30)</c15:sqref>
                          </c15:formulaRef>
                        </c:ext>
                      </c:extLst>
                      <c:numCache>
                        <c:formatCode>General</c:formatCode>
                        <c:ptCount val="5"/>
                        <c:pt idx="0">
                          <c:v>0.41269110600421943</c:v>
                        </c:pt>
                        <c:pt idx="1">
                          <c:v>0.65785397961447689</c:v>
                        </c:pt>
                        <c:pt idx="2">
                          <c:v>0.30330995359691665</c:v>
                        </c:pt>
                        <c:pt idx="3">
                          <c:v>0.22740651818928384</c:v>
                        </c:pt>
                        <c:pt idx="4">
                          <c:v>0.40411225669632334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ullRef>
                          <c15:sqref>(Abeta40!$X$22,Abeta40!$X$26:$X$30)</c15:sqref>
                        </c15:fullRef>
                        <c15:formulaRef>
                          <c15:sqref>(Abeta40!$X$22,Abeta40!$X$26:$X$27,Abeta40!$X$29:$X$30)</c15:sqref>
                        </c15:formulaRef>
                      </c:ext>
                    </c:extLst>
                    <c:strCache>
                      <c:ptCount val="5"/>
                      <c:pt idx="0">
                        <c:v>WT</c:v>
                      </c:pt>
                      <c:pt idx="1">
                        <c:v>Δ2-9</c:v>
                      </c:pt>
                      <c:pt idx="2">
                        <c:v>ΔNAC</c:v>
                      </c:pt>
                      <c:pt idx="3">
                        <c:v>E46K</c:v>
                      </c:pt>
                      <c:pt idx="4">
                        <c:v>A53T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(Abeta42!$S$22,Abeta42!$S$26,Abeta42!$S$27,Abeta42!$S$28,Abeta42!$S$29,Abeta42!$S$30)</c15:sqref>
                        </c15:fullRef>
                        <c15:formulaRef>
                          <c15:sqref>(Abeta42!$S$22,Abeta42!$S$26,Abeta42!$S$27,Abeta42!$S$29,Abeta42!$S$30)</c15:sqref>
                        </c15:formulaRef>
                      </c:ext>
                    </c:extLst>
                    <c:numCache>
                      <c:formatCode>0.00</c:formatCode>
                      <c:ptCount val="5"/>
                      <c:pt idx="0">
                        <c:v>6.041548204286058</c:v>
                      </c:pt>
                      <c:pt idx="1">
                        <c:v>19.941004459283636</c:v>
                      </c:pt>
                      <c:pt idx="2">
                        <c:v>6.3368637834657262</c:v>
                      </c:pt>
                      <c:pt idx="3">
                        <c:v>7.9514858946956268</c:v>
                      </c:pt>
                      <c:pt idx="4">
                        <c:v>5.1784432261321127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0681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6811768"/>
        <c:crosses val="autoZero"/>
        <c:auto val="1"/>
        <c:lblAlgn val="ctr"/>
        <c:lblOffset val="100"/>
        <c:noMultiLvlLbl val="0"/>
      </c:catAx>
      <c:valAx>
        <c:axId val="3068117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</a:t>
                </a:r>
                <a:r>
                  <a:rPr lang="el-GR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β</a:t>
                </a:r>
                <a:r>
                  <a:rPr lang="en-GB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(pg/ml)</a:t>
                </a:r>
                <a:endParaRPr lang="en-US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3019877062036247E-2"/>
              <c:y val="0.449054945054945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6811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Secreted</a:t>
            </a:r>
            <a:r>
              <a:rPr lang="en-GB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GB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el-GR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β</a:t>
            </a:r>
            <a:r>
              <a:rPr lang="en-GB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42 </a:t>
            </a:r>
          </a:p>
        </c:rich>
      </c:tx>
      <c:layout>
        <c:manualLayout>
          <c:xMode val="edge"/>
          <c:yMode val="edge"/>
          <c:x val="0.38498208932295547"/>
          <c:y val="3.80953111156161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83982699669472"/>
          <c:y val="0.10578754578754579"/>
          <c:w val="0.83013529148365073"/>
          <c:h val="0.82405860805860809"/>
        </c:manualLayout>
      </c:layout>
      <c:barChart>
        <c:barDir val="col"/>
        <c:grouping val="clustered"/>
        <c:varyColors val="0"/>
        <c:ser>
          <c:idx val="1"/>
          <c:order val="1"/>
          <c:tx>
            <c:v>Aβ42</c:v>
          </c:tx>
          <c:spPr>
            <a:solidFill>
              <a:schemeClr val="bg1">
                <a:lumMod val="65000"/>
              </a:schemeClr>
            </a:solidFill>
            <a:ln w="158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15875">
                <a:solidFill>
                  <a:schemeClr val="tx1"/>
                </a:solidFill>
              </a:ln>
              <a:effectLst/>
            </c:spPr>
          </c:dPt>
          <c:errBars>
            <c:errBarType val="plus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(Abeta42!$U$22,Abeta42!$U$26:$U$30)</c15:sqref>
                    </c15:fullRef>
                  </c:ext>
                </c:extLst>
                <c:f>(Abeta42!$U$22,Abeta42!$U$26:$U$27,Abeta42!$U$29:$U$30)</c:f>
                <c:numCache>
                  <c:formatCode>General</c:formatCode>
                  <c:ptCount val="5"/>
                  <c:pt idx="0">
                    <c:v>0.41269110600421943</c:v>
                  </c:pt>
                  <c:pt idx="1">
                    <c:v>0.65785397961447689</c:v>
                  </c:pt>
                  <c:pt idx="2">
                    <c:v>0.30330995359691665</c:v>
                  </c:pt>
                  <c:pt idx="3">
                    <c:v>0.22740651818928384</c:v>
                  </c:pt>
                  <c:pt idx="4">
                    <c:v>0.40411225669632334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(Abeta42!$U$22,Abeta42!$U$26:$U$30)</c15:sqref>
                    </c15:fullRef>
                  </c:ext>
                </c:extLst>
                <c:f>(Abeta42!$U$22,Abeta42!$U$26:$U$27,Abeta42!$U$29:$U$30)</c:f>
                <c:numCache>
                  <c:formatCode>General</c:formatCode>
                  <c:ptCount val="5"/>
                  <c:pt idx="0">
                    <c:v>0.41269110600421943</c:v>
                  </c:pt>
                  <c:pt idx="1">
                    <c:v>0.65785397961447689</c:v>
                  </c:pt>
                  <c:pt idx="2">
                    <c:v>0.30330995359691665</c:v>
                  </c:pt>
                  <c:pt idx="3">
                    <c:v>0.22740651818928384</c:v>
                  </c:pt>
                  <c:pt idx="4">
                    <c:v>0.40411225669632334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(Abeta40!$X$22,Abeta40!$X$26:$X$30)</c15:sqref>
                  </c15:fullRef>
                </c:ext>
              </c:extLst>
              <c:f>(Abeta40!$X$22,Abeta40!$X$26:$X$27,Abeta40!$X$29:$X$30)</c:f>
              <c:strCache>
                <c:ptCount val="5"/>
                <c:pt idx="0">
                  <c:v>WT</c:v>
                </c:pt>
                <c:pt idx="1">
                  <c:v>Δ2-9</c:v>
                </c:pt>
                <c:pt idx="2">
                  <c:v>ΔNAC</c:v>
                </c:pt>
                <c:pt idx="3">
                  <c:v>E46K</c:v>
                </c:pt>
                <c:pt idx="4">
                  <c:v>A53T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(Abeta42!$S$22,Abeta42!$S$26,Abeta42!$S$27,Abeta42!$S$28,Abeta42!$S$29,Abeta42!$S$30)</c15:sqref>
                  </c15:fullRef>
                </c:ext>
              </c:extLst>
              <c:f>(Abeta42!$S$22,Abeta42!$S$26,Abeta42!$S$27,Abeta42!$S$29,Abeta42!$S$30)</c:f>
              <c:numCache>
                <c:formatCode>0.00</c:formatCode>
                <c:ptCount val="5"/>
                <c:pt idx="0">
                  <c:v>6.041548204286058</c:v>
                </c:pt>
                <c:pt idx="1">
                  <c:v>19.941004459283636</c:v>
                </c:pt>
                <c:pt idx="2">
                  <c:v>6.3368637834657262</c:v>
                </c:pt>
                <c:pt idx="3">
                  <c:v>7.9514858946956268</c:v>
                </c:pt>
                <c:pt idx="4">
                  <c:v>5.1784432261321127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6809416"/>
        <c:axId val="3068125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Aβ40</c:v>
                </c:tx>
                <c:spPr>
                  <a:solidFill>
                    <a:schemeClr val="bg1">
                      <a:lumMod val="65000"/>
                    </a:schemeClr>
                  </a:solidFill>
                  <a:ln>
                    <a:solidFill>
                      <a:schemeClr val="bg1">
                        <a:lumMod val="50000"/>
                      </a:schemeClr>
                    </a:solidFill>
                  </a:ln>
                  <a:effectLst/>
                </c:spPr>
                <c:invertIfNegative val="0"/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ullRef>
                            <c15:sqref>(Abeta40!$U$22,Abeta40!$U$26:$U$30)</c15:sqref>
                          </c15:fullRef>
                          <c15:formulaRef>
                            <c15:sqref>(Abeta40!$U$22,Abeta40!$U$26:$U$27,Abeta40!$U$29:$U$30)</c15:sqref>
                          </c15:formulaRef>
                        </c:ext>
                      </c:extLst>
                      <c:numCache>
                        <c:formatCode>General</c:formatCode>
                        <c:ptCount val="5"/>
                        <c:pt idx="0">
                          <c:v>2.0173270818757412</c:v>
                        </c:pt>
                        <c:pt idx="1">
                          <c:v>12.501809603274237</c:v>
                        </c:pt>
                        <c:pt idx="2">
                          <c:v>3.4010382336112244</c:v>
                        </c:pt>
                        <c:pt idx="3">
                          <c:v>3.2985314470054194</c:v>
                        </c:pt>
                        <c:pt idx="4">
                          <c:v>4.7450905189792882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ullRef>
                            <c15:sqref>(Abeta40!$U$22,Abeta40!$U$26:$U$30)</c15:sqref>
                          </c15:fullRef>
                          <c15:formulaRef>
                            <c15:sqref>(Abeta40!$U$22,Abeta40!$U$26:$U$27,Abeta40!$U$29:$U$30)</c15:sqref>
                          </c15:formulaRef>
                        </c:ext>
                      </c:extLst>
                      <c:numCache>
                        <c:formatCode>General</c:formatCode>
                        <c:ptCount val="5"/>
                        <c:pt idx="0">
                          <c:v>2.0173270818757412</c:v>
                        </c:pt>
                        <c:pt idx="1">
                          <c:v>12.501809603274237</c:v>
                        </c:pt>
                        <c:pt idx="2">
                          <c:v>3.4010382336112244</c:v>
                        </c:pt>
                        <c:pt idx="3">
                          <c:v>3.2985314470054194</c:v>
                        </c:pt>
                        <c:pt idx="4">
                          <c:v>4.7450905189792882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ullRef>
                          <c15:sqref>(Abeta40!$X$22,Abeta40!$X$26:$X$30)</c15:sqref>
                        </c15:fullRef>
                        <c15:formulaRef>
                          <c15:sqref>(Abeta40!$X$22,Abeta40!$X$26:$X$27,Abeta40!$X$29:$X$30)</c15:sqref>
                        </c15:formulaRef>
                      </c:ext>
                    </c:extLst>
                    <c:strCache>
                      <c:ptCount val="5"/>
                      <c:pt idx="0">
                        <c:v>WT</c:v>
                      </c:pt>
                      <c:pt idx="1">
                        <c:v>Δ2-9</c:v>
                      </c:pt>
                      <c:pt idx="2">
                        <c:v>ΔNAC</c:v>
                      </c:pt>
                      <c:pt idx="3">
                        <c:v>E46K</c:v>
                      </c:pt>
                      <c:pt idx="4">
                        <c:v>A53T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(Abeta40!$S$22,Abeta40!$S$26,Abeta40!$S$27,Abeta40!$S$28,Abeta40!$S$29,Abeta40!$S$30)</c15:sqref>
                        </c15:fullRef>
                        <c15:formulaRef>
                          <c15:sqref>(Abeta40!$S$22,Abeta40!$S$26,Abeta40!$S$27,Abeta40!$S$29,Abeta40!$S$30)</c15:sqref>
                        </c15:formulaRef>
                      </c:ext>
                    </c:extLst>
                    <c:numCache>
                      <c:formatCode>0.0</c:formatCode>
                      <c:ptCount val="5"/>
                      <c:pt idx="0">
                        <c:v>66.618037921323491</c:v>
                      </c:pt>
                      <c:pt idx="1">
                        <c:v>219.28363214856725</c:v>
                      </c:pt>
                      <c:pt idx="2">
                        <c:v>69.863216266173751</c:v>
                      </c:pt>
                      <c:pt idx="3">
                        <c:v>92.984234803082586</c:v>
                      </c:pt>
                      <c:pt idx="4">
                        <c:v>60.878591246892874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0680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6812552"/>
        <c:crosses val="autoZero"/>
        <c:auto val="1"/>
        <c:lblAlgn val="ctr"/>
        <c:lblOffset val="100"/>
        <c:noMultiLvlLbl val="0"/>
      </c:catAx>
      <c:valAx>
        <c:axId val="3068125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</a:t>
                </a:r>
                <a:r>
                  <a:rPr lang="el-GR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β</a:t>
                </a:r>
                <a:r>
                  <a:rPr lang="en-GB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(pg/ml)</a:t>
                </a:r>
                <a:endParaRPr lang="en-US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3019877062036247E-2"/>
              <c:y val="0.449054945054945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6809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'Ratio of 40 to 42'!$U$34:$U$44</c15:sqref>
                    </c15:fullRef>
                  </c:ext>
                </c:extLst>
                <c:f>('Ratio of 40 to 42'!$U$34,'Ratio of 40 to 42'!$U$36,'Ratio of 40 to 42'!$U$40:$U$44)</c:f>
                <c:numCache>
                  <c:formatCode>General</c:formatCode>
                  <c:ptCount val="7"/>
                  <c:pt idx="0">
                    <c:v>0.72144392739711138</c:v>
                  </c:pt>
                  <c:pt idx="1">
                    <c:v>0.43227152316852846</c:v>
                  </c:pt>
                  <c:pt idx="2">
                    <c:v>0.52765935137545728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0.58360528009099133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'Ratio of 40 to 42'!$U$34:$U$44</c15:sqref>
                    </c15:fullRef>
                  </c:ext>
                </c:extLst>
                <c:f>('Ratio of 40 to 42'!$U$34,'Ratio of 40 to 42'!$U$36,'Ratio of 40 to 42'!$U$40:$U$44)</c:f>
                <c:numCache>
                  <c:formatCode>General</c:formatCode>
                  <c:ptCount val="7"/>
                  <c:pt idx="0">
                    <c:v>0.72144392739711138</c:v>
                  </c:pt>
                  <c:pt idx="1">
                    <c:v>0.43227152316852846</c:v>
                  </c:pt>
                  <c:pt idx="2">
                    <c:v>0.52765935137545728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0.58360528009099133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'Ratio of 40 to 42'!$R$34:$R$44</c15:sqref>
                  </c15:fullRef>
                </c:ext>
              </c:extLst>
              <c:f>('Ratio of 40 to 42'!$R$34,'Ratio of 40 to 42'!$R$36,'Ratio of 40 to 42'!$R$40:$R$44)</c:f>
              <c:strCache>
                <c:ptCount val="7"/>
                <c:pt idx="0">
                  <c:v>pcDNA</c:v>
                </c:pt>
                <c:pt idx="1">
                  <c:v>WT α-syn</c:v>
                </c:pt>
                <c:pt idx="2">
                  <c:v>Δ2-9_v1</c:v>
                </c:pt>
                <c:pt idx="3">
                  <c:v>ΔNAC_v3</c:v>
                </c:pt>
                <c:pt idx="4">
                  <c:v>A30P</c:v>
                </c:pt>
                <c:pt idx="5">
                  <c:v>E46K_v2</c:v>
                </c:pt>
                <c:pt idx="6">
                  <c:v>A53T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'Ratio of 40 to 42'!$S$34:$S$44</c15:sqref>
                  </c15:fullRef>
                </c:ext>
              </c:extLst>
              <c:f>('Ratio of 40 to 42'!$S$34,'Ratio of 40 to 42'!$S$36,'Ratio of 40 to 42'!$S$40:$S$44)</c:f>
              <c:numCache>
                <c:formatCode>0.000</c:formatCode>
                <c:ptCount val="7"/>
                <c:pt idx="0">
                  <c:v>11.282390008930149</c:v>
                </c:pt>
                <c:pt idx="1">
                  <c:v>11.504702985051676</c:v>
                </c:pt>
                <c:pt idx="2">
                  <c:v>11.472443235636383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12.49061723455808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225224"/>
        <c:axId val="192224832"/>
      </c:barChart>
      <c:catAx>
        <c:axId val="192225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2224832"/>
        <c:crosses val="autoZero"/>
        <c:auto val="1"/>
        <c:lblAlgn val="ctr"/>
        <c:lblOffset val="100"/>
        <c:noMultiLvlLbl val="0"/>
      </c:catAx>
      <c:valAx>
        <c:axId val="192224832"/>
        <c:scaling>
          <c:orientation val="minMax"/>
          <c:max val="0.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Ratio Abeta42:Abeta40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192225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96321</xdr:colOff>
      <xdr:row>30</xdr:row>
      <xdr:rowOff>123825</xdr:rowOff>
    </xdr:from>
    <xdr:to>
      <xdr:col>10</xdr:col>
      <xdr:colOff>310366</xdr:colOff>
      <xdr:row>57</xdr:row>
      <xdr:rowOff>85725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342900</xdr:colOff>
      <xdr:row>30</xdr:row>
      <xdr:rowOff>114300</xdr:rowOff>
    </xdr:from>
    <xdr:to>
      <xdr:col>23</xdr:col>
      <xdr:colOff>27708</xdr:colOff>
      <xdr:row>57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422276</xdr:colOff>
      <xdr:row>30</xdr:row>
      <xdr:rowOff>31750</xdr:rowOff>
    </xdr:from>
    <xdr:to>
      <xdr:col>28</xdr:col>
      <xdr:colOff>353175</xdr:colOff>
      <xdr:row>54</xdr:row>
      <xdr:rowOff>85725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401942</xdr:colOff>
      <xdr:row>30</xdr:row>
      <xdr:rowOff>29858</xdr:rowOff>
    </xdr:from>
    <xdr:to>
      <xdr:col>34</xdr:col>
      <xdr:colOff>214045</xdr:colOff>
      <xdr:row>54</xdr:row>
      <xdr:rowOff>107022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93109</xdr:colOff>
      <xdr:row>57</xdr:row>
      <xdr:rowOff>133600</xdr:rowOff>
    </xdr:from>
    <xdr:to>
      <xdr:col>10</xdr:col>
      <xdr:colOff>342472</xdr:colOff>
      <xdr:row>84</xdr:row>
      <xdr:rowOff>93716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365125</xdr:colOff>
      <xdr:row>57</xdr:row>
      <xdr:rowOff>142875</xdr:rowOff>
    </xdr:from>
    <xdr:to>
      <xdr:col>23</xdr:col>
      <xdr:colOff>49933</xdr:colOff>
      <xdr:row>84</xdr:row>
      <xdr:rowOff>104775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149831</xdr:colOff>
      <xdr:row>55</xdr:row>
      <xdr:rowOff>107022</xdr:rowOff>
    </xdr:from>
    <xdr:to>
      <xdr:col>29</xdr:col>
      <xdr:colOff>449494</xdr:colOff>
      <xdr:row>76</xdr:row>
      <xdr:rowOff>139129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513709</xdr:colOff>
      <xdr:row>55</xdr:row>
      <xdr:rowOff>96320</xdr:rowOff>
    </xdr:from>
    <xdr:to>
      <xdr:col>36</xdr:col>
      <xdr:colOff>107022</xdr:colOff>
      <xdr:row>77</xdr:row>
      <xdr:rowOff>1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1000125</xdr:colOff>
      <xdr:row>44</xdr:row>
      <xdr:rowOff>133349</xdr:rowOff>
    </xdr:from>
    <xdr:to>
      <xdr:col>14</xdr:col>
      <xdr:colOff>409575</xdr:colOff>
      <xdr:row>75</xdr:row>
      <xdr:rowOff>76199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zoomScale="89" zoomScaleNormal="89" workbookViewId="0">
      <selection activeCell="P37" sqref="P37"/>
    </sheetView>
  </sheetViews>
  <sheetFormatPr defaultRowHeight="12.75" x14ac:dyDescent="0.2"/>
  <cols>
    <col min="1" max="1" width="17.85546875" customWidth="1"/>
    <col min="2" max="2" width="7.7109375" customWidth="1"/>
    <col min="3" max="3" width="7.42578125" customWidth="1"/>
    <col min="4" max="4" width="7.140625" customWidth="1"/>
    <col min="17" max="17" width="1" customWidth="1"/>
    <col min="18" max="18" width="19.42578125" customWidth="1"/>
    <col min="22" max="22" width="7.28515625" customWidth="1"/>
  </cols>
  <sheetData>
    <row r="1" spans="1:24" x14ac:dyDescent="0.2">
      <c r="A1" s="1" t="s">
        <v>13</v>
      </c>
      <c r="Q1" s="2"/>
    </row>
    <row r="2" spans="1:24" x14ac:dyDescent="0.2">
      <c r="A2" s="3" t="s">
        <v>0</v>
      </c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Q2" s="2"/>
      <c r="S2" s="7" t="s">
        <v>2</v>
      </c>
      <c r="T2" s="7" t="s">
        <v>3</v>
      </c>
      <c r="U2" s="7" t="s">
        <v>4</v>
      </c>
      <c r="V2" s="7" t="s">
        <v>26</v>
      </c>
    </row>
    <row r="3" spans="1:24" x14ac:dyDescent="0.2">
      <c r="A3" s="3"/>
      <c r="B3" s="4" t="s">
        <v>14</v>
      </c>
      <c r="C3" s="10" t="s">
        <v>17</v>
      </c>
      <c r="D3" s="10" t="s">
        <v>17</v>
      </c>
      <c r="E3" s="10" t="s">
        <v>17</v>
      </c>
      <c r="F3" s="10" t="s">
        <v>17</v>
      </c>
      <c r="G3" s="10" t="s">
        <v>21</v>
      </c>
      <c r="H3" s="10" t="s">
        <v>21</v>
      </c>
      <c r="I3" s="10" t="s">
        <v>21</v>
      </c>
      <c r="J3" s="5"/>
      <c r="K3" s="5"/>
      <c r="L3" s="5"/>
      <c r="M3" s="5"/>
      <c r="N3" s="5"/>
      <c r="O3" s="6"/>
      <c r="Q3" s="2"/>
      <c r="S3" s="7"/>
      <c r="T3" s="7"/>
      <c r="U3" s="7"/>
    </row>
    <row r="4" spans="1:24" x14ac:dyDescent="0.2">
      <c r="A4" s="8" t="s">
        <v>11</v>
      </c>
      <c r="B4" s="15">
        <v>55.15</v>
      </c>
      <c r="C4" s="15">
        <v>54.849999999999994</v>
      </c>
      <c r="D4" s="15">
        <v>49.5</v>
      </c>
      <c r="E4" s="15"/>
      <c r="F4" s="15"/>
      <c r="G4" s="15">
        <v>46.7</v>
      </c>
      <c r="H4" s="15"/>
      <c r="I4" s="15"/>
      <c r="J4" s="15"/>
      <c r="K4" s="15"/>
      <c r="L4" s="15"/>
      <c r="M4" s="15"/>
      <c r="N4" s="15"/>
      <c r="O4" s="15"/>
      <c r="P4" s="2"/>
      <c r="Q4" s="2"/>
      <c r="R4" s="8" t="str">
        <f>A4</f>
        <v>pcDNA</v>
      </c>
      <c r="S4" s="13">
        <f>AVERAGE(B4:O4)</f>
        <v>51.55</v>
      </c>
      <c r="T4" s="13">
        <f>IFERROR(STDEV(B4:O4),"")</f>
        <v>4.1462834763998764</v>
      </c>
      <c r="U4" s="13">
        <f>IFERROR(T4/(SQRT(COUNT(B4:O4))),"")</f>
        <v>2.0731417381999382</v>
      </c>
      <c r="X4" t="s">
        <v>11</v>
      </c>
    </row>
    <row r="5" spans="1:24" x14ac:dyDescent="0.2">
      <c r="A5" s="8" t="s">
        <v>18</v>
      </c>
      <c r="B5" s="15">
        <v>56.6</v>
      </c>
      <c r="C5" s="15"/>
      <c r="D5" s="15"/>
      <c r="E5" s="15"/>
      <c r="F5" s="15"/>
      <c r="G5" s="15">
        <v>66.400000000000006</v>
      </c>
      <c r="H5" s="15">
        <v>73.099999999999994</v>
      </c>
      <c r="I5" s="15"/>
      <c r="J5" s="15"/>
      <c r="K5" s="15"/>
      <c r="L5" s="15"/>
      <c r="M5" s="15"/>
      <c r="N5" s="15"/>
      <c r="O5" s="15"/>
      <c r="P5" s="2"/>
      <c r="Q5" s="2"/>
      <c r="R5" s="8" t="str">
        <f t="shared" ref="R5:R15" si="0">A5</f>
        <v>pcDNA +TAPI-1</v>
      </c>
      <c r="S5" s="13">
        <f>AVERAGE(B5:O5)</f>
        <v>65.36666666666666</v>
      </c>
      <c r="T5" s="13">
        <f>IFERROR(STDEV(B5:O5),"")</f>
        <v>8.2983934188090149</v>
      </c>
      <c r="U5" s="13">
        <f>IFERROR(T5/(SQRT(COUNT(B5:O5))),"")</f>
        <v>4.7910796741908035</v>
      </c>
      <c r="V5" s="21">
        <f>_xlfn.T.TEST(B5:I5,B4:I4,2,2)</f>
        <v>3.2255305942225039E-2</v>
      </c>
    </row>
    <row r="6" spans="1:24" ht="15" x14ac:dyDescent="0.25">
      <c r="A6" s="8" t="s">
        <v>10</v>
      </c>
      <c r="B6" s="15">
        <v>82.8</v>
      </c>
      <c r="C6" s="15">
        <v>69.150000000000006</v>
      </c>
      <c r="D6" s="15">
        <v>60</v>
      </c>
      <c r="E6" s="15"/>
      <c r="F6" s="15"/>
      <c r="G6" s="15">
        <v>53.349999999999994</v>
      </c>
      <c r="H6" s="15"/>
      <c r="I6" s="15"/>
      <c r="J6" s="15"/>
      <c r="K6" s="15"/>
      <c r="L6" s="15"/>
      <c r="M6" s="15"/>
      <c r="N6" s="15"/>
      <c r="O6" s="15"/>
      <c r="Q6" s="2"/>
      <c r="R6" s="8" t="str">
        <f t="shared" ref="R6" si="1">A6</f>
        <v>WT α-syn</v>
      </c>
      <c r="S6" s="13">
        <f>AVERAGE(B6:O6)</f>
        <v>66.324999999999989</v>
      </c>
      <c r="T6" s="13">
        <f>IFERROR(STDEV(B6:O6),"")</f>
        <v>12.750980354466925</v>
      </c>
      <c r="U6" s="13">
        <f>IFERROR(T6/(SQRT(COUNT(B6:O6))),"")</f>
        <v>6.3754901772334627</v>
      </c>
      <c r="V6" s="21">
        <f>_xlfn.T.TEST(B6:I6,B4:I4,2,2)</f>
        <v>6.9728584973961158E-2</v>
      </c>
      <c r="X6" s="25" t="s">
        <v>29</v>
      </c>
    </row>
    <row r="7" spans="1:24" ht="15" x14ac:dyDescent="0.25">
      <c r="A7" s="8" t="s">
        <v>19</v>
      </c>
      <c r="B7" s="15">
        <v>88.6</v>
      </c>
      <c r="C7" s="15"/>
      <c r="D7" s="15"/>
      <c r="E7" s="15"/>
      <c r="F7" s="15"/>
      <c r="G7" s="15">
        <v>67.45</v>
      </c>
      <c r="H7" s="15">
        <v>61</v>
      </c>
      <c r="I7" s="15"/>
      <c r="J7" s="15"/>
      <c r="K7" s="15"/>
      <c r="L7" s="15"/>
      <c r="M7" s="15"/>
      <c r="N7" s="15"/>
      <c r="O7" s="15"/>
      <c r="Q7" s="2"/>
      <c r="R7" s="8" t="str">
        <f t="shared" si="0"/>
        <v>WT α-syn + TAPI-1</v>
      </c>
      <c r="S7" s="13">
        <f>AVERAGE(B7:O7)</f>
        <v>72.350000000000009</v>
      </c>
      <c r="T7" s="13">
        <f>IFERROR(STDEV(B7:O7),"")</f>
        <v>14.437711037418584</v>
      </c>
      <c r="U7" s="13">
        <f>IFERROR(T7/(SQRT(COUNT(B7:O7))),"")</f>
        <v>8.3356163539356505</v>
      </c>
      <c r="V7" s="19">
        <f>_xlfn.T.TEST(B7:I7,B6:I6,2,2)</f>
        <v>0.58303989529282352</v>
      </c>
      <c r="X7" s="25" t="s">
        <v>30</v>
      </c>
    </row>
    <row r="8" spans="1:24" ht="15" x14ac:dyDescent="0.25">
      <c r="A8" s="8" t="s">
        <v>12</v>
      </c>
      <c r="B8" s="15">
        <v>7.3450000000000006</v>
      </c>
      <c r="C8" s="15">
        <v>0.77</v>
      </c>
      <c r="D8" s="15">
        <v>1.9100000000000001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Q8" s="2"/>
      <c r="R8" s="8" t="str">
        <f t="shared" si="0"/>
        <v>WT α-syn + DAPT</v>
      </c>
      <c r="S8" s="13">
        <f>AVERAGE(B8:O8)</f>
        <v>3.3416666666666668</v>
      </c>
      <c r="T8" s="13">
        <f>IFERROR(STDEV(B8:O8),"")</f>
        <v>3.5135321733738731</v>
      </c>
      <c r="U8" s="13">
        <f>IFERROR(T8/(SQRT(COUNT(B8:O8))),"")</f>
        <v>2.0285387461038167</v>
      </c>
      <c r="V8" s="21">
        <f>_xlfn.T.TEST(B8:I8,B6:I6,2,2)</f>
        <v>4.5288275670679639E-4</v>
      </c>
      <c r="X8" s="25" t="s">
        <v>31</v>
      </c>
    </row>
    <row r="9" spans="1:24" ht="15" x14ac:dyDescent="0.25">
      <c r="A9" s="8" t="s">
        <v>9</v>
      </c>
      <c r="B9" s="15"/>
      <c r="C9" s="15">
        <v>56.349999999999994</v>
      </c>
      <c r="D9" s="15">
        <v>55.7</v>
      </c>
      <c r="E9" s="15">
        <v>44.75</v>
      </c>
      <c r="F9" s="15">
        <v>55.2</v>
      </c>
      <c r="G9" s="15"/>
      <c r="H9" s="15"/>
      <c r="I9" s="15"/>
      <c r="J9" s="15"/>
      <c r="K9" s="15"/>
      <c r="L9" s="15"/>
      <c r="M9" s="15"/>
      <c r="N9" s="15"/>
      <c r="O9" s="15"/>
      <c r="Q9" s="2"/>
      <c r="R9" s="8" t="str">
        <f t="shared" si="0"/>
        <v>WT β-syn</v>
      </c>
      <c r="S9" s="13">
        <f t="shared" ref="S9:S13" si="2">AVERAGE(B9:O9)</f>
        <v>53</v>
      </c>
      <c r="T9" s="13">
        <f t="shared" ref="T9:T13" si="3">IFERROR(STDEV(B9:O9),"")</f>
        <v>5.5201147331071541</v>
      </c>
      <c r="U9" s="13">
        <f t="shared" ref="U9:U13" si="4">IFERROR(T9/(SQRT(COUNT(B9:O9))),"")</f>
        <v>2.760057366553577</v>
      </c>
      <c r="V9" s="19">
        <f>_xlfn.T.TEST(B9:I9,B4:I4,2,2)</f>
        <v>0.68907254591631184</v>
      </c>
      <c r="X9" s="25" t="s">
        <v>32</v>
      </c>
    </row>
    <row r="10" spans="1:24" x14ac:dyDescent="0.2">
      <c r="A10" s="8" t="s">
        <v>20</v>
      </c>
      <c r="B10" s="15">
        <v>302</v>
      </c>
      <c r="C10" s="15">
        <v>193.5</v>
      </c>
      <c r="D10" s="15">
        <v>204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"/>
      <c r="Q10" s="2"/>
      <c r="R10" s="8" t="str">
        <f t="shared" si="0"/>
        <v>Δ2-9_v1</v>
      </c>
      <c r="S10" s="13">
        <f>AVERAGE(B10:O10)</f>
        <v>233.16666666666666</v>
      </c>
      <c r="T10" s="13">
        <f>IFERROR(STDEV(B10:O10),"")</f>
        <v>59.842153481750039</v>
      </c>
      <c r="U10" s="13">
        <f>IFERROR(T10/(SQRT(COUNT(B10:O10))),"")</f>
        <v>34.549883421575288</v>
      </c>
      <c r="V10" s="21">
        <f>_xlfn.T.TEST(B10:I10,B6:I6,2,2)</f>
        <v>2.5385624573808071E-3</v>
      </c>
    </row>
    <row r="11" spans="1:24" x14ac:dyDescent="0.2">
      <c r="A11" s="8" t="s">
        <v>5</v>
      </c>
      <c r="B11" s="15"/>
      <c r="C11" s="15"/>
      <c r="D11" s="15"/>
      <c r="E11" s="15"/>
      <c r="F11" s="15"/>
      <c r="G11" s="15">
        <v>60.95</v>
      </c>
      <c r="H11" s="15">
        <v>51.8</v>
      </c>
      <c r="I11" s="15">
        <v>59.05</v>
      </c>
      <c r="J11" s="15"/>
      <c r="K11" s="15"/>
      <c r="L11" s="15"/>
      <c r="M11" s="15"/>
      <c r="N11" s="15"/>
      <c r="O11" s="15"/>
      <c r="P11" s="2"/>
      <c r="Q11" s="2"/>
      <c r="R11" s="8" t="str">
        <f t="shared" si="0"/>
        <v>ΔNAC_v3</v>
      </c>
      <c r="S11" s="13">
        <f t="shared" si="2"/>
        <v>57.266666666666673</v>
      </c>
      <c r="T11" s="13">
        <f t="shared" si="3"/>
        <v>4.8286471535341402</v>
      </c>
      <c r="U11" s="13">
        <f t="shared" si="4"/>
        <v>2.7878207339146561</v>
      </c>
      <c r="V11" s="19">
        <f>_xlfn.T.TEST(B11:I11,B6:I6,2,2)</f>
        <v>0.30320693214536626</v>
      </c>
    </row>
    <row r="12" spans="1:24" x14ac:dyDescent="0.2">
      <c r="A12" s="8" t="s">
        <v>6</v>
      </c>
      <c r="B12" s="15"/>
      <c r="C12" s="15">
        <v>45.85</v>
      </c>
      <c r="D12" s="15">
        <v>43.4</v>
      </c>
      <c r="E12" s="15">
        <v>43.75</v>
      </c>
      <c r="F12" s="15">
        <v>41.4</v>
      </c>
      <c r="G12" s="15"/>
      <c r="H12" s="15"/>
      <c r="I12" s="15"/>
      <c r="J12" s="15"/>
      <c r="K12" s="15"/>
      <c r="L12" s="15"/>
      <c r="M12" s="15"/>
      <c r="N12" s="15"/>
      <c r="O12" s="15"/>
      <c r="P12" s="2"/>
      <c r="Q12" s="2"/>
      <c r="R12" s="8" t="str">
        <f t="shared" si="0"/>
        <v>A30P</v>
      </c>
      <c r="S12" s="13">
        <f t="shared" si="2"/>
        <v>43.6</v>
      </c>
      <c r="T12" s="13">
        <f t="shared" si="3"/>
        <v>1.8225440095280747</v>
      </c>
      <c r="U12" s="13">
        <f t="shared" si="4"/>
        <v>0.91127200476403736</v>
      </c>
      <c r="V12" s="21">
        <f>_xlfn.T.TEST(B12:I12,B6:I6,2,2)</f>
        <v>1.2389172630836078E-2</v>
      </c>
    </row>
    <row r="13" spans="1:24" x14ac:dyDescent="0.2">
      <c r="A13" s="8" t="s">
        <v>7</v>
      </c>
      <c r="B13" s="15"/>
      <c r="C13" s="15">
        <v>97.1</v>
      </c>
      <c r="D13" s="15">
        <v>93.85</v>
      </c>
      <c r="E13" s="15">
        <v>95.2</v>
      </c>
      <c r="F13" s="15">
        <v>89.35</v>
      </c>
      <c r="G13" s="15">
        <v>69.599999999999994</v>
      </c>
      <c r="H13" s="15">
        <v>66.849999999999994</v>
      </c>
      <c r="I13" s="15"/>
      <c r="J13" s="15"/>
      <c r="K13" s="15"/>
      <c r="L13" s="15"/>
      <c r="M13" s="15"/>
      <c r="N13" s="15"/>
      <c r="O13" s="15"/>
      <c r="P13" s="2"/>
      <c r="Q13" s="2"/>
      <c r="R13" s="8" t="str">
        <f t="shared" si="0"/>
        <v>E46K_v2</v>
      </c>
      <c r="S13" s="13">
        <f t="shared" si="2"/>
        <v>85.325000000000003</v>
      </c>
      <c r="T13" s="13">
        <f t="shared" si="3"/>
        <v>13.517719852105149</v>
      </c>
      <c r="U13" s="13">
        <f t="shared" si="4"/>
        <v>5.5185860205913508</v>
      </c>
      <c r="V13" s="21">
        <f>_xlfn.T.TEST(B13:I13,B6:I6,2,2)</f>
        <v>5.6832130662574948E-2</v>
      </c>
    </row>
    <row r="14" spans="1:24" x14ac:dyDescent="0.2">
      <c r="A14" s="8" t="s">
        <v>8</v>
      </c>
      <c r="B14" s="15">
        <v>58.7</v>
      </c>
      <c r="C14" s="15">
        <v>66</v>
      </c>
      <c r="D14" s="15">
        <v>59.2</v>
      </c>
      <c r="E14" s="15">
        <v>63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Q14" s="2"/>
      <c r="R14" s="8" t="str">
        <f t="shared" si="0"/>
        <v>A53T</v>
      </c>
      <c r="S14" s="13">
        <f>AVERAGE(B14:O14)</f>
        <v>61.725000000000001</v>
      </c>
      <c r="T14" s="13">
        <f>IFERROR(STDEV(B14:O14),"")</f>
        <v>3.4364468083569486</v>
      </c>
      <c r="U14" s="13">
        <f>IFERROR(T14/(SQRT(COUNT(B14:O14))),"")</f>
        <v>1.7182234041784743</v>
      </c>
      <c r="V14" s="19">
        <f>_xlfn.T.TEST(B14:I14,B6:I6,2,2)</f>
        <v>0.51209025692811994</v>
      </c>
    </row>
    <row r="15" spans="1:24" x14ac:dyDescent="0.2">
      <c r="A15" s="22" t="s">
        <v>27</v>
      </c>
      <c r="B15" s="23">
        <f>AVERAGE(B4:B14)</f>
        <v>93.027857142857144</v>
      </c>
      <c r="C15" s="23">
        <f>AVERAGE(C4:D14)</f>
        <v>71.945625000000007</v>
      </c>
      <c r="D15" s="23"/>
      <c r="E15" s="23"/>
      <c r="F15" s="23"/>
      <c r="G15" s="23">
        <f>AVERAGE(G4:I14)</f>
        <v>61.477272727272727</v>
      </c>
      <c r="H15" s="23"/>
      <c r="I15" s="23"/>
      <c r="J15" s="23"/>
      <c r="K15" s="23"/>
      <c r="L15" s="23"/>
      <c r="M15" s="23"/>
      <c r="N15" s="23"/>
      <c r="O15" s="23"/>
      <c r="Q15" s="2"/>
      <c r="R15" s="22" t="str">
        <f t="shared" si="0"/>
        <v>Mean</v>
      </c>
      <c r="S15" s="13">
        <f>AVERAGE(B15:O15)</f>
        <v>75.483584956709961</v>
      </c>
      <c r="T15" s="24"/>
      <c r="U15" s="24"/>
    </row>
    <row r="16" spans="1:24" x14ac:dyDescent="0.2">
      <c r="S16" s="14"/>
      <c r="T16" s="14"/>
      <c r="U16" s="14"/>
    </row>
    <row r="17" spans="1:24" x14ac:dyDescent="0.2">
      <c r="A17" s="1" t="s">
        <v>28</v>
      </c>
      <c r="Q17" s="2"/>
      <c r="S17" s="14"/>
      <c r="T17" s="14"/>
      <c r="U17" s="14"/>
    </row>
    <row r="18" spans="1:24" x14ac:dyDescent="0.2">
      <c r="A18" s="3" t="s">
        <v>0</v>
      </c>
      <c r="B18" s="4" t="s">
        <v>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6"/>
      <c r="Q18" s="2"/>
      <c r="S18" s="7" t="s">
        <v>2</v>
      </c>
      <c r="T18" s="7" t="s">
        <v>3</v>
      </c>
      <c r="U18" s="7" t="s">
        <v>4</v>
      </c>
      <c r="V18" s="7" t="s">
        <v>26</v>
      </c>
    </row>
    <row r="19" spans="1:24" x14ac:dyDescent="0.2">
      <c r="A19" s="3"/>
      <c r="B19" s="4" t="s">
        <v>14</v>
      </c>
      <c r="C19" s="10" t="s">
        <v>17</v>
      </c>
      <c r="D19" s="10" t="s">
        <v>17</v>
      </c>
      <c r="E19" s="10" t="s">
        <v>17</v>
      </c>
      <c r="F19" s="10" t="s">
        <v>17</v>
      </c>
      <c r="G19" s="10" t="s">
        <v>21</v>
      </c>
      <c r="H19" s="10" t="s">
        <v>21</v>
      </c>
      <c r="I19" s="10" t="s">
        <v>21</v>
      </c>
      <c r="J19" s="5"/>
      <c r="K19" s="5"/>
      <c r="L19" s="5"/>
      <c r="M19" s="5"/>
      <c r="N19" s="5"/>
      <c r="O19" s="6"/>
      <c r="Q19" s="2"/>
      <c r="S19" s="7"/>
      <c r="T19" s="7"/>
      <c r="U19" s="7"/>
    </row>
    <row r="20" spans="1:24" x14ac:dyDescent="0.2">
      <c r="A20" s="8" t="s">
        <v>11</v>
      </c>
      <c r="B20" s="16">
        <f>(B4/$B$15)*75</f>
        <v>44.462488194780363</v>
      </c>
      <c r="C20" s="16">
        <f>(C4/$C$15)*75</f>
        <v>57.178598420682277</v>
      </c>
      <c r="D20" s="16">
        <f>(D4/$C$15)*75</f>
        <v>51.60146986005055</v>
      </c>
      <c r="E20" s="16"/>
      <c r="F20" s="16"/>
      <c r="G20" s="16">
        <f>(G4/$G$15)*75</f>
        <v>56.972273567467653</v>
      </c>
      <c r="H20" s="16"/>
      <c r="I20" s="16"/>
      <c r="J20" s="16"/>
      <c r="K20" s="16"/>
      <c r="L20" s="16"/>
      <c r="M20" s="16"/>
      <c r="N20" s="16"/>
      <c r="O20" s="16"/>
      <c r="P20" s="2"/>
      <c r="Q20" s="2"/>
      <c r="R20" s="8" t="s">
        <v>25</v>
      </c>
      <c r="S20" s="18">
        <f>AVERAGE(B20:O20)</f>
        <v>52.553707510745213</v>
      </c>
      <c r="T20" s="13">
        <f>IFERROR(STDEV(B20:O20),"")</f>
        <v>5.980187524620538</v>
      </c>
      <c r="U20" s="13">
        <f>IFERROR(T20/(SQRT(COUNT(B20:O20))),"")</f>
        <v>2.990093762310269</v>
      </c>
    </row>
    <row r="21" spans="1:24" x14ac:dyDescent="0.2">
      <c r="A21" s="8" t="s">
        <v>34</v>
      </c>
      <c r="B21" s="16">
        <f t="shared" ref="B21:B30" si="5">(B5/$B$15)*75</f>
        <v>45.631492870799065</v>
      </c>
      <c r="C21" s="16"/>
      <c r="D21" s="16"/>
      <c r="E21" s="16"/>
      <c r="F21" s="16"/>
      <c r="G21" s="16">
        <f t="shared" ref="G21:H29" si="6">(G5/$G$15)*75</f>
        <v>81.005545286506475</v>
      </c>
      <c r="H21" s="16">
        <f>(H5/$G$15)*75</f>
        <v>89.179297597042506</v>
      </c>
      <c r="I21" s="16"/>
      <c r="J21" s="16"/>
      <c r="K21" s="16"/>
      <c r="L21" s="16"/>
      <c r="M21" s="16"/>
      <c r="N21" s="16"/>
      <c r="O21" s="16"/>
      <c r="P21" s="2"/>
      <c r="Q21" s="2"/>
      <c r="R21" s="8" t="str">
        <f>A21</f>
        <v>Empty vector +TAPI-1</v>
      </c>
      <c r="S21" s="18">
        <f>AVERAGE(B21:O21)</f>
        <v>71.938778584782682</v>
      </c>
      <c r="T21" s="13">
        <f>IFERROR(STDEV(B21:O21),"")</f>
        <v>23.146436398209833</v>
      </c>
      <c r="U21" s="13">
        <f>IFERROR(T21/(SQRT(COUNT(B21:O21))),"")</f>
        <v>13.363601285287</v>
      </c>
      <c r="V21" s="20">
        <f>_xlfn.T.TEST(B21:I21,B20:I20,2,2)</f>
        <v>0.15923834078080276</v>
      </c>
    </row>
    <row r="22" spans="1:24" x14ac:dyDescent="0.2">
      <c r="A22" s="8" t="s">
        <v>10</v>
      </c>
      <c r="B22" s="16">
        <f t="shared" si="5"/>
        <v>66.754198051274955</v>
      </c>
      <c r="C22" s="16">
        <f t="shared" ref="C22:D22" si="7">(C6/$C$15)*75</f>
        <v>72.085689713585779</v>
      </c>
      <c r="D22" s="16">
        <f t="shared" si="7"/>
        <v>62.547236194000668</v>
      </c>
      <c r="E22" s="16"/>
      <c r="F22" s="16"/>
      <c r="G22" s="16">
        <f t="shared" si="6"/>
        <v>65.085027726432529</v>
      </c>
      <c r="H22" s="16"/>
      <c r="I22" s="16"/>
      <c r="J22" s="16"/>
      <c r="K22" s="16"/>
      <c r="L22" s="16"/>
      <c r="M22" s="16"/>
      <c r="N22" s="16"/>
      <c r="O22" s="16"/>
      <c r="Q22" s="2"/>
      <c r="R22" s="8" t="str">
        <f t="shared" ref="R22:R30" si="8">A22</f>
        <v>WT α-syn</v>
      </c>
      <c r="S22" s="18">
        <f>AVERAGE(B22:O22)</f>
        <v>66.618037921323491</v>
      </c>
      <c r="T22" s="13">
        <f>IFERROR(STDEV(B22:O22),"")</f>
        <v>4.0346541637514823</v>
      </c>
      <c r="U22" s="13">
        <f>IFERROR(T22/(SQRT(COUNT(B22:O22))),"")</f>
        <v>2.0173270818757412</v>
      </c>
      <c r="V22" s="21">
        <f>_xlfn.T.TEST(B22:I22,B20:I20,2,2)</f>
        <v>7.9913159785117097E-3</v>
      </c>
      <c r="X22" t="s">
        <v>33</v>
      </c>
    </row>
    <row r="23" spans="1:24" x14ac:dyDescent="0.2">
      <c r="A23" s="8" t="s">
        <v>35</v>
      </c>
      <c r="B23" s="16">
        <f t="shared" si="5"/>
        <v>71.430216755349775</v>
      </c>
      <c r="C23" s="16"/>
      <c r="D23" s="16"/>
      <c r="E23" s="16"/>
      <c r="F23" s="16"/>
      <c r="G23" s="16">
        <f t="shared" si="6"/>
        <v>82.286506469500921</v>
      </c>
      <c r="H23" s="16">
        <f t="shared" si="6"/>
        <v>74.417744916820709</v>
      </c>
      <c r="I23" s="16"/>
      <c r="J23" s="16"/>
      <c r="K23" s="16"/>
      <c r="L23" s="16"/>
      <c r="M23" s="16"/>
      <c r="N23" s="16"/>
      <c r="O23" s="16"/>
      <c r="Q23" s="2"/>
      <c r="R23" s="8" t="str">
        <f t="shared" si="8"/>
        <v>WT α-syn +TAPI-1</v>
      </c>
      <c r="S23" s="18">
        <f>AVERAGE(B23:O23)</f>
        <v>76.044822713890468</v>
      </c>
      <c r="T23" s="13">
        <f>IFERROR(STDEV(B23:O23),"")</f>
        <v>5.6080560988353199</v>
      </c>
      <c r="U23" s="13">
        <f>IFERROR(T23/(SQRT(COUNT(B23:O23))),"")</f>
        <v>3.2378126982930948</v>
      </c>
      <c r="V23" s="21">
        <f>_xlfn.T.TEST(B23:I23,B22:I22,2,2)</f>
        <v>4.7616747192834971E-2</v>
      </c>
    </row>
    <row r="24" spans="1:24" x14ac:dyDescent="0.2">
      <c r="A24" s="8" t="s">
        <v>36</v>
      </c>
      <c r="B24" s="16">
        <f t="shared" si="5"/>
        <v>5.9216133416257808</v>
      </c>
      <c r="C24" s="16">
        <f t="shared" ref="C24:D24" si="9">(C8/$C$15)*75</f>
        <v>0.80268953115634201</v>
      </c>
      <c r="D24" s="16">
        <f t="shared" si="9"/>
        <v>1.9910870188423548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Q24" s="2"/>
      <c r="R24" s="8" t="str">
        <f t="shared" si="8"/>
        <v>WT α-syn +DAPT</v>
      </c>
      <c r="S24" s="18">
        <f>AVERAGE(B24:O24)</f>
        <v>2.9051299638748258</v>
      </c>
      <c r="T24" s="13">
        <f>IFERROR(STDEV(B24:O24),"")</f>
        <v>2.6790765430219539</v>
      </c>
      <c r="U24" s="13">
        <f>IFERROR(T24/(SQRT(COUNT(B24:O24))),"")</f>
        <v>1.5467655632933373</v>
      </c>
      <c r="V24" s="21">
        <f>_xlfn.T.TEST(B24:I24,B22:I22,2,2)</f>
        <v>2.6166425828490897E-6</v>
      </c>
    </row>
    <row r="25" spans="1:24" x14ac:dyDescent="0.2">
      <c r="A25" s="8" t="s">
        <v>9</v>
      </c>
      <c r="B25" s="16"/>
      <c r="C25" s="16">
        <f t="shared" ref="C25:D25" si="10">(C9/$C$15)*75</f>
        <v>58.742279325532294</v>
      </c>
      <c r="D25" s="16">
        <f t="shared" si="10"/>
        <v>58.064684266763962</v>
      </c>
      <c r="E25" s="16">
        <f>(E9/$C$15)*75</f>
        <v>46.649813661358834</v>
      </c>
      <c r="F25" s="16">
        <f>(F9/$C$15)*75</f>
        <v>57.543457298480618</v>
      </c>
      <c r="G25" s="16"/>
      <c r="H25" s="16"/>
      <c r="I25" s="16"/>
      <c r="J25" s="16"/>
      <c r="K25" s="16"/>
      <c r="L25" s="16"/>
      <c r="M25" s="16"/>
      <c r="N25" s="16"/>
      <c r="O25" s="16"/>
      <c r="Q25" s="2"/>
      <c r="R25" s="8" t="str">
        <f t="shared" si="8"/>
        <v>WT β-syn</v>
      </c>
      <c r="S25" s="18">
        <f t="shared" ref="S25" si="11">AVERAGE(B25:O25)</f>
        <v>55.250058638033934</v>
      </c>
      <c r="T25" s="13">
        <f t="shared" ref="T25" si="12">IFERROR(STDEV(B25:O25),"")</f>
        <v>5.7544653338272687</v>
      </c>
      <c r="U25" s="13">
        <f t="shared" ref="U25" si="13">IFERROR(T25/(SQRT(COUNT(B25:O25))),"")</f>
        <v>2.8772326669136343</v>
      </c>
      <c r="V25" s="19">
        <f>_xlfn.T.TEST(B25:I25,B20:I20,2,2)</f>
        <v>0.53989461611026135</v>
      </c>
    </row>
    <row r="26" spans="1:24" x14ac:dyDescent="0.2">
      <c r="A26" s="8" t="s">
        <v>20</v>
      </c>
      <c r="B26" s="16">
        <f t="shared" si="5"/>
        <v>243.47545666044732</v>
      </c>
      <c r="C26" s="16">
        <f t="shared" ref="C26:D26" si="14">(C10/$C$15)*75</f>
        <v>201.71483672565216</v>
      </c>
      <c r="D26" s="16">
        <f t="shared" si="14"/>
        <v>212.66060305960229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2"/>
      <c r="Q26" s="2"/>
      <c r="R26" s="8" t="s">
        <v>22</v>
      </c>
      <c r="S26" s="18">
        <f>AVERAGE(B26:O26)</f>
        <v>219.28363214856725</v>
      </c>
      <c r="T26" s="13">
        <f>IFERROR(STDEV(B26:O26),"")</f>
        <v>21.653769419423487</v>
      </c>
      <c r="U26" s="13">
        <f>IFERROR(T26/(SQRT(COUNT(B26:O26))),"")</f>
        <v>12.501809603274237</v>
      </c>
      <c r="V26" s="21">
        <f>_xlfn.T.TEST(B26:I26,B22:I22,2,2)</f>
        <v>3.0875586338294932E-5</v>
      </c>
      <c r="X26" t="s">
        <v>22</v>
      </c>
    </row>
    <row r="27" spans="1:24" x14ac:dyDescent="0.2">
      <c r="A27" s="8" t="s">
        <v>5</v>
      </c>
      <c r="B27" s="16"/>
      <c r="C27" s="16"/>
      <c r="D27" s="16"/>
      <c r="E27" s="16"/>
      <c r="F27" s="16"/>
      <c r="G27" s="16">
        <f t="shared" si="6"/>
        <v>74.35674676524954</v>
      </c>
      <c r="H27" s="16">
        <f t="shared" ref="H27:H29" si="15">(H11/$G$15)*75</f>
        <v>63.19408502772643</v>
      </c>
      <c r="I27" s="16">
        <f>(I11/$G$15)*75</f>
        <v>72.038817005545283</v>
      </c>
      <c r="J27" s="16"/>
      <c r="K27" s="16"/>
      <c r="L27" s="16"/>
      <c r="M27" s="16"/>
      <c r="N27" s="16"/>
      <c r="O27" s="16"/>
      <c r="P27" s="2"/>
      <c r="Q27" s="2"/>
      <c r="R27" s="8" t="s">
        <v>23</v>
      </c>
      <c r="S27" s="18">
        <f t="shared" ref="S27:S29" si="16">AVERAGE(B27:O27)</f>
        <v>69.863216266173751</v>
      </c>
      <c r="T27" s="13">
        <f t="shared" ref="T27:T29" si="17">IFERROR(STDEV(B27:O27),"")</f>
        <v>5.8907710190989491</v>
      </c>
      <c r="U27" s="13">
        <f t="shared" ref="U27:U29" si="18">IFERROR(T27/(SQRT(COUNT(B27:O27))),"")</f>
        <v>3.4010382336112244</v>
      </c>
      <c r="V27" s="19">
        <f>_xlfn.T.TEST(B27:I27,B22:I22,2,2)</f>
        <v>0.42222832645242858</v>
      </c>
      <c r="X27" t="s">
        <v>23</v>
      </c>
    </row>
    <row r="28" spans="1:24" x14ac:dyDescent="0.2">
      <c r="A28" s="8" t="s">
        <v>6</v>
      </c>
      <c r="B28" s="16"/>
      <c r="C28" s="16">
        <f t="shared" ref="C28:D28" si="19">(C12/$C$15)*75</f>
        <v>47.796512991582183</v>
      </c>
      <c r="D28" s="16">
        <f t="shared" si="19"/>
        <v>45.242500846993821</v>
      </c>
      <c r="E28" s="16">
        <f t="shared" ref="E28:E30" si="20">(E12/$C$15)*75</f>
        <v>45.607359724792154</v>
      </c>
      <c r="F28" s="16">
        <f t="shared" ref="F28:F29" si="21">(F12/$C$15)*75</f>
        <v>43.15759297386046</v>
      </c>
      <c r="G28" s="16"/>
      <c r="H28" s="16"/>
      <c r="I28" s="16"/>
      <c r="J28" s="16"/>
      <c r="K28" s="16"/>
      <c r="L28" s="16"/>
      <c r="M28" s="16"/>
      <c r="N28" s="16"/>
      <c r="O28" s="16"/>
      <c r="P28" s="2"/>
      <c r="Q28" s="2"/>
      <c r="R28" s="8" t="str">
        <f t="shared" si="8"/>
        <v>A30P</v>
      </c>
      <c r="S28" s="18">
        <f t="shared" si="16"/>
        <v>45.450991634307158</v>
      </c>
      <c r="T28" s="13">
        <f t="shared" si="17"/>
        <v>1.8999181772985598</v>
      </c>
      <c r="U28" s="13">
        <f t="shared" si="18"/>
        <v>0.94995908864927991</v>
      </c>
      <c r="V28" s="21">
        <f>_xlfn.T.TEST(B28:I28,B22:I22,2,2)</f>
        <v>7.7874981611686066E-5</v>
      </c>
      <c r="X28" t="s">
        <v>6</v>
      </c>
    </row>
    <row r="29" spans="1:24" x14ac:dyDescent="0.2">
      <c r="A29" s="8" t="s">
        <v>7</v>
      </c>
      <c r="B29" s="16"/>
      <c r="C29" s="16">
        <f t="shared" ref="C29:D29" si="22">(C13/$C$15)*75</f>
        <v>101.22227724062441</v>
      </c>
      <c r="D29" s="16">
        <f t="shared" si="22"/>
        <v>97.834301946782702</v>
      </c>
      <c r="E29" s="16">
        <f t="shared" si="20"/>
        <v>99.241614761147744</v>
      </c>
      <c r="F29" s="16">
        <f t="shared" si="21"/>
        <v>93.143259232232666</v>
      </c>
      <c r="G29" s="16">
        <f t="shared" si="6"/>
        <v>84.909426987060996</v>
      </c>
      <c r="H29" s="16">
        <f t="shared" si="15"/>
        <v>81.554528650646944</v>
      </c>
      <c r="I29" s="16"/>
      <c r="J29" s="16"/>
      <c r="K29" s="16"/>
      <c r="L29" s="16"/>
      <c r="M29" s="16"/>
      <c r="N29" s="16"/>
      <c r="O29" s="16"/>
      <c r="P29" s="2"/>
      <c r="Q29" s="2"/>
      <c r="R29" s="8" t="s">
        <v>24</v>
      </c>
      <c r="S29" s="18">
        <f t="shared" si="16"/>
        <v>92.984234803082586</v>
      </c>
      <c r="T29" s="13">
        <f t="shared" si="17"/>
        <v>8.079718945687528</v>
      </c>
      <c r="U29" s="13">
        <f t="shared" si="18"/>
        <v>3.2985314470054194</v>
      </c>
      <c r="V29" s="21">
        <f>_xlfn.T.TEST(B29:I29,B22:I22,2,2)</f>
        <v>3.3664165875988219E-4</v>
      </c>
      <c r="X29" t="s">
        <v>24</v>
      </c>
    </row>
    <row r="30" spans="1:24" x14ac:dyDescent="0.2">
      <c r="A30" s="8" t="s">
        <v>8</v>
      </c>
      <c r="B30" s="16">
        <f t="shared" si="5"/>
        <v>47.324534125722714</v>
      </c>
      <c r="C30" s="16">
        <f t="shared" ref="C30:D30" si="23">(C14/$C$15)*75</f>
        <v>68.801959813400742</v>
      </c>
      <c r="D30" s="16">
        <f t="shared" si="23"/>
        <v>61.713273044747332</v>
      </c>
      <c r="E30" s="16">
        <f t="shared" si="20"/>
        <v>65.674598003700709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Q30" s="2"/>
      <c r="R30" s="8" t="str">
        <f t="shared" si="8"/>
        <v>A53T</v>
      </c>
      <c r="S30" s="18">
        <f>AVERAGE(B30:O30)</f>
        <v>60.878591246892874</v>
      </c>
      <c r="T30" s="13">
        <f>IFERROR(STDEV(B30:O30),"")</f>
        <v>9.4901810379585765</v>
      </c>
      <c r="U30" s="13">
        <f>IFERROR(T30/(SQRT(COUNT(B30:O30))),"")</f>
        <v>4.7450905189792882</v>
      </c>
      <c r="V30" s="19">
        <f>_xlfn.T.TEST(B30:I30,B22:I22,2,2)</f>
        <v>0.3082475074542913</v>
      </c>
      <c r="X30" t="s">
        <v>8</v>
      </c>
    </row>
    <row r="31" spans="1:24" x14ac:dyDescent="0.2">
      <c r="V31" s="1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opLeftCell="A19" workbookViewId="0">
      <selection activeCell="P46" sqref="P46"/>
    </sheetView>
  </sheetViews>
  <sheetFormatPr defaultRowHeight="12.75" x14ac:dyDescent="0.2"/>
  <cols>
    <col min="1" max="1" width="16.5703125" customWidth="1"/>
    <col min="17" max="17" width="1.5703125" customWidth="1"/>
    <col min="18" max="18" width="17.5703125" customWidth="1"/>
  </cols>
  <sheetData>
    <row r="1" spans="1:22" x14ac:dyDescent="0.2">
      <c r="A1" s="1" t="s">
        <v>13</v>
      </c>
      <c r="Q1" s="2"/>
    </row>
    <row r="2" spans="1:22" x14ac:dyDescent="0.2">
      <c r="A2" s="3" t="s">
        <v>0</v>
      </c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Q2" s="2"/>
      <c r="S2" s="7" t="s">
        <v>2</v>
      </c>
      <c r="T2" s="7" t="s">
        <v>3</v>
      </c>
      <c r="U2" s="7" t="s">
        <v>4</v>
      </c>
      <c r="V2" s="7" t="s">
        <v>26</v>
      </c>
    </row>
    <row r="3" spans="1:22" x14ac:dyDescent="0.2">
      <c r="A3" s="3"/>
      <c r="B3" s="4" t="s">
        <v>14</v>
      </c>
      <c r="C3" s="10" t="s">
        <v>17</v>
      </c>
      <c r="D3" s="10" t="s">
        <v>17</v>
      </c>
      <c r="E3" s="10" t="s">
        <v>17</v>
      </c>
      <c r="F3" s="10" t="s">
        <v>17</v>
      </c>
      <c r="G3" s="10" t="s">
        <v>21</v>
      </c>
      <c r="H3" s="10" t="s">
        <v>21</v>
      </c>
      <c r="I3" s="10" t="s">
        <v>21</v>
      </c>
      <c r="J3" s="5"/>
      <c r="K3" s="5"/>
      <c r="L3" s="5"/>
      <c r="M3" s="5"/>
      <c r="N3" s="5"/>
      <c r="O3" s="6"/>
      <c r="Q3" s="2"/>
      <c r="S3" s="7"/>
      <c r="T3" s="7"/>
      <c r="U3" s="7"/>
    </row>
    <row r="4" spans="1:22" x14ac:dyDescent="0.2">
      <c r="A4" s="8" t="s">
        <v>11</v>
      </c>
      <c r="B4" s="9">
        <v>5.3550000000000004</v>
      </c>
      <c r="C4" s="9">
        <v>4.5049999999999999</v>
      </c>
      <c r="D4" s="9">
        <v>3.8600000000000003</v>
      </c>
      <c r="E4" s="9"/>
      <c r="F4" s="9"/>
      <c r="G4" s="9">
        <v>4.75</v>
      </c>
      <c r="H4" s="9"/>
      <c r="I4" s="9"/>
      <c r="J4" s="9"/>
      <c r="K4" s="9"/>
      <c r="L4" s="9"/>
      <c r="M4" s="9"/>
      <c r="N4" s="9"/>
      <c r="O4" s="9"/>
      <c r="P4" s="2"/>
      <c r="Q4" s="2"/>
      <c r="R4" s="8" t="str">
        <f>A4</f>
        <v>pcDNA</v>
      </c>
      <c r="S4" s="13">
        <f>AVERAGE(B4:O4)</f>
        <v>4.6174999999999997</v>
      </c>
      <c r="T4" s="13">
        <f>IFERROR(STDEV(B4:O4),"")</f>
        <v>0.61858036395174743</v>
      </c>
      <c r="U4" s="13">
        <f>IFERROR(T4/(SQRT(COUNT(B4:O4))),"")</f>
        <v>0.30929018197587371</v>
      </c>
    </row>
    <row r="5" spans="1:22" x14ac:dyDescent="0.2">
      <c r="A5" s="8" t="s">
        <v>18</v>
      </c>
      <c r="B5" s="9">
        <v>6.56</v>
      </c>
      <c r="C5" s="9"/>
      <c r="D5" s="9"/>
      <c r="E5" s="9"/>
      <c r="F5" s="9"/>
      <c r="G5" s="9">
        <v>6.28</v>
      </c>
      <c r="H5" s="9">
        <v>6.8450000000000006</v>
      </c>
      <c r="I5" s="9"/>
      <c r="J5" s="9"/>
      <c r="K5" s="9"/>
      <c r="L5" s="9"/>
      <c r="M5" s="9"/>
      <c r="N5" s="9"/>
      <c r="O5" s="9"/>
      <c r="P5" s="2"/>
      <c r="Q5" s="2"/>
      <c r="R5" s="8" t="str">
        <f t="shared" ref="R5:R15" si="0">A5</f>
        <v>pcDNA +TAPI-1</v>
      </c>
      <c r="S5" s="13">
        <f t="shared" ref="S5:S7" si="1">AVERAGE(B5:O5)</f>
        <v>6.5616666666666674</v>
      </c>
      <c r="T5" s="13">
        <f t="shared" ref="T5:T7" si="2">IFERROR(STDEV(B5:O5),"")</f>
        <v>0.28250368729157049</v>
      </c>
      <c r="U5" s="13">
        <f t="shared" ref="U5:U7" si="3">IFERROR(T5/(SQRT(COUNT(B5:O5))),"")</f>
        <v>0.16310357990485008</v>
      </c>
      <c r="V5" s="20">
        <f>_xlfn.T.TEST(B5:I5,B4:I4,2,2)</f>
        <v>4.1838303595646579E-3</v>
      </c>
    </row>
    <row r="6" spans="1:22" x14ac:dyDescent="0.2">
      <c r="A6" s="8" t="s">
        <v>10</v>
      </c>
      <c r="B6" s="9">
        <v>7.8049999999999997</v>
      </c>
      <c r="C6" s="9">
        <v>6.2350000000000003</v>
      </c>
      <c r="D6" s="9">
        <v>5.125</v>
      </c>
      <c r="E6" s="9"/>
      <c r="F6" s="9"/>
      <c r="G6" s="9">
        <v>4.2300000000000004</v>
      </c>
      <c r="H6" s="9"/>
      <c r="I6" s="9"/>
      <c r="J6" s="9"/>
      <c r="K6" s="9"/>
      <c r="L6" s="9"/>
      <c r="M6" s="9"/>
      <c r="N6" s="9"/>
      <c r="O6" s="9"/>
      <c r="Q6" s="2"/>
      <c r="R6" s="8" t="str">
        <f t="shared" si="0"/>
        <v>WT α-syn</v>
      </c>
      <c r="S6" s="13">
        <f t="shared" si="1"/>
        <v>5.8487499999999999</v>
      </c>
      <c r="T6" s="13">
        <f t="shared" si="2"/>
        <v>1.5405917423726083</v>
      </c>
      <c r="U6" s="13">
        <f t="shared" si="3"/>
        <v>0.77029587118630416</v>
      </c>
      <c r="V6" s="20">
        <f>_xlfn.T.TEST(B6:I6,B4:I4,2,2)</f>
        <v>0.18851686946402485</v>
      </c>
    </row>
    <row r="7" spans="1:22" x14ac:dyDescent="0.2">
      <c r="A7" s="8" t="s">
        <v>19</v>
      </c>
      <c r="B7" s="9">
        <v>9.52</v>
      </c>
      <c r="C7" s="9"/>
      <c r="D7" s="9"/>
      <c r="E7" s="9"/>
      <c r="F7" s="9"/>
      <c r="G7" s="9">
        <v>6.3599999999999994</v>
      </c>
      <c r="H7" s="9">
        <v>5.77</v>
      </c>
      <c r="I7" s="9"/>
      <c r="J7" s="9"/>
      <c r="K7" s="9"/>
      <c r="L7" s="9"/>
      <c r="M7" s="9"/>
      <c r="N7" s="9"/>
      <c r="O7" s="9"/>
      <c r="Q7" s="2"/>
      <c r="R7" s="8" t="str">
        <f t="shared" si="0"/>
        <v>WT α-syn + TAPI-1</v>
      </c>
      <c r="S7" s="13">
        <f t="shared" si="1"/>
        <v>7.2166666666666659</v>
      </c>
      <c r="T7" s="13">
        <f t="shared" si="2"/>
        <v>2.0164407586967035</v>
      </c>
      <c r="U7" s="13">
        <f t="shared" si="3"/>
        <v>1.1641926148384751</v>
      </c>
      <c r="V7" s="21">
        <f>_xlfn.T.TEST(B7:I7,B6:I6,2,2)</f>
        <v>0.3521740143321912</v>
      </c>
    </row>
    <row r="8" spans="1:22" x14ac:dyDescent="0.2">
      <c r="A8" s="8" t="s">
        <v>12</v>
      </c>
      <c r="B8" s="9">
        <v>2.7050000000000001</v>
      </c>
      <c r="C8" s="9">
        <v>2.0249999999999999</v>
      </c>
      <c r="D8" s="9">
        <v>1.605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Q8" s="2"/>
      <c r="R8" s="8" t="str">
        <f t="shared" si="0"/>
        <v>WT α-syn + DAPT</v>
      </c>
      <c r="S8" s="13">
        <f>AVERAGE(B8:O8)</f>
        <v>2.1116666666666668</v>
      </c>
      <c r="T8" s="13">
        <f>IFERROR(STDEV(B8:O8),"")</f>
        <v>0.55509758901776129</v>
      </c>
      <c r="U8" s="13">
        <f>IFERROR(T8/(SQRT(COUNT(B8:O8))),"")</f>
        <v>0.32048574244591677</v>
      </c>
      <c r="V8" s="21">
        <f>_xlfn.T.TEST(B8:I8,B6:I6,2,2)</f>
        <v>1.1030816200581011E-2</v>
      </c>
    </row>
    <row r="9" spans="1:22" x14ac:dyDescent="0.2">
      <c r="A9" s="8" t="s">
        <v>9</v>
      </c>
      <c r="B9" s="9"/>
      <c r="C9" s="9">
        <v>4.5</v>
      </c>
      <c r="D9" s="9">
        <v>4.1899999999999995</v>
      </c>
      <c r="E9" s="9">
        <v>3.48</v>
      </c>
      <c r="F9" s="9">
        <v>4.2450000000000001</v>
      </c>
      <c r="G9" s="9"/>
      <c r="H9" s="9"/>
      <c r="I9" s="9"/>
      <c r="J9" s="9"/>
      <c r="K9" s="9"/>
      <c r="L9" s="9"/>
      <c r="M9" s="9"/>
      <c r="N9" s="9"/>
      <c r="O9" s="9"/>
      <c r="Q9" s="2"/>
      <c r="R9" s="8" t="str">
        <f t="shared" si="0"/>
        <v>WT β-syn</v>
      </c>
      <c r="S9" s="13">
        <f t="shared" ref="S9:S13" si="4">AVERAGE(B9:O9)</f>
        <v>4.1037499999999998</v>
      </c>
      <c r="T9" s="13">
        <f t="shared" ref="T9:T13" si="5">IFERROR(STDEV(B9:O9),"")</f>
        <v>0.43721419235884829</v>
      </c>
      <c r="U9" s="13">
        <f t="shared" ref="U9:U13" si="6">IFERROR(T9/(SQRT(COUNT(B9:O9))),"")</f>
        <v>0.21860709617942414</v>
      </c>
      <c r="V9" s="19">
        <f>_xlfn.T.TEST(B9:I9,B4:I4,2,2)</f>
        <v>0.22377424827132192</v>
      </c>
    </row>
    <row r="10" spans="1:22" x14ac:dyDescent="0.2">
      <c r="A10" s="8" t="s">
        <v>20</v>
      </c>
      <c r="B10" s="9">
        <v>28.25</v>
      </c>
      <c r="C10" s="9">
        <v>17.2</v>
      </c>
      <c r="D10" s="9">
        <v>16.350000000000001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2"/>
      <c r="Q10" s="2"/>
      <c r="R10" s="8" t="str">
        <f t="shared" si="0"/>
        <v>Δ2-9_v1</v>
      </c>
      <c r="S10" s="13">
        <f>AVERAGE(B10:O10)</f>
        <v>20.6</v>
      </c>
      <c r="T10" s="13">
        <f>IFERROR(STDEV(B10:O10),"")</f>
        <v>6.6387122245206474</v>
      </c>
      <c r="U10" s="13">
        <f>IFERROR(T10/(SQRT(COUNT(B10:O10))),"")</f>
        <v>3.8328622898994551</v>
      </c>
      <c r="V10" s="21">
        <f>_xlfn.T.TEST(B10:I10,B6:I6,2,2)</f>
        <v>6.8615805915564982E-3</v>
      </c>
    </row>
    <row r="11" spans="1:22" x14ac:dyDescent="0.2">
      <c r="A11" s="8" t="s">
        <v>5</v>
      </c>
      <c r="B11" s="9"/>
      <c r="C11" s="9"/>
      <c r="D11" s="9"/>
      <c r="E11" s="9"/>
      <c r="F11" s="9"/>
      <c r="G11" s="9">
        <v>5.49</v>
      </c>
      <c r="H11" s="9">
        <v>4.66</v>
      </c>
      <c r="I11" s="9">
        <v>5.2350000000000003</v>
      </c>
      <c r="J11" s="9"/>
      <c r="K11" s="9"/>
      <c r="L11" s="9"/>
      <c r="M11" s="9"/>
      <c r="N11" s="9"/>
      <c r="O11" s="9"/>
      <c r="P11" s="2"/>
      <c r="Q11" s="2"/>
      <c r="R11" s="8" t="str">
        <f t="shared" si="0"/>
        <v>ΔNAC_v3</v>
      </c>
      <c r="S11" s="13">
        <f t="shared" si="4"/>
        <v>5.1283333333333339</v>
      </c>
      <c r="T11" s="13">
        <f t="shared" si="5"/>
        <v>0.42515683380763547</v>
      </c>
      <c r="U11" s="13">
        <f t="shared" si="6"/>
        <v>0.24546441244664732</v>
      </c>
      <c r="V11" s="19">
        <f>_xlfn.T.TEST(B11:I11,B6:I6,2,2)</f>
        <v>0.47549211146054682</v>
      </c>
    </row>
    <row r="12" spans="1:22" x14ac:dyDescent="0.2">
      <c r="A12" s="8" t="s">
        <v>6</v>
      </c>
      <c r="B12" s="9"/>
      <c r="C12" s="9">
        <v>3.4649999999999999</v>
      </c>
      <c r="D12" s="9">
        <v>3.6150000000000002</v>
      </c>
      <c r="E12" s="9">
        <v>3.6150000000000002</v>
      </c>
      <c r="F12" s="9">
        <v>3.3099999999999996</v>
      </c>
      <c r="G12" s="9"/>
      <c r="H12" s="9"/>
      <c r="I12" s="9"/>
      <c r="J12" s="9"/>
      <c r="K12" s="9"/>
      <c r="L12" s="9"/>
      <c r="M12" s="9"/>
      <c r="N12" s="9"/>
      <c r="O12" s="9"/>
      <c r="P12" s="2"/>
      <c r="Q12" s="2"/>
      <c r="R12" s="8" t="str">
        <f t="shared" si="0"/>
        <v>A30P</v>
      </c>
      <c r="S12" s="13">
        <f t="shared" si="4"/>
        <v>3.5012499999999998</v>
      </c>
      <c r="T12" s="13">
        <f t="shared" si="5"/>
        <v>0.14579523311823364</v>
      </c>
      <c r="U12" s="13">
        <f t="shared" si="6"/>
        <v>7.2897616559116821E-2</v>
      </c>
      <c r="V12" s="21">
        <f>_xlfn.T.TEST(B12:I12,B6:I6,2,2)</f>
        <v>2.2980158777097463E-2</v>
      </c>
    </row>
    <row r="13" spans="1:22" x14ac:dyDescent="0.2">
      <c r="A13" s="8" t="s">
        <v>7</v>
      </c>
      <c r="B13" s="9"/>
      <c r="C13" s="9">
        <v>7.51</v>
      </c>
      <c r="D13" s="9">
        <v>7.3949999999999996</v>
      </c>
      <c r="E13" s="9">
        <v>6.24</v>
      </c>
      <c r="F13" s="9">
        <v>6.6199999999999992</v>
      </c>
      <c r="G13" s="9">
        <v>6.43</v>
      </c>
      <c r="H13" s="9">
        <v>6.2650000000000006</v>
      </c>
      <c r="I13" s="9"/>
      <c r="J13" s="9"/>
      <c r="K13" s="9"/>
      <c r="L13" s="9"/>
      <c r="M13" s="9"/>
      <c r="N13" s="9"/>
      <c r="O13" s="9"/>
      <c r="P13" s="2"/>
      <c r="Q13" s="2"/>
      <c r="R13" s="8" t="str">
        <f t="shared" si="0"/>
        <v>E46K_v2</v>
      </c>
      <c r="S13" s="13">
        <f t="shared" si="4"/>
        <v>6.7433333333333332</v>
      </c>
      <c r="T13" s="13">
        <f t="shared" si="5"/>
        <v>0.56709493620263129</v>
      </c>
      <c r="U13" s="13">
        <f t="shared" si="6"/>
        <v>0.23151553823543772</v>
      </c>
      <c r="V13" s="21">
        <f>_xlfn.T.TEST(B13:I13,B6:I6,2,2)</f>
        <v>0.22119250283451883</v>
      </c>
    </row>
    <row r="14" spans="1:22" x14ac:dyDescent="0.2">
      <c r="A14" s="8" t="s">
        <v>8</v>
      </c>
      <c r="B14" s="9">
        <v>5.32</v>
      </c>
      <c r="C14" s="9">
        <v>4.7550000000000008</v>
      </c>
      <c r="D14" s="9">
        <v>4.7750000000000004</v>
      </c>
      <c r="E14" s="9">
        <v>4.9800000000000004</v>
      </c>
      <c r="F14" s="9"/>
      <c r="G14" s="9"/>
      <c r="H14" s="9"/>
      <c r="I14" s="9"/>
      <c r="J14" s="9"/>
      <c r="K14" s="9"/>
      <c r="L14" s="9"/>
      <c r="M14" s="9"/>
      <c r="N14" s="9"/>
      <c r="O14" s="9"/>
      <c r="Q14" s="2"/>
      <c r="R14" s="8" t="str">
        <f t="shared" si="0"/>
        <v>A53T</v>
      </c>
      <c r="S14" s="13">
        <f>AVERAGE(B14:O14)</f>
        <v>4.9575000000000005</v>
      </c>
      <c r="T14" s="13">
        <f>IFERROR(STDEV(B14:O14),"")</f>
        <v>0.26218632051780771</v>
      </c>
      <c r="U14" s="13">
        <f>IFERROR(T14/(SQRT(COUNT(B14:O14))),"")</f>
        <v>0.13109316025890386</v>
      </c>
      <c r="V14" s="19">
        <f>_xlfn.T.TEST(B14:I14,B6:I6,2,2)</f>
        <v>0.29750092962593949</v>
      </c>
    </row>
    <row r="15" spans="1:22" x14ac:dyDescent="0.2">
      <c r="A15" s="22" t="s">
        <v>27</v>
      </c>
      <c r="B15" s="23">
        <f>AVERAGE(B4:B14)</f>
        <v>9.3592857142857149</v>
      </c>
      <c r="C15" s="23">
        <f>AVERAGE(C4:D14)</f>
        <v>6.069375</v>
      </c>
      <c r="D15" s="23"/>
      <c r="E15" s="23"/>
      <c r="F15" s="23"/>
      <c r="G15" s="23">
        <f>AVERAGE(G4:I14)</f>
        <v>5.665</v>
      </c>
      <c r="H15" s="23"/>
      <c r="I15" s="23"/>
      <c r="J15" s="23"/>
      <c r="K15" s="23"/>
      <c r="L15" s="23"/>
      <c r="M15" s="23"/>
      <c r="N15" s="23"/>
      <c r="O15" s="23"/>
      <c r="Q15" s="2"/>
      <c r="R15" s="22" t="str">
        <f t="shared" si="0"/>
        <v>Mean</v>
      </c>
      <c r="S15" s="13">
        <f>AVERAGE(B15:O15)</f>
        <v>7.031220238095238</v>
      </c>
      <c r="T15" s="24"/>
      <c r="U15" s="24"/>
    </row>
    <row r="16" spans="1:22" x14ac:dyDescent="0.2">
      <c r="S16" s="14"/>
      <c r="T16" s="14"/>
      <c r="U16" s="14"/>
    </row>
    <row r="17" spans="1:22" x14ac:dyDescent="0.2">
      <c r="A17" s="1" t="s">
        <v>28</v>
      </c>
      <c r="Q17" s="2"/>
      <c r="S17" s="14"/>
      <c r="T17" s="14"/>
      <c r="U17" s="14"/>
    </row>
    <row r="18" spans="1:22" x14ac:dyDescent="0.2">
      <c r="A18" s="3" t="s">
        <v>0</v>
      </c>
      <c r="B18" s="4" t="s">
        <v>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6"/>
      <c r="Q18" s="2"/>
      <c r="S18" s="7" t="s">
        <v>2</v>
      </c>
      <c r="T18" s="7" t="s">
        <v>3</v>
      </c>
      <c r="U18" s="7" t="s">
        <v>4</v>
      </c>
      <c r="V18" s="7" t="s">
        <v>26</v>
      </c>
    </row>
    <row r="19" spans="1:22" x14ac:dyDescent="0.2">
      <c r="A19" s="3"/>
      <c r="B19" s="4" t="s">
        <v>14</v>
      </c>
      <c r="C19" s="10" t="s">
        <v>17</v>
      </c>
      <c r="D19" s="10" t="s">
        <v>17</v>
      </c>
      <c r="E19" s="10" t="s">
        <v>17</v>
      </c>
      <c r="F19" s="10" t="s">
        <v>17</v>
      </c>
      <c r="G19" s="10" t="s">
        <v>21</v>
      </c>
      <c r="H19" s="10" t="s">
        <v>21</v>
      </c>
      <c r="I19" s="10" t="s">
        <v>21</v>
      </c>
      <c r="J19" s="5"/>
      <c r="K19" s="5"/>
      <c r="L19" s="5"/>
      <c r="M19" s="5"/>
      <c r="N19" s="5"/>
      <c r="O19" s="6"/>
      <c r="Q19" s="2"/>
      <c r="S19" s="7"/>
      <c r="T19" s="7"/>
      <c r="U19" s="7"/>
    </row>
    <row r="20" spans="1:22" x14ac:dyDescent="0.2">
      <c r="A20" s="8" t="s">
        <v>11</v>
      </c>
      <c r="B20" s="16">
        <f>(B4/$B$15)*7</f>
        <v>4.0051133328245445</v>
      </c>
      <c r="C20" s="16">
        <f>(C4/$C$15)*7</f>
        <v>5.1957573885284729</v>
      </c>
      <c r="D20" s="16">
        <f>(D4/$C$15)*7</f>
        <v>4.4518587169189585</v>
      </c>
      <c r="E20" s="16"/>
      <c r="F20" s="16"/>
      <c r="G20" s="16">
        <f>(G4/$G$15)*7</f>
        <v>5.8693733451015007</v>
      </c>
      <c r="H20" s="16"/>
      <c r="I20" s="16"/>
      <c r="J20" s="16"/>
      <c r="K20" s="16"/>
      <c r="L20" s="16"/>
      <c r="M20" s="16"/>
      <c r="N20" s="16"/>
      <c r="O20" s="16"/>
      <c r="P20" s="2"/>
      <c r="Q20" s="2"/>
      <c r="R20" s="8" t="str">
        <f>A20</f>
        <v>pcDNA</v>
      </c>
      <c r="S20" s="13">
        <f>AVERAGE(B20:O20)</f>
        <v>4.8805256958433691</v>
      </c>
      <c r="T20" s="13">
        <f>IFERROR(STDEV(B20:O20),"")</f>
        <v>0.82204883830237052</v>
      </c>
      <c r="U20" s="13">
        <f>IFERROR(T20/(SQRT(COUNT(B20:O20))),"")</f>
        <v>0.41102441915118526</v>
      </c>
    </row>
    <row r="21" spans="1:22" x14ac:dyDescent="0.2">
      <c r="A21" s="8" t="s">
        <v>18</v>
      </c>
      <c r="B21" s="16">
        <f t="shared" ref="B21:B30" si="7">(B5/$B$15)*7</f>
        <v>4.9063573227505151</v>
      </c>
      <c r="C21" s="16"/>
      <c r="D21" s="16"/>
      <c r="E21" s="16"/>
      <c r="F21" s="16"/>
      <c r="G21" s="16">
        <f t="shared" ref="G21:H29" si="8">(G5/$G$15)*7</f>
        <v>7.7599293909973515</v>
      </c>
      <c r="H21" s="16">
        <f>(H5/$G$15)*7</f>
        <v>8.4580759046778482</v>
      </c>
      <c r="I21" s="16"/>
      <c r="J21" s="16"/>
      <c r="K21" s="16"/>
      <c r="L21" s="16"/>
      <c r="M21" s="16"/>
      <c r="N21" s="16"/>
      <c r="O21" s="16"/>
      <c r="P21" s="2"/>
      <c r="Q21" s="2"/>
      <c r="R21" s="8" t="str">
        <f t="shared" ref="R21:R30" si="9">A21</f>
        <v>pcDNA +TAPI-1</v>
      </c>
      <c r="S21" s="13">
        <f>AVERAGE(B21:O21)</f>
        <v>7.0414542061419043</v>
      </c>
      <c r="T21" s="13">
        <f>IFERROR(STDEV(B21:O21),"")</f>
        <v>1.8817096387970633</v>
      </c>
      <c r="U21" s="13">
        <f>IFERROR(T21/(SQRT(COUNT(B21:O21))),"")</f>
        <v>1.086405566496198</v>
      </c>
      <c r="V21" s="20">
        <f>_xlfn.T.TEST(B21:I21,B20:I20,2,2)</f>
        <v>9.0187151528643969E-2</v>
      </c>
    </row>
    <row r="22" spans="1:22" x14ac:dyDescent="0.2">
      <c r="A22" s="8" t="s">
        <v>10</v>
      </c>
      <c r="B22" s="16">
        <f t="shared" si="7"/>
        <v>5.8375181256200861</v>
      </c>
      <c r="C22" s="16">
        <f t="shared" ref="C22:C30" si="10">(C6/$C$15)*7</f>
        <v>7.1910204922253111</v>
      </c>
      <c r="D22" s="16">
        <f t="shared" ref="D22:D30" si="11">(D6/$C$15)*7</f>
        <v>5.9108227782926583</v>
      </c>
      <c r="E22" s="16"/>
      <c r="F22" s="16"/>
      <c r="G22" s="16">
        <f t="shared" si="8"/>
        <v>5.226831421006179</v>
      </c>
      <c r="H22" s="16"/>
      <c r="I22" s="16"/>
      <c r="J22" s="16"/>
      <c r="K22" s="16"/>
      <c r="L22" s="16"/>
      <c r="M22" s="16"/>
      <c r="N22" s="16"/>
      <c r="O22" s="16"/>
      <c r="Q22" s="2"/>
      <c r="R22" s="8" t="str">
        <f t="shared" si="9"/>
        <v>WT α-syn</v>
      </c>
      <c r="S22" s="13">
        <f>AVERAGE(B22:O22)</f>
        <v>6.041548204286058</v>
      </c>
      <c r="T22" s="13">
        <f>IFERROR(STDEV(B22:O22),"")</f>
        <v>0.82538221200843886</v>
      </c>
      <c r="U22" s="13">
        <f>IFERROR(T22/(SQRT(COUNT(B22:O22))),"")</f>
        <v>0.41269110600421943</v>
      </c>
      <c r="V22" s="20">
        <f>_xlfn.T.TEST(B22:I22,B20:I20,2,2)</f>
        <v>9.3285565857295485E-2</v>
      </c>
    </row>
    <row r="23" spans="1:22" x14ac:dyDescent="0.2">
      <c r="A23" s="8" t="s">
        <v>19</v>
      </c>
      <c r="B23" s="16">
        <f t="shared" si="7"/>
        <v>7.1202014805769664</v>
      </c>
      <c r="C23" s="16"/>
      <c r="D23" s="16"/>
      <c r="E23" s="16"/>
      <c r="F23" s="16"/>
      <c r="G23" s="16">
        <f t="shared" si="8"/>
        <v>7.8587819947043247</v>
      </c>
      <c r="H23" s="16">
        <f t="shared" si="8"/>
        <v>7.1297440423654006</v>
      </c>
      <c r="I23" s="16"/>
      <c r="J23" s="16"/>
      <c r="K23" s="16"/>
      <c r="L23" s="16"/>
      <c r="M23" s="16"/>
      <c r="N23" s="16"/>
      <c r="O23" s="16"/>
      <c r="Q23" s="2"/>
      <c r="R23" s="8" t="str">
        <f t="shared" si="9"/>
        <v>WT α-syn + TAPI-1</v>
      </c>
      <c r="S23" s="13">
        <f>AVERAGE(B23:O23)</f>
        <v>7.3695758392155639</v>
      </c>
      <c r="T23" s="13">
        <f>IFERROR(STDEV(B23:O23),"")</f>
        <v>0.42369182438116704</v>
      </c>
      <c r="U23" s="13">
        <f>IFERROR(T23/(SQRT(COUNT(B23:O23))),"")</f>
        <v>0.24461858885991045</v>
      </c>
      <c r="V23" s="21">
        <f>_xlfn.T.TEST(B23:I23,B22:I22,2,2)</f>
        <v>5.3941567777230748E-2</v>
      </c>
    </row>
    <row r="24" spans="1:22" x14ac:dyDescent="0.2">
      <c r="A24" s="8" t="s">
        <v>12</v>
      </c>
      <c r="B24" s="16">
        <f t="shared" si="7"/>
        <v>2.0231244753109974</v>
      </c>
      <c r="C24" s="16">
        <f t="shared" si="10"/>
        <v>2.335495829471733</v>
      </c>
      <c r="D24" s="16">
        <f t="shared" si="11"/>
        <v>1.8510966944701885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Q24" s="2"/>
      <c r="R24" s="8" t="str">
        <f t="shared" si="9"/>
        <v>WT α-syn + DAPT</v>
      </c>
      <c r="S24" s="13">
        <f>AVERAGE(B24:O24)</f>
        <v>2.0699056664176396</v>
      </c>
      <c r="T24" s="13">
        <f>IFERROR(STDEV(B24:O24),"")</f>
        <v>0.24556463584681376</v>
      </c>
      <c r="U24" s="13">
        <f>IFERROR(T24/(SQRT(COUNT(B24:O24))),"")</f>
        <v>0.14177680860961037</v>
      </c>
      <c r="V24" s="21">
        <f>_xlfn.T.TEST(B24:I24,B22:I22,2,2)</f>
        <v>5.2168039986100862E-4</v>
      </c>
    </row>
    <row r="25" spans="1:22" x14ac:dyDescent="0.2">
      <c r="A25" s="8" t="s">
        <v>9</v>
      </c>
      <c r="B25" s="16"/>
      <c r="C25" s="16">
        <f t="shared" si="10"/>
        <v>5.1899907321594068</v>
      </c>
      <c r="D25" s="16">
        <f t="shared" si="11"/>
        <v>4.8324580372773145</v>
      </c>
      <c r="E25" s="16">
        <f>(E9/$C$15)*7</f>
        <v>4.0135928328699411</v>
      </c>
      <c r="F25" s="16">
        <f>(F9/$C$15)*7</f>
        <v>4.8958912573370403</v>
      </c>
      <c r="G25" s="16"/>
      <c r="H25" s="16"/>
      <c r="I25" s="16"/>
      <c r="J25" s="16"/>
      <c r="K25" s="16"/>
      <c r="L25" s="16"/>
      <c r="M25" s="16"/>
      <c r="N25" s="16"/>
      <c r="O25" s="16"/>
      <c r="Q25" s="2"/>
      <c r="R25" s="8" t="str">
        <f t="shared" si="9"/>
        <v>WT β-syn</v>
      </c>
      <c r="S25" s="13">
        <f t="shared" ref="S25" si="12">AVERAGE(B25:O25)</f>
        <v>4.7329832149109254</v>
      </c>
      <c r="T25" s="13">
        <f t="shared" ref="T25" si="13">IFERROR(STDEV(B25:O25),"")</f>
        <v>0.50425280140244066</v>
      </c>
      <c r="U25" s="13">
        <f t="shared" ref="U25" si="14">IFERROR(T25/(SQRT(COUNT(B25:O25))),"")</f>
        <v>0.25212640070122033</v>
      </c>
      <c r="V25" s="19">
        <f>_xlfn.T.TEST(B25:I25,B20:I20,2,2)</f>
        <v>0.76995644589640222</v>
      </c>
    </row>
    <row r="26" spans="1:22" x14ac:dyDescent="0.2">
      <c r="A26" s="8" t="s">
        <v>20</v>
      </c>
      <c r="B26" s="16">
        <f t="shared" si="7"/>
        <v>21.128749141417995</v>
      </c>
      <c r="C26" s="16">
        <f t="shared" si="10"/>
        <v>19.837297909587065</v>
      </c>
      <c r="D26" s="16">
        <f t="shared" si="11"/>
        <v>18.856966326845846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2" t="s">
        <v>22</v>
      </c>
      <c r="Q26" s="2"/>
      <c r="R26" s="8" t="str">
        <f t="shared" si="9"/>
        <v>Δ2-9_v1</v>
      </c>
      <c r="S26" s="13">
        <f>AVERAGE(B26:O26)</f>
        <v>19.941004459283636</v>
      </c>
      <c r="T26" s="13">
        <f>IFERROR(STDEV(B26:O26),"")</f>
        <v>1.1394365166536544</v>
      </c>
      <c r="U26" s="13">
        <f>IFERROR(T26/(SQRT(COUNT(B26:O26))),"")</f>
        <v>0.65785397961447689</v>
      </c>
      <c r="V26" s="21">
        <f>_xlfn.T.TEST(B26:I26,B22:I22,2,2)</f>
        <v>7.6580524114330988E-6</v>
      </c>
    </row>
    <row r="27" spans="1:22" x14ac:dyDescent="0.2">
      <c r="A27" s="8" t="s">
        <v>5</v>
      </c>
      <c r="B27" s="16"/>
      <c r="C27" s="16"/>
      <c r="D27" s="16"/>
      <c r="E27" s="16"/>
      <c r="F27" s="16"/>
      <c r="G27" s="16">
        <f t="shared" si="8"/>
        <v>6.7837599293909978</v>
      </c>
      <c r="H27" s="16">
        <f t="shared" ref="H27:H29" si="15">(H11/$G$15)*7</f>
        <v>5.7581641659311558</v>
      </c>
      <c r="I27" s="16">
        <f>(I11/$G$15)*7</f>
        <v>6.4686672550750224</v>
      </c>
      <c r="J27" s="16"/>
      <c r="K27" s="16"/>
      <c r="L27" s="16"/>
      <c r="M27" s="16"/>
      <c r="N27" s="16"/>
      <c r="O27" s="16"/>
      <c r="P27" s="2" t="s">
        <v>23</v>
      </c>
      <c r="Q27" s="2"/>
      <c r="R27" s="8" t="str">
        <f t="shared" si="9"/>
        <v>ΔNAC_v3</v>
      </c>
      <c r="S27" s="13">
        <f t="shared" ref="S27:S29" si="16">AVERAGE(B27:O27)</f>
        <v>6.3368637834657262</v>
      </c>
      <c r="T27" s="13">
        <f t="shared" ref="T27:T29" si="17">IFERROR(STDEV(B27:O27),"")</f>
        <v>0.5253482500712181</v>
      </c>
      <c r="U27" s="13">
        <f t="shared" ref="U27:U29" si="18">IFERROR(T27/(SQRT(COUNT(B27:O27))),"")</f>
        <v>0.30330995359691665</v>
      </c>
      <c r="V27" s="19">
        <f>_xlfn.T.TEST(B27:I27,B22:I22,2,2)</f>
        <v>0.61452538259433154</v>
      </c>
    </row>
    <row r="28" spans="1:22" x14ac:dyDescent="0.2">
      <c r="A28" s="8" t="s">
        <v>6</v>
      </c>
      <c r="B28" s="16"/>
      <c r="C28" s="16">
        <f t="shared" si="10"/>
        <v>3.9962928637627431</v>
      </c>
      <c r="D28" s="16">
        <f t="shared" si="11"/>
        <v>4.1692925548347244</v>
      </c>
      <c r="E28" s="16">
        <f t="shared" ref="E28:E30" si="19">(E12/$C$15)*7</f>
        <v>4.1692925548347244</v>
      </c>
      <c r="F28" s="16">
        <f t="shared" ref="F28:F29" si="20">(F12/$C$15)*7</f>
        <v>3.8175265163216969</v>
      </c>
      <c r="G28" s="16"/>
      <c r="H28" s="16"/>
      <c r="I28" s="16"/>
      <c r="J28" s="16"/>
      <c r="K28" s="16"/>
      <c r="L28" s="16"/>
      <c r="M28" s="16"/>
      <c r="N28" s="16"/>
      <c r="O28" s="16"/>
      <c r="P28" s="2"/>
      <c r="Q28" s="2"/>
      <c r="R28" s="8" t="str">
        <f t="shared" si="9"/>
        <v>A30P</v>
      </c>
      <c r="S28" s="13">
        <f t="shared" si="16"/>
        <v>4.038101122438472</v>
      </c>
      <c r="T28" s="13">
        <f t="shared" si="17"/>
        <v>0.16815020192814523</v>
      </c>
      <c r="U28" s="13">
        <f t="shared" si="18"/>
        <v>8.4075100964072613E-2</v>
      </c>
      <c r="V28" s="21">
        <f>_xlfn.T.TEST(B28:I28,B22:I22,2,2)</f>
        <v>3.1364272772092484E-3</v>
      </c>
    </row>
    <row r="29" spans="1:22" x14ac:dyDescent="0.2">
      <c r="A29" s="8" t="s">
        <v>7</v>
      </c>
      <c r="B29" s="16"/>
      <c r="C29" s="16">
        <f t="shared" si="10"/>
        <v>8.6615178663371424</v>
      </c>
      <c r="D29" s="16">
        <f t="shared" si="11"/>
        <v>8.5288847698486236</v>
      </c>
      <c r="E29" s="16">
        <f t="shared" si="19"/>
        <v>7.1967871485943782</v>
      </c>
      <c r="F29" s="16">
        <f t="shared" si="20"/>
        <v>7.6350530326433939</v>
      </c>
      <c r="G29" s="16">
        <f t="shared" si="8"/>
        <v>7.9452780229479245</v>
      </c>
      <c r="H29" s="16">
        <f t="shared" si="15"/>
        <v>7.7413945278022958</v>
      </c>
      <c r="I29" s="16"/>
      <c r="J29" s="16"/>
      <c r="K29" s="16"/>
      <c r="L29" s="16"/>
      <c r="M29" s="16"/>
      <c r="N29" s="16"/>
      <c r="O29" s="16"/>
      <c r="P29" s="2" t="s">
        <v>24</v>
      </c>
      <c r="Q29" s="2"/>
      <c r="R29" s="8" t="str">
        <f t="shared" si="9"/>
        <v>E46K_v2</v>
      </c>
      <c r="S29" s="13">
        <f t="shared" si="16"/>
        <v>7.9514858946956268</v>
      </c>
      <c r="T29" s="13">
        <f t="shared" si="17"/>
        <v>0.55702993374668697</v>
      </c>
      <c r="U29" s="13">
        <f t="shared" si="18"/>
        <v>0.22740651818928384</v>
      </c>
      <c r="V29" s="21">
        <f>_xlfn.T.TEST(B29:I29,B22:I22,2,2)</f>
        <v>2.2450824655822028E-3</v>
      </c>
    </row>
    <row r="30" spans="1:22" x14ac:dyDescent="0.2">
      <c r="A30" s="8" t="s">
        <v>8</v>
      </c>
      <c r="B30" s="16">
        <f t="shared" si="7"/>
        <v>3.9789361214988932</v>
      </c>
      <c r="C30" s="16">
        <f t="shared" si="10"/>
        <v>5.4840902069817741</v>
      </c>
      <c r="D30" s="16">
        <f t="shared" si="11"/>
        <v>5.5071568324580378</v>
      </c>
      <c r="E30" s="16">
        <f t="shared" si="19"/>
        <v>5.7435897435897445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Q30" s="2"/>
      <c r="R30" s="8" t="str">
        <f t="shared" si="9"/>
        <v>A53T</v>
      </c>
      <c r="S30" s="13">
        <f>AVERAGE(B30:O30)</f>
        <v>5.1784432261321127</v>
      </c>
      <c r="T30" s="13">
        <f>IFERROR(STDEV(B30:O30),"")</f>
        <v>0.80822451339264667</v>
      </c>
      <c r="U30" s="13">
        <f>IFERROR(T30/(SQRT(COUNT(B30:O30))),"")</f>
        <v>0.40411225669632334</v>
      </c>
      <c r="V30" s="19">
        <f>_xlfn.T.TEST(B30:I30,B22:I22,2,2)</f>
        <v>0.18571783467530964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abSelected="1" topLeftCell="C21" zoomScaleNormal="100" workbookViewId="0">
      <selection activeCell="V36" sqref="V36"/>
    </sheetView>
  </sheetViews>
  <sheetFormatPr defaultRowHeight="12.75" x14ac:dyDescent="0.2"/>
  <cols>
    <col min="1" max="1" width="16.5703125" customWidth="1"/>
    <col min="17" max="17" width="1.5703125" customWidth="1"/>
    <col min="18" max="18" width="17.5703125" customWidth="1"/>
  </cols>
  <sheetData>
    <row r="1" spans="1:21" x14ac:dyDescent="0.2">
      <c r="A1" s="1" t="s">
        <v>15</v>
      </c>
      <c r="Q1" s="2"/>
    </row>
    <row r="2" spans="1:21" x14ac:dyDescent="0.2">
      <c r="A2" s="3" t="s">
        <v>0</v>
      </c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Q2" s="2"/>
      <c r="S2" s="7" t="s">
        <v>2</v>
      </c>
      <c r="T2" s="7" t="s">
        <v>3</v>
      </c>
      <c r="U2" s="7" t="s">
        <v>4</v>
      </c>
    </row>
    <row r="3" spans="1:21" x14ac:dyDescent="0.2">
      <c r="A3" s="3"/>
      <c r="B3" s="4" t="s">
        <v>14</v>
      </c>
      <c r="C3" s="10" t="s">
        <v>17</v>
      </c>
      <c r="D3" s="10" t="s">
        <v>17</v>
      </c>
      <c r="E3" s="10" t="s">
        <v>17</v>
      </c>
      <c r="F3" s="10" t="s">
        <v>17</v>
      </c>
      <c r="G3" s="10" t="s">
        <v>21</v>
      </c>
      <c r="H3" s="10" t="s">
        <v>21</v>
      </c>
      <c r="I3" s="10" t="s">
        <v>21</v>
      </c>
      <c r="J3" s="5"/>
      <c r="K3" s="5"/>
      <c r="L3" s="5"/>
      <c r="M3" s="5"/>
      <c r="N3" s="5"/>
      <c r="O3" s="6"/>
      <c r="Q3" s="2"/>
      <c r="S3" s="7"/>
      <c r="T3" s="7"/>
      <c r="U3" s="7"/>
    </row>
    <row r="4" spans="1:21" x14ac:dyDescent="0.2">
      <c r="A4" s="8" t="s">
        <v>11</v>
      </c>
      <c r="B4" s="15">
        <v>55.15</v>
      </c>
      <c r="C4" s="15">
        <v>54.849999999999994</v>
      </c>
      <c r="D4" s="15">
        <v>49.5</v>
      </c>
      <c r="E4" s="15"/>
      <c r="F4" s="15"/>
      <c r="G4" s="15">
        <v>46.7</v>
      </c>
      <c r="H4" s="15"/>
      <c r="I4" s="15"/>
      <c r="J4" s="15"/>
      <c r="K4" s="15"/>
      <c r="L4" s="15"/>
      <c r="M4" s="15"/>
      <c r="N4" s="15"/>
      <c r="O4" s="15"/>
      <c r="P4" s="2"/>
      <c r="Q4" s="2"/>
      <c r="R4" s="8" t="str">
        <f>A4</f>
        <v>pcDNA</v>
      </c>
      <c r="S4" s="13">
        <f>AVERAGE(B4:O4)</f>
        <v>51.55</v>
      </c>
      <c r="T4" s="13">
        <f>IFERROR(STDEV(B4:O4),"")</f>
        <v>4.1462834763998764</v>
      </c>
      <c r="U4" s="13">
        <f>IFERROR(T4/(SQRT(COUNT(B4:O4))),"")</f>
        <v>2.0731417381999382</v>
      </c>
    </row>
    <row r="5" spans="1:21" x14ac:dyDescent="0.2">
      <c r="A5" s="8" t="s">
        <v>18</v>
      </c>
      <c r="B5" s="15">
        <v>56.6</v>
      </c>
      <c r="C5" s="15"/>
      <c r="D5" s="15"/>
      <c r="E5" s="15"/>
      <c r="F5" s="15"/>
      <c r="G5" s="15">
        <v>66.400000000000006</v>
      </c>
      <c r="H5" s="15">
        <v>73.099999999999994</v>
      </c>
      <c r="I5" s="15"/>
      <c r="J5" s="15"/>
      <c r="K5" s="15"/>
      <c r="L5" s="15"/>
      <c r="M5" s="15"/>
      <c r="N5" s="15"/>
      <c r="O5" s="15"/>
      <c r="P5" s="2"/>
      <c r="Q5" s="2"/>
      <c r="R5" s="8" t="str">
        <f t="shared" ref="R5:R14" si="0">A5</f>
        <v>pcDNA +TAPI-1</v>
      </c>
      <c r="S5" s="13">
        <f t="shared" ref="S5:S14" si="1">AVERAGE(B5:O5)</f>
        <v>65.36666666666666</v>
      </c>
      <c r="T5" s="13">
        <f t="shared" ref="T5:T14" si="2">IFERROR(STDEV(B5:O5),"")</f>
        <v>8.2983934188090149</v>
      </c>
      <c r="U5" s="13">
        <f t="shared" ref="U5:U14" si="3">IFERROR(T5/(SQRT(COUNT(B5:O5))),"")</f>
        <v>4.7910796741908035</v>
      </c>
    </row>
    <row r="6" spans="1:21" x14ac:dyDescent="0.2">
      <c r="A6" s="8" t="s">
        <v>10</v>
      </c>
      <c r="B6" s="15">
        <v>82.8</v>
      </c>
      <c r="C6" s="15">
        <v>69.150000000000006</v>
      </c>
      <c r="D6" s="15">
        <v>60</v>
      </c>
      <c r="E6" s="15"/>
      <c r="F6" s="15"/>
      <c r="G6" s="15">
        <v>53.349999999999994</v>
      </c>
      <c r="H6" s="15"/>
      <c r="I6" s="15"/>
      <c r="J6" s="15"/>
      <c r="K6" s="15"/>
      <c r="L6" s="15"/>
      <c r="M6" s="15"/>
      <c r="N6" s="15"/>
      <c r="O6" s="15"/>
      <c r="Q6" s="2"/>
      <c r="R6" s="8" t="str">
        <f t="shared" si="0"/>
        <v>WT α-syn</v>
      </c>
      <c r="S6" s="13">
        <f t="shared" si="1"/>
        <v>66.324999999999989</v>
      </c>
      <c r="T6" s="13">
        <f t="shared" si="2"/>
        <v>12.750980354466925</v>
      </c>
      <c r="U6" s="13">
        <f t="shared" si="3"/>
        <v>6.3754901772334627</v>
      </c>
    </row>
    <row r="7" spans="1:21" x14ac:dyDescent="0.2">
      <c r="A7" s="8" t="s">
        <v>19</v>
      </c>
      <c r="B7" s="15">
        <v>88.6</v>
      </c>
      <c r="C7" s="15"/>
      <c r="D7" s="15"/>
      <c r="E7" s="15"/>
      <c r="F7" s="15"/>
      <c r="G7" s="15">
        <v>67.45</v>
      </c>
      <c r="H7" s="15">
        <v>61</v>
      </c>
      <c r="I7" s="15"/>
      <c r="J7" s="15"/>
      <c r="K7" s="15"/>
      <c r="L7" s="15"/>
      <c r="M7" s="15"/>
      <c r="N7" s="15"/>
      <c r="O7" s="15"/>
      <c r="Q7" s="2"/>
      <c r="R7" s="8" t="str">
        <f t="shared" si="0"/>
        <v>WT α-syn + TAPI-1</v>
      </c>
      <c r="S7" s="13">
        <f t="shared" si="1"/>
        <v>72.350000000000009</v>
      </c>
      <c r="T7" s="13">
        <f t="shared" si="2"/>
        <v>14.437711037418584</v>
      </c>
      <c r="U7" s="13">
        <f t="shared" si="3"/>
        <v>8.3356163539356505</v>
      </c>
    </row>
    <row r="8" spans="1:21" x14ac:dyDescent="0.2">
      <c r="A8" s="8" t="s">
        <v>12</v>
      </c>
      <c r="B8" s="15">
        <v>7.3450000000000006</v>
      </c>
      <c r="C8" s="15">
        <v>0.77</v>
      </c>
      <c r="D8" s="15">
        <v>1.9100000000000001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Q8" s="2"/>
      <c r="R8" s="8" t="str">
        <f t="shared" si="0"/>
        <v>WT α-syn + DAPT</v>
      </c>
      <c r="S8" s="13">
        <f t="shared" si="1"/>
        <v>3.3416666666666668</v>
      </c>
      <c r="T8" s="13">
        <f t="shared" si="2"/>
        <v>3.5135321733738731</v>
      </c>
      <c r="U8" s="13">
        <f t="shared" si="3"/>
        <v>2.0285387461038167</v>
      </c>
    </row>
    <row r="9" spans="1:21" x14ac:dyDescent="0.2">
      <c r="A9" s="8" t="s">
        <v>9</v>
      </c>
      <c r="B9" s="15"/>
      <c r="C9" s="15">
        <v>56.349999999999994</v>
      </c>
      <c r="D9" s="15">
        <v>55.7</v>
      </c>
      <c r="E9" s="15">
        <v>44.75</v>
      </c>
      <c r="F9" s="15">
        <v>55.2</v>
      </c>
      <c r="G9" s="15"/>
      <c r="H9" s="15"/>
      <c r="I9" s="15"/>
      <c r="J9" s="15"/>
      <c r="K9" s="15"/>
      <c r="L9" s="15"/>
      <c r="M9" s="15"/>
      <c r="N9" s="15"/>
      <c r="O9" s="15"/>
      <c r="P9" s="2"/>
      <c r="Q9" s="2"/>
      <c r="R9" s="8" t="str">
        <f t="shared" si="0"/>
        <v>WT β-syn</v>
      </c>
      <c r="S9" s="13">
        <f t="shared" si="1"/>
        <v>53</v>
      </c>
      <c r="T9" s="13">
        <f t="shared" si="2"/>
        <v>5.5201147331071541</v>
      </c>
      <c r="U9" s="13">
        <f t="shared" si="3"/>
        <v>2.760057366553577</v>
      </c>
    </row>
    <row r="10" spans="1:21" x14ac:dyDescent="0.2">
      <c r="A10" s="8" t="s">
        <v>20</v>
      </c>
      <c r="B10" s="15">
        <v>302</v>
      </c>
      <c r="C10" s="15">
        <v>193.5</v>
      </c>
      <c r="D10" s="15">
        <v>204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"/>
      <c r="Q10" s="2"/>
      <c r="R10" s="8" t="str">
        <f t="shared" si="0"/>
        <v>Δ2-9_v1</v>
      </c>
      <c r="S10" s="13">
        <f t="shared" si="1"/>
        <v>233.16666666666666</v>
      </c>
      <c r="T10" s="13">
        <f t="shared" si="2"/>
        <v>59.842153481750039</v>
      </c>
      <c r="U10" s="13">
        <f t="shared" si="3"/>
        <v>34.549883421575288</v>
      </c>
    </row>
    <row r="11" spans="1:21" x14ac:dyDescent="0.2">
      <c r="A11" s="8" t="s">
        <v>5</v>
      </c>
      <c r="B11" s="15"/>
      <c r="C11" s="15"/>
      <c r="D11" s="15"/>
      <c r="E11" s="15"/>
      <c r="F11" s="15"/>
      <c r="G11" s="15">
        <v>60.95</v>
      </c>
      <c r="H11" s="15">
        <v>51.8</v>
      </c>
      <c r="I11" s="15">
        <v>59.05</v>
      </c>
      <c r="J11" s="15"/>
      <c r="K11" s="15"/>
      <c r="L11" s="15"/>
      <c r="M11" s="15"/>
      <c r="N11" s="15"/>
      <c r="O11" s="15"/>
      <c r="P11" s="2"/>
      <c r="Q11" s="2"/>
      <c r="R11" s="8" t="str">
        <f t="shared" si="0"/>
        <v>ΔNAC_v3</v>
      </c>
      <c r="S11" s="13">
        <f t="shared" si="1"/>
        <v>57.266666666666673</v>
      </c>
      <c r="T11" s="13">
        <f t="shared" si="2"/>
        <v>4.8286471535341402</v>
      </c>
      <c r="U11" s="13">
        <f t="shared" si="3"/>
        <v>2.7878207339146561</v>
      </c>
    </row>
    <row r="12" spans="1:21" x14ac:dyDescent="0.2">
      <c r="A12" s="8" t="s">
        <v>6</v>
      </c>
      <c r="B12" s="15"/>
      <c r="C12" s="15">
        <v>45.85</v>
      </c>
      <c r="D12" s="15">
        <v>43.4</v>
      </c>
      <c r="E12" s="15">
        <v>43.75</v>
      </c>
      <c r="F12" s="15">
        <v>41.4</v>
      </c>
      <c r="G12" s="15"/>
      <c r="H12" s="15"/>
      <c r="I12" s="15"/>
      <c r="J12" s="15"/>
      <c r="K12" s="15"/>
      <c r="L12" s="15"/>
      <c r="M12" s="15"/>
      <c r="N12" s="15"/>
      <c r="O12" s="15"/>
      <c r="P12" s="2"/>
      <c r="Q12" s="2"/>
      <c r="R12" s="8" t="str">
        <f t="shared" si="0"/>
        <v>A30P</v>
      </c>
      <c r="S12" s="13">
        <f t="shared" si="1"/>
        <v>43.6</v>
      </c>
      <c r="T12" s="13">
        <f t="shared" si="2"/>
        <v>1.8225440095280747</v>
      </c>
      <c r="U12" s="13">
        <f t="shared" si="3"/>
        <v>0.91127200476403736</v>
      </c>
    </row>
    <row r="13" spans="1:21" x14ac:dyDescent="0.2">
      <c r="A13" s="8" t="s">
        <v>7</v>
      </c>
      <c r="B13" s="15"/>
      <c r="C13" s="15">
        <v>97.1</v>
      </c>
      <c r="D13" s="15">
        <v>93.85</v>
      </c>
      <c r="E13" s="15">
        <v>95.2</v>
      </c>
      <c r="F13" s="15">
        <v>89.35</v>
      </c>
      <c r="G13" s="15">
        <v>69.599999999999994</v>
      </c>
      <c r="H13" s="15">
        <v>66.849999999999994</v>
      </c>
      <c r="I13" s="15"/>
      <c r="J13" s="15"/>
      <c r="K13" s="15"/>
      <c r="L13" s="15"/>
      <c r="M13" s="15"/>
      <c r="N13" s="15"/>
      <c r="O13" s="15"/>
      <c r="P13" s="2"/>
      <c r="Q13" s="2"/>
      <c r="R13" s="8" t="str">
        <f t="shared" si="0"/>
        <v>E46K_v2</v>
      </c>
      <c r="S13" s="13">
        <f t="shared" si="1"/>
        <v>85.325000000000003</v>
      </c>
      <c r="T13" s="13">
        <f t="shared" si="2"/>
        <v>13.517719852105149</v>
      </c>
      <c r="U13" s="13">
        <f t="shared" si="3"/>
        <v>5.5185860205913508</v>
      </c>
    </row>
    <row r="14" spans="1:21" x14ac:dyDescent="0.2">
      <c r="A14" s="8" t="s">
        <v>8</v>
      </c>
      <c r="B14" s="15">
        <v>58.7</v>
      </c>
      <c r="C14" s="15">
        <v>66</v>
      </c>
      <c r="D14" s="15">
        <v>59.2</v>
      </c>
      <c r="E14" s="15">
        <v>63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Q14" s="2"/>
      <c r="R14" s="8" t="str">
        <f t="shared" si="0"/>
        <v>A53T</v>
      </c>
      <c r="S14" s="13">
        <f t="shared" si="1"/>
        <v>61.725000000000001</v>
      </c>
      <c r="T14" s="13">
        <f t="shared" si="2"/>
        <v>3.4364468083569486</v>
      </c>
      <c r="U14" s="13">
        <f t="shared" si="3"/>
        <v>1.7182234041784743</v>
      </c>
    </row>
    <row r="16" spans="1:21" x14ac:dyDescent="0.2">
      <c r="A16" s="1" t="s">
        <v>16</v>
      </c>
      <c r="Q16" s="2"/>
    </row>
    <row r="17" spans="1:22" x14ac:dyDescent="0.2">
      <c r="A17" s="3" t="s">
        <v>0</v>
      </c>
      <c r="B17" s="4" t="s">
        <v>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6"/>
      <c r="Q17" s="2"/>
      <c r="S17" s="7" t="s">
        <v>2</v>
      </c>
      <c r="T17" s="7" t="s">
        <v>3</v>
      </c>
      <c r="U17" s="7" t="s">
        <v>4</v>
      </c>
    </row>
    <row r="18" spans="1:22" x14ac:dyDescent="0.2">
      <c r="A18" s="3"/>
      <c r="B18" s="4" t="s">
        <v>14</v>
      </c>
      <c r="C18" s="10" t="s">
        <v>17</v>
      </c>
      <c r="D18" s="10" t="s">
        <v>17</v>
      </c>
      <c r="E18" s="10" t="s">
        <v>17</v>
      </c>
      <c r="F18" s="10" t="s">
        <v>17</v>
      </c>
      <c r="G18" s="10" t="s">
        <v>21</v>
      </c>
      <c r="H18" s="10" t="s">
        <v>21</v>
      </c>
      <c r="I18" s="10" t="s">
        <v>21</v>
      </c>
      <c r="J18" s="5"/>
      <c r="K18" s="5"/>
      <c r="L18" s="5"/>
      <c r="M18" s="5"/>
      <c r="N18" s="5"/>
      <c r="O18" s="6"/>
      <c r="Q18" s="2"/>
      <c r="S18" s="7"/>
      <c r="T18" s="7"/>
      <c r="U18" s="7"/>
    </row>
    <row r="19" spans="1:22" x14ac:dyDescent="0.2">
      <c r="A19" s="8" t="s">
        <v>11</v>
      </c>
      <c r="B19" s="9">
        <v>5.3550000000000004</v>
      </c>
      <c r="C19" s="9">
        <v>4.5049999999999999</v>
      </c>
      <c r="D19" s="9">
        <v>3.8600000000000003</v>
      </c>
      <c r="E19" s="9"/>
      <c r="F19" s="9"/>
      <c r="G19" s="9">
        <v>4.75</v>
      </c>
      <c r="H19" s="9"/>
      <c r="I19" s="9"/>
      <c r="J19" s="9"/>
      <c r="K19" s="9"/>
      <c r="L19" s="9"/>
      <c r="M19" s="9"/>
      <c r="N19" s="9"/>
      <c r="O19" s="9"/>
      <c r="P19" s="2"/>
      <c r="Q19" s="2"/>
      <c r="R19" s="8" t="str">
        <f>A19</f>
        <v>pcDNA</v>
      </c>
      <c r="S19" s="13">
        <f>AVERAGE(B19:O19)</f>
        <v>4.6174999999999997</v>
      </c>
      <c r="T19" s="13">
        <f>IFERROR(STDEV(B19:O19),"")</f>
        <v>0.61858036395174743</v>
      </c>
      <c r="U19" s="13">
        <f>IFERROR(T19/(SQRT(COUNT(B19:O19))),"")</f>
        <v>0.30929018197587371</v>
      </c>
    </row>
    <row r="20" spans="1:22" x14ac:dyDescent="0.2">
      <c r="A20" s="8" t="s">
        <v>18</v>
      </c>
      <c r="B20" s="9">
        <v>6.56</v>
      </c>
      <c r="C20" s="9"/>
      <c r="D20" s="9"/>
      <c r="E20" s="9"/>
      <c r="F20" s="9"/>
      <c r="G20" s="9">
        <v>6.28</v>
      </c>
      <c r="H20" s="9">
        <v>6.8450000000000006</v>
      </c>
      <c r="I20" s="9"/>
      <c r="J20" s="9"/>
      <c r="K20" s="9"/>
      <c r="L20" s="9"/>
      <c r="M20" s="9"/>
      <c r="N20" s="9"/>
      <c r="O20" s="9"/>
      <c r="P20" s="2"/>
      <c r="Q20" s="2"/>
      <c r="R20" s="8" t="str">
        <f t="shared" ref="R20:R29" si="4">A20</f>
        <v>pcDNA +TAPI-1</v>
      </c>
      <c r="S20" s="13">
        <f t="shared" ref="S20:S29" si="5">AVERAGE(B20:O20)</f>
        <v>6.5616666666666674</v>
      </c>
      <c r="T20" s="13">
        <f t="shared" ref="T20:T29" si="6">IFERROR(STDEV(B20:O20),"")</f>
        <v>0.28250368729157049</v>
      </c>
      <c r="U20" s="13">
        <f t="shared" ref="U20:U29" si="7">IFERROR(T20/(SQRT(COUNT(B20:O20))),"")</f>
        <v>0.16310357990485008</v>
      </c>
    </row>
    <row r="21" spans="1:22" x14ac:dyDescent="0.2">
      <c r="A21" s="8" t="s">
        <v>10</v>
      </c>
      <c r="B21" s="9">
        <v>7.8049999999999997</v>
      </c>
      <c r="C21" s="9">
        <v>6.2350000000000003</v>
      </c>
      <c r="D21" s="9">
        <v>5.125</v>
      </c>
      <c r="E21" s="9"/>
      <c r="F21" s="9"/>
      <c r="G21" s="9">
        <v>4.2300000000000004</v>
      </c>
      <c r="H21" s="9"/>
      <c r="I21" s="9"/>
      <c r="J21" s="9"/>
      <c r="K21" s="9"/>
      <c r="L21" s="9"/>
      <c r="M21" s="9"/>
      <c r="N21" s="9"/>
      <c r="O21" s="9"/>
      <c r="Q21" s="2"/>
      <c r="R21" s="8" t="str">
        <f t="shared" si="4"/>
        <v>WT α-syn</v>
      </c>
      <c r="S21" s="13">
        <f t="shared" si="5"/>
        <v>5.8487499999999999</v>
      </c>
      <c r="T21" s="13">
        <f t="shared" si="6"/>
        <v>1.5405917423726083</v>
      </c>
      <c r="U21" s="13">
        <f t="shared" si="7"/>
        <v>0.77029587118630416</v>
      </c>
    </row>
    <row r="22" spans="1:22" x14ac:dyDescent="0.2">
      <c r="A22" s="8" t="s">
        <v>19</v>
      </c>
      <c r="B22" s="9">
        <v>9.52</v>
      </c>
      <c r="C22" s="9"/>
      <c r="D22" s="9"/>
      <c r="E22" s="9"/>
      <c r="F22" s="9"/>
      <c r="G22" s="9">
        <v>6.3599999999999994</v>
      </c>
      <c r="H22" s="9">
        <v>5.77</v>
      </c>
      <c r="I22" s="9"/>
      <c r="J22" s="9"/>
      <c r="K22" s="9"/>
      <c r="L22" s="9"/>
      <c r="M22" s="9"/>
      <c r="N22" s="9"/>
      <c r="O22" s="9"/>
      <c r="Q22" s="2"/>
      <c r="R22" s="8" t="str">
        <f t="shared" si="4"/>
        <v>WT α-syn + TAPI-1</v>
      </c>
      <c r="S22" s="13">
        <f t="shared" si="5"/>
        <v>7.2166666666666659</v>
      </c>
      <c r="T22" s="13">
        <f t="shared" si="6"/>
        <v>2.0164407586967035</v>
      </c>
      <c r="U22" s="13">
        <f t="shared" si="7"/>
        <v>1.1641926148384751</v>
      </c>
    </row>
    <row r="23" spans="1:22" x14ac:dyDescent="0.2">
      <c r="A23" s="8" t="s">
        <v>12</v>
      </c>
      <c r="B23" s="9">
        <v>2.7050000000000001</v>
      </c>
      <c r="C23" s="9">
        <v>2.0249999999999999</v>
      </c>
      <c r="D23" s="9">
        <v>1.605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Q23" s="2"/>
      <c r="R23" s="8" t="str">
        <f t="shared" si="4"/>
        <v>WT α-syn + DAPT</v>
      </c>
      <c r="S23" s="13">
        <f t="shared" si="5"/>
        <v>2.1116666666666668</v>
      </c>
      <c r="T23" s="13">
        <f t="shared" si="6"/>
        <v>0.55509758901776129</v>
      </c>
      <c r="U23" s="13">
        <f t="shared" si="7"/>
        <v>0.32048574244591677</v>
      </c>
    </row>
    <row r="24" spans="1:22" x14ac:dyDescent="0.2">
      <c r="A24" s="8" t="s">
        <v>9</v>
      </c>
      <c r="B24" s="9"/>
      <c r="C24" s="9">
        <v>4.5</v>
      </c>
      <c r="D24" s="9">
        <v>4.1899999999999995</v>
      </c>
      <c r="E24" s="9">
        <v>3.48</v>
      </c>
      <c r="F24" s="9">
        <v>4.2450000000000001</v>
      </c>
      <c r="G24" s="9"/>
      <c r="H24" s="9"/>
      <c r="I24" s="9"/>
      <c r="J24" s="9"/>
      <c r="K24" s="9"/>
      <c r="L24" s="9"/>
      <c r="M24" s="9"/>
      <c r="N24" s="9"/>
      <c r="O24" s="9"/>
      <c r="P24" s="2"/>
      <c r="Q24" s="2"/>
      <c r="R24" s="8" t="str">
        <f t="shared" si="4"/>
        <v>WT β-syn</v>
      </c>
      <c r="S24" s="13">
        <f t="shared" si="5"/>
        <v>4.1037499999999998</v>
      </c>
      <c r="T24" s="13">
        <f t="shared" si="6"/>
        <v>0.43721419235884829</v>
      </c>
      <c r="U24" s="13">
        <f t="shared" si="7"/>
        <v>0.21860709617942414</v>
      </c>
    </row>
    <row r="25" spans="1:22" x14ac:dyDescent="0.2">
      <c r="A25" s="8" t="s">
        <v>20</v>
      </c>
      <c r="B25" s="9">
        <v>28.25</v>
      </c>
      <c r="C25" s="9">
        <v>17.2</v>
      </c>
      <c r="D25" s="9">
        <v>16.350000000000001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2"/>
      <c r="Q25" s="2"/>
      <c r="R25" s="8" t="str">
        <f t="shared" si="4"/>
        <v>Δ2-9_v1</v>
      </c>
      <c r="S25" s="13">
        <f t="shared" si="5"/>
        <v>20.6</v>
      </c>
      <c r="T25" s="13">
        <f t="shared" si="6"/>
        <v>6.6387122245206474</v>
      </c>
      <c r="U25" s="13">
        <f t="shared" si="7"/>
        <v>3.8328622898994551</v>
      </c>
    </row>
    <row r="26" spans="1:22" x14ac:dyDescent="0.2">
      <c r="A26" s="8" t="s">
        <v>5</v>
      </c>
      <c r="B26" s="9"/>
      <c r="C26" s="9"/>
      <c r="D26" s="9"/>
      <c r="E26" s="9"/>
      <c r="F26" s="9"/>
      <c r="G26" s="9">
        <v>5.49</v>
      </c>
      <c r="H26" s="9">
        <v>4.66</v>
      </c>
      <c r="I26" s="9">
        <v>5.2350000000000003</v>
      </c>
      <c r="J26" s="9"/>
      <c r="K26" s="9"/>
      <c r="L26" s="9"/>
      <c r="M26" s="9"/>
      <c r="N26" s="9"/>
      <c r="O26" s="9"/>
      <c r="P26" s="2"/>
      <c r="Q26" s="2"/>
      <c r="R26" s="8" t="str">
        <f t="shared" si="4"/>
        <v>ΔNAC_v3</v>
      </c>
      <c r="S26" s="13">
        <f t="shared" si="5"/>
        <v>5.1283333333333339</v>
      </c>
      <c r="T26" s="13">
        <f t="shared" si="6"/>
        <v>0.42515683380763547</v>
      </c>
      <c r="U26" s="13">
        <f t="shared" si="7"/>
        <v>0.24546441244664732</v>
      </c>
    </row>
    <row r="27" spans="1:22" x14ac:dyDescent="0.2">
      <c r="A27" s="8" t="s">
        <v>6</v>
      </c>
      <c r="B27" s="9"/>
      <c r="C27" s="9">
        <v>3.4649999999999999</v>
      </c>
      <c r="D27" s="9">
        <v>3.6150000000000002</v>
      </c>
      <c r="E27" s="9">
        <v>3.6150000000000002</v>
      </c>
      <c r="F27" s="9">
        <v>3.3099999999999996</v>
      </c>
      <c r="G27" s="9"/>
      <c r="H27" s="9"/>
      <c r="I27" s="9"/>
      <c r="J27" s="9"/>
      <c r="K27" s="9"/>
      <c r="L27" s="9"/>
      <c r="M27" s="9"/>
      <c r="N27" s="9"/>
      <c r="O27" s="9"/>
      <c r="P27" s="2"/>
      <c r="Q27" s="2"/>
      <c r="R27" s="8" t="str">
        <f t="shared" si="4"/>
        <v>A30P</v>
      </c>
      <c r="S27" s="13">
        <f t="shared" si="5"/>
        <v>3.5012499999999998</v>
      </c>
      <c r="T27" s="13">
        <f t="shared" si="6"/>
        <v>0.14579523311823364</v>
      </c>
      <c r="U27" s="13">
        <f t="shared" si="7"/>
        <v>7.2897616559116821E-2</v>
      </c>
    </row>
    <row r="28" spans="1:22" x14ac:dyDescent="0.2">
      <c r="A28" s="8" t="s">
        <v>7</v>
      </c>
      <c r="B28" s="9"/>
      <c r="C28" s="9">
        <v>7.51</v>
      </c>
      <c r="D28" s="9">
        <v>7.3949999999999996</v>
      </c>
      <c r="E28" s="9">
        <v>6.24</v>
      </c>
      <c r="F28" s="9">
        <v>6.6199999999999992</v>
      </c>
      <c r="G28" s="9">
        <v>6.43</v>
      </c>
      <c r="H28" s="9">
        <v>6.2650000000000006</v>
      </c>
      <c r="I28" s="9"/>
      <c r="J28" s="9"/>
      <c r="K28" s="9"/>
      <c r="L28" s="9"/>
      <c r="M28" s="9"/>
      <c r="N28" s="9"/>
      <c r="O28" s="9"/>
      <c r="P28" s="2"/>
      <c r="Q28" s="2"/>
      <c r="R28" s="8" t="str">
        <f t="shared" si="4"/>
        <v>E46K_v2</v>
      </c>
      <c r="S28" s="13">
        <f t="shared" si="5"/>
        <v>6.7433333333333332</v>
      </c>
      <c r="T28" s="13">
        <f t="shared" si="6"/>
        <v>0.56709493620263129</v>
      </c>
      <c r="U28" s="13">
        <f t="shared" si="7"/>
        <v>0.23151553823543772</v>
      </c>
    </row>
    <row r="29" spans="1:22" x14ac:dyDescent="0.2">
      <c r="A29" s="8" t="s">
        <v>8</v>
      </c>
      <c r="B29" s="9">
        <v>5.32</v>
      </c>
      <c r="C29" s="9">
        <v>4.7550000000000008</v>
      </c>
      <c r="D29" s="9">
        <v>4.7750000000000004</v>
      </c>
      <c r="E29" s="9">
        <v>4.9800000000000004</v>
      </c>
      <c r="F29" s="9"/>
      <c r="G29" s="9"/>
      <c r="H29" s="9"/>
      <c r="I29" s="9"/>
      <c r="J29" s="9"/>
      <c r="K29" s="9"/>
      <c r="L29" s="9"/>
      <c r="M29" s="9"/>
      <c r="N29" s="9"/>
      <c r="O29" s="9"/>
      <c r="Q29" s="2"/>
      <c r="R29" s="8" t="str">
        <f t="shared" si="4"/>
        <v>A53T</v>
      </c>
      <c r="S29" s="13">
        <f t="shared" si="5"/>
        <v>4.9575000000000005</v>
      </c>
      <c r="T29" s="13">
        <f t="shared" si="6"/>
        <v>0.26218632051780771</v>
      </c>
      <c r="U29" s="13">
        <f t="shared" si="7"/>
        <v>0.13109316025890386</v>
      </c>
    </row>
    <row r="31" spans="1:22" x14ac:dyDescent="0.2">
      <c r="A31" s="11" t="s">
        <v>37</v>
      </c>
    </row>
    <row r="32" spans="1:22" x14ac:dyDescent="0.2">
      <c r="A32" s="3" t="s">
        <v>0</v>
      </c>
      <c r="B32" s="4" t="s">
        <v>1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6"/>
      <c r="S32" s="7" t="s">
        <v>2</v>
      </c>
      <c r="T32" s="7" t="s">
        <v>3</v>
      </c>
      <c r="U32" s="7" t="s">
        <v>4</v>
      </c>
      <c r="V32" s="7" t="s">
        <v>26</v>
      </c>
    </row>
    <row r="33" spans="1:22" x14ac:dyDescent="0.2">
      <c r="A33" s="3"/>
      <c r="B33" s="4" t="s">
        <v>14</v>
      </c>
      <c r="C33" s="10" t="s">
        <v>17</v>
      </c>
      <c r="D33" s="10" t="s">
        <v>17</v>
      </c>
      <c r="E33" s="10" t="s">
        <v>17</v>
      </c>
      <c r="F33" s="10" t="s">
        <v>17</v>
      </c>
      <c r="G33" s="10" t="s">
        <v>21</v>
      </c>
      <c r="H33" s="10" t="s">
        <v>21</v>
      </c>
      <c r="I33" s="10" t="s">
        <v>21</v>
      </c>
      <c r="J33" s="5"/>
      <c r="K33" s="5"/>
      <c r="L33" s="5"/>
      <c r="M33" s="5"/>
      <c r="N33" s="5"/>
      <c r="O33" s="6"/>
      <c r="S33" s="7"/>
      <c r="T33" s="7"/>
      <c r="U33" s="7"/>
    </row>
    <row r="34" spans="1:22" x14ac:dyDescent="0.2">
      <c r="A34" s="8" t="s">
        <v>11</v>
      </c>
      <c r="B34" s="12">
        <f>B4/B19</f>
        <v>10.298786181139121</v>
      </c>
      <c r="C34" s="12">
        <f t="shared" ref="C34:I34" si="8">C4/C19</f>
        <v>12.175360710321863</v>
      </c>
      <c r="D34" s="12">
        <f t="shared" si="8"/>
        <v>12.823834196891191</v>
      </c>
      <c r="E34" s="12"/>
      <c r="F34" s="12"/>
      <c r="G34" s="12">
        <f t="shared" si="8"/>
        <v>9.8315789473684223</v>
      </c>
      <c r="H34" s="12"/>
      <c r="I34" s="12"/>
      <c r="J34" s="12"/>
      <c r="K34" s="12"/>
      <c r="L34" s="12"/>
      <c r="M34" s="12"/>
      <c r="N34" s="12"/>
      <c r="O34" s="12"/>
      <c r="R34" s="8" t="str">
        <f>A34</f>
        <v>pcDNA</v>
      </c>
      <c r="S34" s="17">
        <f>AVERAGE(B34:O34)</f>
        <v>11.282390008930149</v>
      </c>
      <c r="T34" s="17">
        <f>IFERROR(STDEV(B34:O34),"")</f>
        <v>1.4428878547942228</v>
      </c>
      <c r="U34" s="17">
        <f>IFERROR(T34/(SQRT(COUNT(B34:O34))),"")</f>
        <v>0.72144392739711138</v>
      </c>
    </row>
    <row r="35" spans="1:22" x14ac:dyDescent="0.2">
      <c r="A35" s="8" t="s">
        <v>18</v>
      </c>
      <c r="B35" s="12">
        <f t="shared" ref="B35:I44" si="9">B5/B20</f>
        <v>8.6280487804878057</v>
      </c>
      <c r="C35" s="12"/>
      <c r="D35" s="12"/>
      <c r="E35" s="12"/>
      <c r="F35" s="12"/>
      <c r="G35" s="12">
        <f t="shared" si="9"/>
        <v>10.573248407643312</v>
      </c>
      <c r="H35" s="12">
        <f t="shared" si="9"/>
        <v>10.679327976625272</v>
      </c>
      <c r="I35" s="12"/>
      <c r="J35" s="12"/>
      <c r="K35" s="12"/>
      <c r="L35" s="12"/>
      <c r="M35" s="12"/>
      <c r="N35" s="12"/>
      <c r="O35" s="12"/>
      <c r="R35" s="8" t="str">
        <f t="shared" ref="R35:R44" si="10">A35</f>
        <v>pcDNA +TAPI-1</v>
      </c>
      <c r="S35" s="17">
        <f t="shared" ref="S35:S44" si="11">AVERAGE(B35:O35)</f>
        <v>9.9602083882521288</v>
      </c>
      <c r="T35" s="17">
        <f t="shared" ref="T35:T44" si="12">IFERROR(STDEV(B35:O35),"")</f>
        <v>1.1549026513771403</v>
      </c>
      <c r="U35" s="17">
        <f t="shared" ref="U35:U44" si="13">IFERROR(T35/(SQRT(COUNT(B35:O35))),"")</f>
        <v>0.66678335666040456</v>
      </c>
      <c r="V35" s="20">
        <f>_xlfn.T.TEST(B35:I35,B34:I34,2,2)</f>
        <v>0.25138936162940728</v>
      </c>
    </row>
    <row r="36" spans="1:22" x14ac:dyDescent="0.2">
      <c r="A36" s="8" t="s">
        <v>10</v>
      </c>
      <c r="B36" s="12">
        <f t="shared" si="9"/>
        <v>10.608584240871236</v>
      </c>
      <c r="C36" s="12">
        <f t="shared" si="9"/>
        <v>11.090617481956697</v>
      </c>
      <c r="D36" s="12">
        <f t="shared" si="9"/>
        <v>11.707317073170731</v>
      </c>
      <c r="E36" s="12"/>
      <c r="F36" s="12"/>
      <c r="G36" s="12">
        <f t="shared" si="9"/>
        <v>12.612293144208035</v>
      </c>
      <c r="H36" s="12"/>
      <c r="I36" s="12"/>
      <c r="J36" s="12"/>
      <c r="K36" s="12"/>
      <c r="L36" s="12"/>
      <c r="M36" s="12"/>
      <c r="N36" s="12"/>
      <c r="O36" s="12"/>
      <c r="R36" s="8" t="str">
        <f t="shared" si="10"/>
        <v>WT α-syn</v>
      </c>
      <c r="S36" s="17">
        <f t="shared" si="11"/>
        <v>11.504702985051676</v>
      </c>
      <c r="T36" s="17">
        <f t="shared" si="12"/>
        <v>0.86454304633705692</v>
      </c>
      <c r="U36" s="17">
        <f t="shared" si="13"/>
        <v>0.43227152316852846</v>
      </c>
      <c r="V36" s="20">
        <f>_xlfn.T.TEST(B36:I36,B34:I34,2,2)</f>
        <v>0.80036893811371568</v>
      </c>
    </row>
    <row r="37" spans="1:22" x14ac:dyDescent="0.2">
      <c r="A37" s="8" t="s">
        <v>19</v>
      </c>
      <c r="B37" s="12">
        <f t="shared" si="9"/>
        <v>9.3067226890756309</v>
      </c>
      <c r="C37" s="12"/>
      <c r="D37" s="12"/>
      <c r="E37" s="12"/>
      <c r="F37" s="12"/>
      <c r="G37" s="12">
        <f t="shared" si="9"/>
        <v>10.605345911949687</v>
      </c>
      <c r="H37" s="12">
        <f t="shared" si="9"/>
        <v>10.571923743500868</v>
      </c>
      <c r="I37" s="12"/>
      <c r="J37" s="12"/>
      <c r="K37" s="12"/>
      <c r="L37" s="12"/>
      <c r="M37" s="12"/>
      <c r="N37" s="12"/>
      <c r="O37" s="12"/>
      <c r="R37" s="8" t="str">
        <f t="shared" si="10"/>
        <v>WT α-syn + TAPI-1</v>
      </c>
      <c r="S37" s="17">
        <f t="shared" si="11"/>
        <v>10.161330781508729</v>
      </c>
      <c r="T37" s="17">
        <f t="shared" si="12"/>
        <v>0.74030095506831473</v>
      </c>
      <c r="U37" s="17">
        <f t="shared" si="13"/>
        <v>0.42741295569002857</v>
      </c>
      <c r="V37" s="19">
        <f>_xlfn.T.TEST(B37:I37,B36:I36,2,2)</f>
        <v>8.3973427846842794E-2</v>
      </c>
    </row>
    <row r="38" spans="1:22" x14ac:dyDescent="0.2">
      <c r="A38" s="8" t="s">
        <v>12</v>
      </c>
      <c r="B38" s="12">
        <f t="shared" si="9"/>
        <v>2.7153419593345656</v>
      </c>
      <c r="C38" s="12">
        <f t="shared" si="9"/>
        <v>0.38024691358024693</v>
      </c>
      <c r="D38" s="12">
        <f t="shared" si="9"/>
        <v>1.1900311526479752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R38" s="8" t="str">
        <f t="shared" si="10"/>
        <v>WT α-syn + DAPT</v>
      </c>
      <c r="S38" s="17">
        <f t="shared" si="11"/>
        <v>1.4285400085209294</v>
      </c>
      <c r="T38" s="17">
        <f t="shared" si="12"/>
        <v>1.1856778963630719</v>
      </c>
      <c r="U38" s="17">
        <f t="shared" si="13"/>
        <v>0.6845514526374088</v>
      </c>
      <c r="V38" s="21">
        <f>_xlfn.T.TEST(B38:I38,B36:I36,2,2)</f>
        <v>4.5880250606117382E-5</v>
      </c>
    </row>
    <row r="39" spans="1:22" x14ac:dyDescent="0.2">
      <c r="A39" s="8" t="s">
        <v>9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R39" s="8" t="str">
        <f t="shared" si="10"/>
        <v>WT β-syn</v>
      </c>
      <c r="S39" s="17" t="e">
        <f t="shared" si="11"/>
        <v>#DIV/0!</v>
      </c>
      <c r="T39" s="17" t="str">
        <f t="shared" si="12"/>
        <v/>
      </c>
      <c r="U39" s="17" t="str">
        <f t="shared" si="13"/>
        <v/>
      </c>
      <c r="V39" s="19" t="e">
        <f>_xlfn.T.TEST(B39:I39,B34:I34,2,2)</f>
        <v>#DIV/0!</v>
      </c>
    </row>
    <row r="40" spans="1:22" x14ac:dyDescent="0.2">
      <c r="A40" s="8" t="s">
        <v>20</v>
      </c>
      <c r="B40" s="12">
        <f t="shared" si="9"/>
        <v>10.690265486725664</v>
      </c>
      <c r="C40" s="12">
        <f t="shared" si="9"/>
        <v>11.25</v>
      </c>
      <c r="D40" s="12">
        <f t="shared" si="9"/>
        <v>12.477064220183484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R40" s="8" t="str">
        <f t="shared" si="10"/>
        <v>Δ2-9_v1</v>
      </c>
      <c r="S40" s="17">
        <f t="shared" si="11"/>
        <v>11.472443235636383</v>
      </c>
      <c r="T40" s="17">
        <f t="shared" si="12"/>
        <v>0.91393280567113078</v>
      </c>
      <c r="U40" s="17">
        <f t="shared" si="13"/>
        <v>0.52765935137545728</v>
      </c>
      <c r="V40" s="20">
        <f>_xlfn.T.TEST(B40:I40,B36:I36,2,2)</f>
        <v>0.96376678459604292</v>
      </c>
    </row>
    <row r="41" spans="1:22" x14ac:dyDescent="0.2">
      <c r="A41" s="8" t="s">
        <v>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R41" s="8" t="str">
        <f t="shared" si="10"/>
        <v>ΔNAC_v3</v>
      </c>
      <c r="S41" s="17" t="e">
        <f t="shared" si="11"/>
        <v>#DIV/0!</v>
      </c>
      <c r="T41" s="17" t="str">
        <f t="shared" si="12"/>
        <v/>
      </c>
      <c r="U41" s="17" t="str">
        <f t="shared" si="13"/>
        <v/>
      </c>
      <c r="V41" s="20" t="e">
        <f>_xlfn.T.TEST(B41:I41,B36:I36,2,2)</f>
        <v>#DIV/0!</v>
      </c>
    </row>
    <row r="42" spans="1:22" x14ac:dyDescent="0.2">
      <c r="A42" s="8" t="s">
        <v>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R42" s="8" t="str">
        <f t="shared" si="10"/>
        <v>A30P</v>
      </c>
      <c r="S42" s="17" t="e">
        <f t="shared" si="11"/>
        <v>#DIV/0!</v>
      </c>
      <c r="T42" s="17" t="str">
        <f t="shared" si="12"/>
        <v/>
      </c>
      <c r="U42" s="17" t="str">
        <f t="shared" si="13"/>
        <v/>
      </c>
      <c r="V42" s="20" t="e">
        <f>_xlfn.T.TEST(B42:I42,B36:I36,2,2)</f>
        <v>#DIV/0!</v>
      </c>
    </row>
    <row r="43" spans="1:22" x14ac:dyDescent="0.2">
      <c r="A43" s="8" t="s">
        <v>7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R43" s="8" t="str">
        <f t="shared" si="10"/>
        <v>E46K_v2</v>
      </c>
      <c r="S43" s="17" t="e">
        <f t="shared" si="11"/>
        <v>#DIV/0!</v>
      </c>
      <c r="T43" s="17" t="str">
        <f t="shared" si="12"/>
        <v/>
      </c>
      <c r="U43" s="17" t="str">
        <f t="shared" si="13"/>
        <v/>
      </c>
      <c r="V43" s="20" t="e">
        <f>_xlfn.T.TEST(B43:I43,B36:I36,2,2)</f>
        <v>#DIV/0!</v>
      </c>
    </row>
    <row r="44" spans="1:22" x14ac:dyDescent="0.2">
      <c r="A44" s="8" t="s">
        <v>8</v>
      </c>
      <c r="B44" s="12">
        <f t="shared" si="9"/>
        <v>11.033834586466165</v>
      </c>
      <c r="C44" s="12">
        <f t="shared" si="9"/>
        <v>13.880126182965297</v>
      </c>
      <c r="D44" s="12">
        <f t="shared" si="9"/>
        <v>12.397905759162303</v>
      </c>
      <c r="E44" s="12">
        <f t="shared" si="9"/>
        <v>12.650602409638553</v>
      </c>
      <c r="F44" s="12"/>
      <c r="G44" s="12"/>
      <c r="H44" s="12"/>
      <c r="I44" s="12"/>
      <c r="J44" s="12"/>
      <c r="K44" s="12"/>
      <c r="L44" s="12"/>
      <c r="M44" s="12"/>
      <c r="N44" s="12"/>
      <c r="O44" s="12"/>
      <c r="R44" s="8" t="str">
        <f t="shared" si="10"/>
        <v>A53T</v>
      </c>
      <c r="S44" s="17">
        <f t="shared" si="11"/>
        <v>12.49061723455808</v>
      </c>
      <c r="T44" s="17">
        <f t="shared" si="12"/>
        <v>1.1672105601819827</v>
      </c>
      <c r="U44" s="17">
        <f t="shared" si="13"/>
        <v>0.58360528009099133</v>
      </c>
      <c r="V44" s="19">
        <f>_xlfn.T.TEST(B44:I44,B36:I36,2,2)</f>
        <v>0.22345127588044494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Abeta40</vt:lpstr>
      <vt:lpstr>Abeta42</vt:lpstr>
      <vt:lpstr>Ratio of 40 to 42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Roberts</dc:creator>
  <cp:lastModifiedBy>Hazel</cp:lastModifiedBy>
  <dcterms:created xsi:type="dcterms:W3CDTF">2014-06-25T12:56:16Z</dcterms:created>
  <dcterms:modified xsi:type="dcterms:W3CDTF">2016-10-14T11:29:01Z</dcterms:modified>
</cp:coreProperties>
</file>