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d272\Documents\BATH UNIVERSITY COMPLETE\POST DOC PLASTER\PAPERS\PULL OFF tests\dataset for pure\"/>
    </mc:Choice>
  </mc:AlternateContent>
  <xr:revisionPtr revIDLastSave="0" documentId="13_ncr:1_{D46A2EAB-DAAD-48E9-B07D-C6D647298325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ain summary" sheetId="6" r:id="rId1"/>
    <sheet name="Load table for revision" sheetId="7" r:id="rId2"/>
    <sheet name="Failure Load" sheetId="1" r:id="rId3"/>
    <sheet name="Bond Strength" sheetId="2" r:id="rId4"/>
    <sheet name="Energy" sheetId="3" r:id="rId5"/>
    <sheet name="Anova example" sheetId="4" r:id="rId6"/>
    <sheet name="t test example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7" l="1"/>
  <c r="F36" i="7" s="1"/>
  <c r="H35" i="7"/>
  <c r="H36" i="7" s="1"/>
  <c r="J35" i="7"/>
  <c r="J36" i="7"/>
  <c r="N58" i="7"/>
  <c r="N57" i="7"/>
  <c r="N56" i="7"/>
  <c r="N54" i="7"/>
  <c r="N55" i="7" s="1"/>
  <c r="N53" i="7"/>
  <c r="P58" i="7"/>
  <c r="P57" i="7"/>
  <c r="P56" i="7"/>
  <c r="P54" i="7"/>
  <c r="P53" i="7"/>
  <c r="L58" i="7"/>
  <c r="J58" i="7"/>
  <c r="H58" i="7"/>
  <c r="F58" i="7"/>
  <c r="P39" i="7"/>
  <c r="L57" i="7"/>
  <c r="J57" i="7"/>
  <c r="H57" i="7"/>
  <c r="F57" i="7"/>
  <c r="P38" i="7"/>
  <c r="L56" i="7"/>
  <c r="J56" i="7"/>
  <c r="H56" i="7"/>
  <c r="F56" i="7"/>
  <c r="P37" i="7"/>
  <c r="L54" i="7"/>
  <c r="J54" i="7"/>
  <c r="H54" i="7"/>
  <c r="F54" i="7"/>
  <c r="P35" i="7"/>
  <c r="L53" i="7"/>
  <c r="J53" i="7"/>
  <c r="H53" i="7"/>
  <c r="F53" i="7"/>
  <c r="P34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N34" i="7"/>
  <c r="L34" i="7"/>
  <c r="J34" i="7"/>
  <c r="H34" i="7"/>
  <c r="F34" i="7"/>
  <c r="P20" i="7"/>
  <c r="P19" i="7"/>
  <c r="P18" i="7"/>
  <c r="P16" i="7"/>
  <c r="P15" i="7"/>
  <c r="N20" i="7"/>
  <c r="N19" i="7"/>
  <c r="N18" i="7"/>
  <c r="N16" i="7"/>
  <c r="N15" i="7"/>
  <c r="L20" i="7"/>
  <c r="L19" i="7"/>
  <c r="L18" i="7"/>
  <c r="L16" i="7"/>
  <c r="L15" i="7"/>
  <c r="J20" i="7"/>
  <c r="J19" i="7"/>
  <c r="J18" i="7"/>
  <c r="J16" i="7"/>
  <c r="J15" i="7"/>
  <c r="H20" i="7"/>
  <c r="H19" i="7"/>
  <c r="H18" i="7"/>
  <c r="H16" i="7"/>
  <c r="H15" i="7"/>
  <c r="F16" i="7"/>
  <c r="F20" i="7"/>
  <c r="F19" i="7"/>
  <c r="F18" i="7"/>
  <c r="F15" i="7"/>
  <c r="Z10" i="6"/>
  <c r="Z18" i="6"/>
  <c r="Z16" i="6"/>
  <c r="Z14" i="6"/>
  <c r="Z12" i="6"/>
  <c r="Y9" i="6"/>
  <c r="Z9" i="6" s="1"/>
  <c r="Z5" i="6"/>
  <c r="Z7" i="6"/>
  <c r="Z3" i="6"/>
  <c r="Z17" i="6"/>
  <c r="Z15" i="6"/>
  <c r="Z13" i="6"/>
  <c r="Z11" i="6"/>
  <c r="Z8" i="6"/>
  <c r="Z4" i="6"/>
  <c r="Z6" i="6"/>
  <c r="Z2" i="6"/>
  <c r="P10" i="6"/>
  <c r="P18" i="6"/>
  <c r="P16" i="6"/>
  <c r="P14" i="6"/>
  <c r="P12" i="6"/>
  <c r="P9" i="6"/>
  <c r="P5" i="6"/>
  <c r="P7" i="6"/>
  <c r="P3" i="6"/>
  <c r="P17" i="6"/>
  <c r="P15" i="6"/>
  <c r="P13" i="6"/>
  <c r="P11" i="6"/>
  <c r="P8" i="6"/>
  <c r="P4" i="6"/>
  <c r="P6" i="6"/>
  <c r="P2" i="6"/>
  <c r="E10" i="6"/>
  <c r="F10" i="6" s="1"/>
  <c r="E18" i="6"/>
  <c r="F18" i="6" s="1"/>
  <c r="E16" i="6"/>
  <c r="F16" i="6" s="1"/>
  <c r="F14" i="6"/>
  <c r="F12" i="6"/>
  <c r="E9" i="6"/>
  <c r="F9" i="6" s="1"/>
  <c r="E5" i="6"/>
  <c r="F5" i="6" s="1"/>
  <c r="E7" i="6"/>
  <c r="F7" i="6" s="1"/>
  <c r="E3" i="6"/>
  <c r="F3" i="6" s="1"/>
  <c r="E17" i="6"/>
  <c r="F17" i="6" s="1"/>
  <c r="E15" i="6"/>
  <c r="F15" i="6" s="1"/>
  <c r="F13" i="6"/>
  <c r="F11" i="6"/>
  <c r="E8" i="6"/>
  <c r="F8" i="6" s="1"/>
  <c r="E4" i="6"/>
  <c r="F4" i="6" s="1"/>
  <c r="E6" i="6"/>
  <c r="F6" i="6" s="1"/>
  <c r="E2" i="6"/>
  <c r="F2" i="6" s="1"/>
  <c r="E7" i="3"/>
  <c r="E6" i="3"/>
  <c r="E7" i="2"/>
  <c r="E6" i="2"/>
  <c r="C36" i="3"/>
  <c r="C35" i="3"/>
  <c r="B36" i="3"/>
  <c r="B35" i="3"/>
  <c r="E56" i="3"/>
  <c r="E55" i="3"/>
  <c r="E54" i="3"/>
  <c r="E15" i="3"/>
  <c r="E14" i="3"/>
  <c r="E51" i="3"/>
  <c r="E50" i="3"/>
  <c r="E49" i="3"/>
  <c r="E48" i="3"/>
  <c r="E47" i="3"/>
  <c r="E46" i="3"/>
  <c r="E45" i="3"/>
  <c r="E44" i="3"/>
  <c r="E43" i="3"/>
  <c r="E42" i="3"/>
  <c r="E41" i="3"/>
  <c r="E40" i="3"/>
  <c r="E40" i="2"/>
  <c r="E39" i="2"/>
  <c r="E38" i="2"/>
  <c r="E15" i="2"/>
  <c r="E14" i="2"/>
  <c r="E35" i="2"/>
  <c r="E34" i="2"/>
  <c r="E33" i="2"/>
  <c r="E32" i="2"/>
  <c r="E31" i="2"/>
  <c r="E30" i="2"/>
  <c r="E27" i="2"/>
  <c r="E26" i="2"/>
  <c r="E25" i="2"/>
  <c r="E24" i="2"/>
  <c r="E22" i="1"/>
  <c r="E24" i="1"/>
  <c r="E25" i="1"/>
  <c r="E26" i="1"/>
  <c r="E27" i="1"/>
  <c r="E6" i="1"/>
  <c r="E7" i="1"/>
  <c r="E30" i="1"/>
  <c r="E31" i="1"/>
  <c r="E32" i="1"/>
  <c r="E33" i="1"/>
  <c r="E34" i="1"/>
  <c r="E35" i="1"/>
  <c r="E14" i="1"/>
  <c r="E15" i="1"/>
  <c r="E38" i="1"/>
  <c r="E39" i="1"/>
  <c r="E40" i="1"/>
  <c r="P55" i="7" l="1"/>
  <c r="P36" i="7"/>
  <c r="L17" i="7"/>
  <c r="F55" i="7"/>
  <c r="J55" i="7"/>
  <c r="L36" i="7"/>
  <c r="H55" i="7"/>
  <c r="P17" i="7"/>
  <c r="J17" i="7"/>
  <c r="L55" i="7"/>
  <c r="N36" i="7"/>
  <c r="F17" i="7"/>
  <c r="N17" i="7"/>
  <c r="H17" i="7"/>
  <c r="C37" i="3"/>
  <c r="D13" i="3" l="1"/>
  <c r="B37" i="3"/>
  <c r="E21" i="3"/>
  <c r="E20" i="3"/>
  <c r="E19" i="3"/>
  <c r="E18" i="3"/>
  <c r="E17" i="3"/>
  <c r="E16" i="3"/>
  <c r="E13" i="3"/>
  <c r="E12" i="3"/>
  <c r="E11" i="3"/>
  <c r="E10" i="3"/>
  <c r="E9" i="3"/>
  <c r="E8" i="3"/>
  <c r="E5" i="3"/>
  <c r="E4" i="3"/>
  <c r="E3" i="3"/>
  <c r="E2" i="3"/>
  <c r="E21" i="2"/>
  <c r="E20" i="2"/>
  <c r="E19" i="2"/>
  <c r="E18" i="2"/>
  <c r="E17" i="2"/>
  <c r="E16" i="2"/>
  <c r="E13" i="2"/>
  <c r="E12" i="2"/>
  <c r="E11" i="2"/>
  <c r="E10" i="2"/>
  <c r="E9" i="2"/>
  <c r="E8" i="2"/>
  <c r="E5" i="2"/>
  <c r="E4" i="2"/>
  <c r="E3" i="2"/>
  <c r="E2" i="2"/>
  <c r="D3" i="1"/>
  <c r="E3" i="1" s="1"/>
  <c r="D4" i="1"/>
  <c r="E4" i="1" s="1"/>
  <c r="D5" i="1"/>
  <c r="D8" i="1"/>
  <c r="E8" i="1" s="1"/>
  <c r="D9" i="1"/>
  <c r="E9" i="1" s="1"/>
  <c r="D10" i="1"/>
  <c r="E10" i="1" s="1"/>
  <c r="D11" i="1"/>
  <c r="D12" i="1"/>
  <c r="E12" i="1" s="1"/>
  <c r="D13" i="1"/>
  <c r="E13" i="1" s="1"/>
  <c r="D16" i="1"/>
  <c r="E16" i="1" s="1"/>
  <c r="D17" i="1"/>
  <c r="E17" i="1" s="1"/>
  <c r="D18" i="1"/>
  <c r="D2" i="1"/>
  <c r="E5" i="1"/>
  <c r="E11" i="1"/>
  <c r="E18" i="1"/>
  <c r="E19" i="1"/>
  <c r="E20" i="1"/>
  <c r="E21" i="1"/>
  <c r="E2" i="1"/>
</calcChain>
</file>

<file path=xl/sharedStrings.xml><?xml version="1.0" encoding="utf-8"?>
<sst xmlns="http://schemas.openxmlformats.org/spreadsheetml/2006/main" count="949" uniqueCount="309">
  <si>
    <t>Samples</t>
  </si>
  <si>
    <t>Mean</t>
  </si>
  <si>
    <t>Standard Deviation</t>
  </si>
  <si>
    <t>Coefficient of Variation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</si>
  <si>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</si>
  <si>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</si>
  <si>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</si>
  <si>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</si>
  <si>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</si>
  <si>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</si>
  <si>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</si>
  <si>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</si>
  <si>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</si>
  <si>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Group J</t>
  </si>
  <si>
    <t>Group K</t>
  </si>
  <si>
    <t>Group L</t>
  </si>
  <si>
    <t>Group M</t>
  </si>
  <si>
    <t>Group N</t>
  </si>
  <si>
    <t>Group O</t>
  </si>
  <si>
    <t>Group P</t>
  </si>
  <si>
    <t>Group Q</t>
  </si>
  <si>
    <t>Group P-plain</t>
  </si>
  <si>
    <t>Group CB</t>
  </si>
  <si>
    <t>Group DB</t>
  </si>
  <si>
    <t>5.1.1</t>
  </si>
  <si>
    <t>5.1.13</t>
  </si>
  <si>
    <t>5.1.25</t>
  </si>
  <si>
    <t>5.1.37</t>
  </si>
  <si>
    <t>5.1.49</t>
  </si>
  <si>
    <t>8.1.1</t>
  </si>
  <si>
    <t>8.1.13</t>
  </si>
  <si>
    <t>8.1.25</t>
  </si>
  <si>
    <t>8.1.37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</si>
  <si>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</si>
  <si>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</si>
  <si>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</si>
  <si>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</si>
  <si>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</si>
  <si>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</si>
  <si>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</si>
  <si>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</si>
  <si>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</si>
  <si>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</si>
  <si>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</si>
  <si>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</si>
  <si>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</si>
  <si>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</si>
  <si>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</si>
  <si>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</si>
  <si>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</si>
  <si>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</si>
  <si>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t-Test: Two-Sample Assuming Unequal Variances</t>
  </si>
  <si>
    <t>Observations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</si>
  <si>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</si>
  <si>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</si>
  <si>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</si>
  <si>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</si>
  <si>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</si>
  <si>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</si>
  <si>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Coeff of var (%)</t>
  </si>
  <si>
    <t>mean</t>
  </si>
  <si>
    <t>st dev</t>
  </si>
  <si>
    <t>coeff (%)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</si>
  <si>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</si>
  <si>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</si>
  <si>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</si>
  <si>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</si>
  <si>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</si>
  <si>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</si>
  <si>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</si>
  <si>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</si>
  <si>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</si>
  <si>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</si>
  <si>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</si>
  <si>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</si>
  <si>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</si>
  <si>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</si>
  <si>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</si>
  <si>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</si>
  <si>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WAS</t>
  </si>
  <si>
    <t>NOW</t>
  </si>
  <si>
    <t>AP-CB</t>
  </si>
  <si>
    <t>BP-CB</t>
  </si>
  <si>
    <t>AP-QF-CB</t>
  </si>
  <si>
    <t>BP-HF-CB</t>
  </si>
  <si>
    <t>AG-KF-CB</t>
  </si>
  <si>
    <t>AG-P-CB</t>
  </si>
  <si>
    <t>J-CB</t>
  </si>
  <si>
    <t>J-QF-CB</t>
  </si>
  <si>
    <t>AP-DB</t>
  </si>
  <si>
    <t>BP-DB</t>
  </si>
  <si>
    <t>AP-QF-DB</t>
  </si>
  <si>
    <t>BP-HF-DB</t>
  </si>
  <si>
    <t>AG-KF-DB</t>
  </si>
  <si>
    <t>AG-P-DB</t>
  </si>
  <si>
    <t>J-DB</t>
  </si>
  <si>
    <t>J-QF-DB</t>
  </si>
  <si>
    <t>BP-HB</t>
  </si>
  <si>
    <t>BP-HF-HB</t>
  </si>
  <si>
    <t>WANT</t>
  </si>
  <si>
    <t>LOAD</t>
  </si>
  <si>
    <t>STRENGTH</t>
  </si>
  <si>
    <t>ENERGY</t>
  </si>
  <si>
    <t>BP-HB/BP-HF-HB</t>
  </si>
  <si>
    <t>AP-CB 1</t>
  </si>
  <si>
    <t>AP-DB 1</t>
  </si>
  <si>
    <t>AP-QF-CB 1</t>
  </si>
  <si>
    <t>AP-QF-DB 1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</si>
  <si>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1</t>
    </r>
  </si>
  <si>
    <t>BP-DB 1</t>
  </si>
  <si>
    <t>AP-CB 2</t>
  </si>
  <si>
    <t>AP-DB 2</t>
  </si>
  <si>
    <t>AP-QF-CB 2</t>
  </si>
  <si>
    <t>AP-QF-DB 2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</si>
  <si>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2</t>
    </r>
  </si>
  <si>
    <t>BP-DB 2</t>
  </si>
  <si>
    <t>AP-CB 3</t>
  </si>
  <si>
    <t>AP-DB 3</t>
  </si>
  <si>
    <t>AP-QF-CB 3</t>
  </si>
  <si>
    <t>AP-QF-DB 3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</si>
  <si>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3</t>
    </r>
  </si>
  <si>
    <t>BP-DB 3</t>
  </si>
  <si>
    <t>AP-CB 4</t>
  </si>
  <si>
    <t>AP-DB 4</t>
  </si>
  <si>
    <t>AP-QF-CB 4</t>
  </si>
  <si>
    <t>AP-QF-DB 4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</si>
  <si>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4</t>
    </r>
  </si>
  <si>
    <t>BP-DB 4</t>
  </si>
  <si>
    <t>AP-CB 5</t>
  </si>
  <si>
    <t>AP-DB 5</t>
  </si>
  <si>
    <t>AP-QF-CB 5</t>
  </si>
  <si>
    <t>AP-QF-DB 5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</si>
  <si>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5</t>
    </r>
  </si>
  <si>
    <t>BP-DB 5</t>
  </si>
  <si>
    <t>AP-CB 6</t>
  </si>
  <si>
    <t>AP-DB 6</t>
  </si>
  <si>
    <t>AP-QF-CB 6</t>
  </si>
  <si>
    <t>AP-QF-DB 6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</si>
  <si>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6</t>
    </r>
  </si>
  <si>
    <t>BP-DB 6</t>
  </si>
  <si>
    <t>AP-CB 7</t>
  </si>
  <si>
    <t>AP-DB 7</t>
  </si>
  <si>
    <t>AP-QF-CB 7</t>
  </si>
  <si>
    <t>AP-QF-DB 7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</si>
  <si>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7</t>
    </r>
  </si>
  <si>
    <t>BP-DB 7</t>
  </si>
  <si>
    <t>AP-CB 8</t>
  </si>
  <si>
    <t>AP-DB 8</t>
  </si>
  <si>
    <t>AP-QF-CB 8</t>
  </si>
  <si>
    <t>AP-QF-DB 8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</si>
  <si>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8</t>
    </r>
  </si>
  <si>
    <t>BP-DB 8</t>
  </si>
  <si>
    <t>AP-CB 9</t>
  </si>
  <si>
    <t>AP-DB 9</t>
  </si>
  <si>
    <t>AP-QF-CB 9</t>
  </si>
  <si>
    <t>AP-QF-DB 9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</si>
  <si>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9</t>
    </r>
  </si>
  <si>
    <t>BP-DB 9</t>
  </si>
  <si>
    <t>AP-CB 10</t>
  </si>
  <si>
    <t>AP-DB 10</t>
  </si>
  <si>
    <t>AP-QF-CB 10</t>
  </si>
  <si>
    <t>AP-QF-DB 10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</si>
  <si>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10</t>
    </r>
  </si>
  <si>
    <t>BP-DB 10</t>
  </si>
  <si>
    <t>AP-CB 11</t>
  </si>
  <si>
    <t>AP-QF-CB 11</t>
  </si>
  <si>
    <t>AP-QF-DB 11</t>
  </si>
  <si>
    <r>
      <t>BP-CB</t>
    </r>
    <r>
      <rPr>
        <b/>
        <sz val="6"/>
        <color rgb="FF000000"/>
        <rFont val="Avenir Next LT Pro"/>
        <family val="2"/>
      </rPr>
      <t xml:space="preserve"> </t>
    </r>
    <r>
      <rPr>
        <sz val="6"/>
        <color rgb="FF000000"/>
        <rFont val="Avenir Next LT Pro"/>
        <family val="2"/>
      </rPr>
      <t>11</t>
    </r>
  </si>
  <si>
    <t>BP-DB 11</t>
  </si>
  <si>
    <t>AP-CB 12</t>
  </si>
  <si>
    <t>AP-DB 12</t>
  </si>
  <si>
    <t>AP-QF-CB 12</t>
  </si>
  <si>
    <t>AP-QF-DB 12</t>
  </si>
  <si>
    <r>
      <t>BP-CB</t>
    </r>
    <r>
      <rPr>
        <b/>
        <sz val="6"/>
        <rFont val="Avenir Next LT Pro"/>
        <family val="2"/>
      </rPr>
      <t xml:space="preserve"> </t>
    </r>
    <r>
      <rPr>
        <sz val="6"/>
        <rFont val="Avenir Next LT Pro"/>
        <family val="2"/>
      </rPr>
      <t>12</t>
    </r>
  </si>
  <si>
    <t>BP-DB 12</t>
  </si>
  <si>
    <t>BP-HF-CB 1</t>
  </si>
  <si>
    <t>BP-HF-DB 1</t>
  </si>
  <si>
    <t>BP-HB 1</t>
  </si>
  <si>
    <t>AG-KF-CB 1</t>
  </si>
  <si>
    <t>AG-KF-DB 1</t>
  </si>
  <si>
    <t>AG-P-CB 1</t>
  </si>
  <si>
    <t>BP-HF-CB 2</t>
  </si>
  <si>
    <t>BP-HF-DB 2</t>
  </si>
  <si>
    <t>BP-HB 2</t>
  </si>
  <si>
    <t>AG-KF-CB 2</t>
  </si>
  <si>
    <t>AG-KF-DB 2</t>
  </si>
  <si>
    <t>AG-P-CB 2</t>
  </si>
  <si>
    <t>BP-HF-CB 3</t>
  </si>
  <si>
    <t>BP-HF-DB 3</t>
  </si>
  <si>
    <t>BP-HB 3</t>
  </si>
  <si>
    <t>AG-KF-CB 3</t>
  </si>
  <si>
    <t>AG-KF-DB 3</t>
  </si>
  <si>
    <t>AG-P-CB 3</t>
  </si>
  <si>
    <t>BP-HF-CB 4</t>
  </si>
  <si>
    <t>BP-HF-DB 4</t>
  </si>
  <si>
    <t>AG-KF-CB 4</t>
  </si>
  <si>
    <t>AG-KF-DB 4</t>
  </si>
  <si>
    <t>AG-P-CB 4</t>
  </si>
  <si>
    <t>BP-HF-CB 5</t>
  </si>
  <si>
    <t>BP-HF-DB 5</t>
  </si>
  <si>
    <t>BP-HF-HB 1</t>
  </si>
  <si>
    <t>AG-KF-CB 5</t>
  </si>
  <si>
    <t>AG-KF-DB 5</t>
  </si>
  <si>
    <t>AG-P-CB 5</t>
  </si>
  <si>
    <t>BP-HF-CB 6</t>
  </si>
  <si>
    <t>BP-HF-DB 6</t>
  </si>
  <si>
    <t>BP-HF-HB 2</t>
  </si>
  <si>
    <t>AG-KF-CB 6</t>
  </si>
  <si>
    <t>AG-KF-DB 6</t>
  </si>
  <si>
    <t>AG-P-CB 6</t>
  </si>
  <si>
    <t>BP-HF-CB 7</t>
  </si>
  <si>
    <t>BP-HF-DB 7</t>
  </si>
  <si>
    <t>BP-HF-HB 3</t>
  </si>
  <si>
    <t>AG-KF-CB 7</t>
  </si>
  <si>
    <t>AG-KF-DB 7</t>
  </si>
  <si>
    <t>AG-P-CB 7</t>
  </si>
  <si>
    <t>BP-HF-CB 8</t>
  </si>
  <si>
    <t>BP-HF-DB 8</t>
  </si>
  <si>
    <t>AG-KF-CB 8</t>
  </si>
  <si>
    <t>AG-KF-DB 8</t>
  </si>
  <si>
    <t>AG-P-CB 8</t>
  </si>
  <si>
    <t>BP-HF-CB 9</t>
  </si>
  <si>
    <t>BP-HF-DB 9</t>
  </si>
  <si>
    <t>AG-KF-CB 9</t>
  </si>
  <si>
    <t>AG-KF-DB 9</t>
  </si>
  <si>
    <t>AG-P-CB 9</t>
  </si>
  <si>
    <t>BP-HF-CB 10</t>
  </si>
  <si>
    <t>BP-HF-DB 10</t>
  </si>
  <si>
    <t>AG-KF-CB 10</t>
  </si>
  <si>
    <t>AG-KF-DB 10</t>
  </si>
  <si>
    <t>AG-P-CB 10</t>
  </si>
  <si>
    <t>BP-HF-CB 11</t>
  </si>
  <si>
    <t>BP-HF-DB 11</t>
  </si>
  <si>
    <t>AG-KF-CB 11</t>
  </si>
  <si>
    <t>AG-KF-DB 11</t>
  </si>
  <si>
    <t>AG-P-CB 11</t>
  </si>
  <si>
    <t>BP-HF-CB 12</t>
  </si>
  <si>
    <t>BP-HF-DB 12</t>
  </si>
  <si>
    <t>AG-KF-CB 12</t>
  </si>
  <si>
    <t>AG-KF-DB 12</t>
  </si>
  <si>
    <t>AG-P-CB 12</t>
  </si>
  <si>
    <t>AG-P-DB 1</t>
  </si>
  <si>
    <t>J-CB 1</t>
  </si>
  <si>
    <t>J-DB 1</t>
  </si>
  <si>
    <t>J-QF-CB 1</t>
  </si>
  <si>
    <t>J-QF-DB 1</t>
  </si>
  <si>
    <t>AG-P-DB 2</t>
  </si>
  <si>
    <t>J-CB 2</t>
  </si>
  <si>
    <t>J-DB 2</t>
  </si>
  <si>
    <t>J-QF-CB 2</t>
  </si>
  <si>
    <t>J-QF-DB 2</t>
  </si>
  <si>
    <t>AG-P-DB 3</t>
  </si>
  <si>
    <t>J-CB 3</t>
  </si>
  <si>
    <t>J-DB 3</t>
  </si>
  <si>
    <t>J-QF-CB 3</t>
  </si>
  <si>
    <t>J-QF-DB 3</t>
  </si>
  <si>
    <t>AG-P-DB 4</t>
  </si>
  <si>
    <t>J-CB 4</t>
  </si>
  <si>
    <t>J-DB 4</t>
  </si>
  <si>
    <t>J-QF-CB 4</t>
  </si>
  <si>
    <t>J-QF-DB 4</t>
  </si>
  <si>
    <t>AG-P-DB 5</t>
  </si>
  <si>
    <t>J-CB 5</t>
  </si>
  <si>
    <t>J-DB 5</t>
  </si>
  <si>
    <t>J-QF-CB 5</t>
  </si>
  <si>
    <t>J-QF-DB 5</t>
  </si>
  <si>
    <t>AG-P-DB 6</t>
  </si>
  <si>
    <t>J-CB 6</t>
  </si>
  <si>
    <t>J-DB 6</t>
  </si>
  <si>
    <t>J-QF-CB 6</t>
  </si>
  <si>
    <t>J-QF-DB 6</t>
  </si>
  <si>
    <t>AG-P-DB 7</t>
  </si>
  <si>
    <t>J-CB 7</t>
  </si>
  <si>
    <t>J-DB 7</t>
  </si>
  <si>
    <t>J-QF-CB 7</t>
  </si>
  <si>
    <t>J-QF-DB 7</t>
  </si>
  <si>
    <t>AG-P-DB 8</t>
  </si>
  <si>
    <t>J-CB 8</t>
  </si>
  <si>
    <t>J-DB 8</t>
  </si>
  <si>
    <t>J-QF-CB 8</t>
  </si>
  <si>
    <t>J-QF-DB 8</t>
  </si>
  <si>
    <t>AG-P-DB 9</t>
  </si>
  <si>
    <t>J-CB 9</t>
  </si>
  <si>
    <t>J-DB 9</t>
  </si>
  <si>
    <t>J-QF-CB 9</t>
  </si>
  <si>
    <t>J-QF-DB 9</t>
  </si>
  <si>
    <t>AG-P-DB 10</t>
  </si>
  <si>
    <t>J-CB 10</t>
  </si>
  <si>
    <t>J-DB 10</t>
  </si>
  <si>
    <t>J-QF-CB 10</t>
  </si>
  <si>
    <t>J-QF-DB 10</t>
  </si>
  <si>
    <t>AG-P-DB 11</t>
  </si>
  <si>
    <t>J-CB 11</t>
  </si>
  <si>
    <t>J-DB 11</t>
  </si>
  <si>
    <t>J-QF-CB 11</t>
  </si>
  <si>
    <t>J-QF-DB 11</t>
  </si>
  <si>
    <t>AG-P-DB 12</t>
  </si>
  <si>
    <t>J-CB 12</t>
  </si>
  <si>
    <t>J-DB 12</t>
  </si>
  <si>
    <t>J-QF-CB 12</t>
  </si>
  <si>
    <t>J-QF-DB 12</t>
  </si>
  <si>
    <t>MEAN</t>
  </si>
  <si>
    <t>MINIMUM</t>
  </si>
  <si>
    <t>MEDIAN</t>
  </si>
  <si>
    <t>MAXIMUM</t>
  </si>
  <si>
    <t>FORCE (kN)</t>
  </si>
  <si>
    <t>x</t>
  </si>
  <si>
    <t>ST. D.</t>
  </si>
  <si>
    <t>CoV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</si>
</sst>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venir Next LT Pro"/>
      <family val="2"/>
    </font>
    <font>
      <b/>
      <sz val="6"/>
      <name val="Avenir Next LT Pro"/>
      <family val="2"/>
    </font>
    <font>
      <sz val="6"/>
      <color rgb="FF000000"/>
      <name val="Avenir Next LT Pro"/>
      <family val="2"/>
    </font>
    <font>
      <sz val="6"/>
      <name val="Avenir Next LT Pro"/>
      <family val="2"/>
    </font>
    <font>
      <sz val="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175452020202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'Failure Load'!$B$1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7C-41E6-A0CE-55E927E6A1E8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D7C-41E6-A0CE-55E927E6A1E8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7C-41E6-A0CE-55E927E6A1E8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7C-41E6-A0CE-55E927E6A1E8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D7C-41E6-A0CE-55E927E6A1E8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D7C-41E6-A0CE-55E927E6A1E8}"/>
              </c:ext>
            </c:extLst>
          </c:dPt>
          <c:dPt>
            <c:idx val="6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7C-41E6-A0CE-55E927E6A1E8}"/>
              </c:ext>
            </c:extLst>
          </c:dPt>
          <c:dPt>
            <c:idx val="7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7C-41E6-A0CE-55E927E6A1E8}"/>
              </c:ext>
            </c:extLst>
          </c:dPt>
          <c:dPt>
            <c:idx val="8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7C-41E6-A0CE-55E927E6A1E8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D7C-41E6-A0CE-55E927E6A1E8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D7C-41E6-A0CE-55E927E6A1E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7C-41E6-A0CE-55E927E6A1E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7C-41E6-A0CE-55E927E6A1E8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D7C-41E6-A0CE-55E927E6A1E8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D7C-41E6-A0CE-55E927E6A1E8}"/>
              </c:ext>
            </c:extLst>
          </c:dPt>
          <c:dPt>
            <c:idx val="15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D7C-41E6-A0CE-55E927E6A1E8}"/>
              </c:ext>
            </c:extLst>
          </c:dPt>
          <c:dPt>
            <c:idx val="16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7C-41E6-A0CE-55E927E6A1E8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'Main summary'!$D$2:$D$18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0.30486999999999997</c:v>
                  </c:pt>
                  <c:pt idx="2">
                    <c:v>0.17510000000000001</c:v>
                  </c:pt>
                  <c:pt idx="3">
                    <c:v>0.18658</c:v>
                  </c:pt>
                  <c:pt idx="4">
                    <c:v>0.13591</c:v>
                  </c:pt>
                  <c:pt idx="5">
                    <c:v>0.23868</c:v>
                  </c:pt>
                  <c:pt idx="6">
                    <c:v>0.20963999999999999</c:v>
                  </c:pt>
                  <c:pt idx="7">
                    <c:v>0.38009999999999999</c:v>
                  </c:pt>
                  <c:pt idx="8">
                    <c:v>0.25377</c:v>
                  </c:pt>
                  <c:pt idx="9">
                    <c:v>0.36621999999999999</c:v>
                  </c:pt>
                  <c:pt idx="10">
                    <c:v>0.20452000000000001</c:v>
                  </c:pt>
                  <c:pt idx="11">
                    <c:v>0.20543</c:v>
                  </c:pt>
                  <c:pt idx="12">
                    <c:v>0.30309999999999998</c:v>
                  </c:pt>
                  <c:pt idx="13">
                    <c:v>8.43E-2</c:v>
                  </c:pt>
                  <c:pt idx="14">
                    <c:v>0.27017000000000002</c:v>
                  </c:pt>
                  <c:pt idx="15">
                    <c:v>0.24390000000000001</c:v>
                  </c:pt>
                  <c:pt idx="16">
                    <c:v>0.17166000000000001</c:v>
                  </c:pt>
                </c:numCache>
              </c:numRef>
            </c:plus>
            <c:minus>
              <c:numRef>
                <c:f>'Main summary'!$D$2:$D$18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0.30486999999999997</c:v>
                  </c:pt>
                  <c:pt idx="2">
                    <c:v>0.17510000000000001</c:v>
                  </c:pt>
                  <c:pt idx="3">
                    <c:v>0.18658</c:v>
                  </c:pt>
                  <c:pt idx="4">
                    <c:v>0.13591</c:v>
                  </c:pt>
                  <c:pt idx="5">
                    <c:v>0.23868</c:v>
                  </c:pt>
                  <c:pt idx="6">
                    <c:v>0.20963999999999999</c:v>
                  </c:pt>
                  <c:pt idx="7">
                    <c:v>0.38009999999999999</c:v>
                  </c:pt>
                  <c:pt idx="8">
                    <c:v>0.25377</c:v>
                  </c:pt>
                  <c:pt idx="9">
                    <c:v>0.36621999999999999</c:v>
                  </c:pt>
                  <c:pt idx="10">
                    <c:v>0.20452000000000001</c:v>
                  </c:pt>
                  <c:pt idx="11">
                    <c:v>0.20543</c:v>
                  </c:pt>
                  <c:pt idx="12">
                    <c:v>0.30309999999999998</c:v>
                  </c:pt>
                  <c:pt idx="13">
                    <c:v>8.43E-2</c:v>
                  </c:pt>
                  <c:pt idx="14">
                    <c:v>0.27017000000000002</c:v>
                  </c:pt>
                  <c:pt idx="15">
                    <c:v>0.24390000000000001</c:v>
                  </c:pt>
                  <c:pt idx="16">
                    <c:v>0.17166000000000001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'Main summary'!$B$2:$B$18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summary'!$C$2:$C$18</c:f>
              <c:numCache>
                <c:formatCode>0.00</c:formatCode>
                <c:ptCount val="17"/>
                <c:pt idx="0">
                  <c:v>1.3713299999999999</c:v>
                </c:pt>
                <c:pt idx="1">
                  <c:v>1.12642</c:v>
                </c:pt>
                <c:pt idx="2">
                  <c:v>1.1407499999999999</c:v>
                </c:pt>
                <c:pt idx="3">
                  <c:v>1.13608</c:v>
                </c:pt>
                <c:pt idx="4">
                  <c:v>1.0130999999999999</c:v>
                </c:pt>
                <c:pt idx="5">
                  <c:v>0.47239999999999999</c:v>
                </c:pt>
                <c:pt idx="6">
                  <c:v>1.014</c:v>
                </c:pt>
                <c:pt idx="7">
                  <c:v>0.56682999999999995</c:v>
                </c:pt>
                <c:pt idx="8">
                  <c:v>0.97860000000000003</c:v>
                </c:pt>
                <c:pt idx="9">
                  <c:v>2.1750799999999999</c:v>
                </c:pt>
                <c:pt idx="10">
                  <c:v>1.19058</c:v>
                </c:pt>
                <c:pt idx="11">
                  <c:v>1.5345500000000001</c:v>
                </c:pt>
                <c:pt idx="12">
                  <c:v>0.98041999999999996</c:v>
                </c:pt>
                <c:pt idx="13">
                  <c:v>1.1899200000000001</c:v>
                </c:pt>
                <c:pt idx="14">
                  <c:v>1.02155</c:v>
                </c:pt>
                <c:pt idx="15">
                  <c:v>1.1419999999999999</c:v>
                </c:pt>
                <c:pt idx="16">
                  <c:v>0.58967000000000003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C-41E6-A0CE-55E927E6A1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'Main summary'!$B$2:$B$18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summary'!$F$2:$F$18</c:f>
              <c:numCache>
                <c:formatCode>0.0</c:formatCode>
                <c:ptCount val="17"/>
                <c:pt idx="0">
                  <c:v>20.398445304922959</c:v>
                </c:pt>
                <c:pt idx="1">
                  <c:v>27.06539301503879</c:v>
                </c:pt>
                <c:pt idx="2">
                  <c:v>15.349550734166121</c:v>
                </c:pt>
                <c:pt idx="3">
                  <c:v>16.423139215548201</c:v>
                </c:pt>
                <c:pt idx="4">
                  <c:v>13.415260092784525</c:v>
                </c:pt>
                <c:pt idx="5">
                  <c:v>50.524978831498736</c:v>
                </c:pt>
                <c:pt idx="6">
                  <c:v>20.674556213017752</c:v>
                </c:pt>
                <c:pt idx="7">
                  <c:v>67.057142353086476</c:v>
                </c:pt>
                <c:pt idx="8">
                  <c:v>25.931943592887798</c:v>
                </c:pt>
                <c:pt idx="9">
                  <c:v>16.837</c:v>
                </c:pt>
                <c:pt idx="10">
                  <c:v>17.177999999999997</c:v>
                </c:pt>
                <c:pt idx="11">
                  <c:v>13.386999999999999</c:v>
                </c:pt>
                <c:pt idx="12">
                  <c:v>30.914999999999999</c:v>
                </c:pt>
                <c:pt idx="13">
                  <c:v>7.0845098830173452</c:v>
                </c:pt>
                <c:pt idx="14">
                  <c:v>26.44706573344428</c:v>
                </c:pt>
                <c:pt idx="15">
                  <c:v>21.357267950963223</c:v>
                </c:pt>
                <c:pt idx="16">
                  <c:v>29.111197788593618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C-41E6-A0CE-55E927E6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Failure load (kN)</a:t>
                </a:r>
              </a:p>
            </c:rich>
          </c:tx>
          <c:layout>
            <c:manualLayout>
              <c:xMode val="edge"/>
              <c:yMode val="edge"/>
              <c:x val="1.3849353206125268E-2"/>
              <c:y val="0.29536984970042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</c:valAx>
      <c:valAx>
        <c:axId val="459761087"/>
        <c:scaling>
          <c:orientation val="minMax"/>
          <c:max val="10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969439275592612"/>
          <c:y val="4.7000666644626106E-2"/>
          <c:w val="0.25780226742502288"/>
          <c:h val="4.9975895196161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Coefficient of Variation: Bond Strength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'Bond Strength'!$D$1</c:f>
              <c:strCache>
                <c:ptCount val="1"/>
                <c:pt idx="0">
                  <c:v>Coefficient of Variation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Strength'!$A$2:$A$21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'Bond Strength'!$D$2:$D$21</c:f>
              <c:numCache>
                <c:formatCode>0.00</c:formatCode>
                <c:ptCount val="20"/>
                <c:pt idx="0">
                  <c:v>0.20411000000000001</c:v>
                </c:pt>
                <c:pt idx="1">
                  <c:v>0.13400000000000001</c:v>
                </c:pt>
                <c:pt idx="2">
                  <c:v>0.15351999999999999</c:v>
                </c:pt>
                <c:pt idx="3">
                  <c:v>0.21925</c:v>
                </c:pt>
                <c:pt idx="4">
                  <c:v>0.30519000000000002</c:v>
                </c:pt>
                <c:pt idx="5">
                  <c:v>0.13381000000000001</c:v>
                </c:pt>
                <c:pt idx="6">
                  <c:v>0.19911000000000001</c:v>
                </c:pt>
                <c:pt idx="7">
                  <c:v>0.21365000000000001</c:v>
                </c:pt>
                <c:pt idx="8">
                  <c:v>0.27111000000000002</c:v>
                </c:pt>
                <c:pt idx="9">
                  <c:v>0.44840999999999998</c:v>
                </c:pt>
                <c:pt idx="10">
                  <c:v>0.16417000000000001</c:v>
                </c:pt>
                <c:pt idx="11">
                  <c:v>0.67201</c:v>
                </c:pt>
                <c:pt idx="12">
                  <c:v>0.17204</c:v>
                </c:pt>
                <c:pt idx="13">
                  <c:v>0.30980000000000002</c:v>
                </c:pt>
                <c:pt idx="14">
                  <c:v>0.26429999999999998</c:v>
                </c:pt>
                <c:pt idx="15">
                  <c:v>0.29143999999999998</c:v>
                </c:pt>
                <c:pt idx="16">
                  <c:v>0.25940000000000002</c:v>
                </c:pt>
                <c:pt idx="17">
                  <c:v>0.13713</c:v>
                </c:pt>
                <c:pt idx="18">
                  <c:v>0.31512000000000001</c:v>
                </c:pt>
                <c:pt idx="19">
                  <c:v>0.93088000000000004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7-48A8-AD2B-B7910D8009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47969679"/>
        <c:axId val="2047970927"/>
      </c:barChart>
      <c:catAx>
        <c:axId val="204796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970927"/>
        <c:crosses val="autoZero"/>
        <c:auto val="1"/>
        <c:lblAlgn val="ctr"/>
        <c:lblOffset val="100"/>
        <c:noMultiLvlLbl val="0"/>
      </c:catAx>
      <c:valAx>
        <c:axId val="204797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96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778651945703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'Bond Strength'!$B$1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E7E6E6">
                <a:lumMod val="9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'Bond Strength'!$C$2:$C$18</c15:sqref>
                    </c15:fullRef>
                  </c:ext>
                </c:extLst>
                <c:f>'Bond Strength'!$C$2:$C$18</c:f>
                <c:numCache>
                  <c:formatCode>General</c:formatCode>
                  <c:ptCount val="17"/>
                  <c:pt idx="0">
                    <c:v>0.14247000000000001</c:v>
                  </c:pt>
                  <c:pt idx="1">
                    <c:v>6.9089999999999999E-2</c:v>
                  </c:pt>
                  <c:pt idx="2">
                    <c:v>8.9130000000000001E-2</c:v>
                  </c:pt>
                  <c:pt idx="3">
                    <c:v>0.11421000000000001</c:v>
                  </c:pt>
                  <c:pt idx="4">
                    <c:v>0.36646000000000001</c:v>
                  </c:pt>
                  <c:pt idx="5">
                    <c:v>0.1045</c:v>
                  </c:pt>
                  <c:pt idx="6">
                    <c:v>0.11456</c:v>
                  </c:pt>
                  <c:pt idx="7">
                    <c:v>0.12415</c:v>
                  </c:pt>
                  <c:pt idx="8">
                    <c:v>0.15539</c:v>
                  </c:pt>
                  <c:pt idx="9">
                    <c:v>0.11251</c:v>
                  </c:pt>
                  <c:pt idx="10">
                    <c:v>9.4829999999999998E-2</c:v>
                  </c:pt>
                  <c:pt idx="11">
                    <c:v>0.19353999999999999</c:v>
                  </c:pt>
                  <c:pt idx="12">
                    <c:v>0.10423</c:v>
                  </c:pt>
                  <c:pt idx="13">
                    <c:v>0.15454000000000001</c:v>
                  </c:pt>
                  <c:pt idx="14">
                    <c:v>0.13739000000000001</c:v>
                  </c:pt>
                  <c:pt idx="15">
                    <c:v>8.7400000000000005E-2</c:v>
                  </c:pt>
                  <c:pt idx="16">
                    <c:v>0.12914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'Bond Strength'!$C$2:$C$18</c15:sqref>
                    </c15:fullRef>
                  </c:ext>
                </c:extLst>
                <c:f>'Bond Strength'!$C$2:$C$18</c:f>
                <c:numCache>
                  <c:formatCode>General</c:formatCode>
                  <c:ptCount val="17"/>
                  <c:pt idx="0">
                    <c:v>0.14247000000000001</c:v>
                  </c:pt>
                  <c:pt idx="1">
                    <c:v>6.9089999999999999E-2</c:v>
                  </c:pt>
                  <c:pt idx="2">
                    <c:v>8.9130000000000001E-2</c:v>
                  </c:pt>
                  <c:pt idx="3">
                    <c:v>0.11421000000000001</c:v>
                  </c:pt>
                  <c:pt idx="4">
                    <c:v>0.36646000000000001</c:v>
                  </c:pt>
                  <c:pt idx="5">
                    <c:v>0.1045</c:v>
                  </c:pt>
                  <c:pt idx="6">
                    <c:v>0.11456</c:v>
                  </c:pt>
                  <c:pt idx="7">
                    <c:v>0.12415</c:v>
                  </c:pt>
                  <c:pt idx="8">
                    <c:v>0.15539</c:v>
                  </c:pt>
                  <c:pt idx="9">
                    <c:v>0.11251</c:v>
                  </c:pt>
                  <c:pt idx="10">
                    <c:v>9.4829999999999998E-2</c:v>
                  </c:pt>
                  <c:pt idx="11">
                    <c:v>0.19353999999999999</c:v>
                  </c:pt>
                  <c:pt idx="12">
                    <c:v>0.10423</c:v>
                  </c:pt>
                  <c:pt idx="13">
                    <c:v>0.15454000000000001</c:v>
                  </c:pt>
                  <c:pt idx="14">
                    <c:v>0.13739000000000001</c:v>
                  </c:pt>
                  <c:pt idx="15">
                    <c:v>8.7400000000000005E-2</c:v>
                  </c:pt>
                  <c:pt idx="16">
                    <c:v>0.12914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'Failure Load'!$A$2:$A$21</c15:sqref>
                  </c15:fullRef>
                </c:ext>
              </c:extLst>
              <c:f>'Failure Load'!$A$2:$A$18</c:f>
              <c:strCache>
                <c:ptCount val="17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'Bond Strength'!$B$2:$B$21</c15:sqref>
                  </c15:fullRef>
                </c:ext>
              </c:extLst>
              <c:f>'Bond Strength'!$B$2:$B$18</c:f>
              <c:numCache>
                <c:formatCode>0.00</c:formatCode>
                <c:ptCount val="17"/>
                <c:pt idx="0">
                  <c:v>0.69799999999999995</c:v>
                </c:pt>
                <c:pt idx="1">
                  <c:v>0.51563999999999999</c:v>
                </c:pt>
                <c:pt idx="2">
                  <c:v>0.58057999999999998</c:v>
                </c:pt>
                <c:pt idx="3">
                  <c:v>0.52090000000000003</c:v>
                </c:pt>
                <c:pt idx="4">
                  <c:v>1.20075</c:v>
                </c:pt>
                <c:pt idx="5">
                  <c:v>0.78100000000000003</c:v>
                </c:pt>
                <c:pt idx="6">
                  <c:v>0.57533000000000001</c:v>
                </c:pt>
                <c:pt idx="7">
                  <c:v>0.58109</c:v>
                </c:pt>
                <c:pt idx="8">
                  <c:v>0.57316999999999996</c:v>
                </c:pt>
                <c:pt idx="9">
                  <c:v>0.25090000000000001</c:v>
                </c:pt>
                <c:pt idx="10">
                  <c:v>0.57767000000000002</c:v>
                </c:pt>
                <c:pt idx="11">
                  <c:v>0.28799999999999998</c:v>
                </c:pt>
                <c:pt idx="12">
                  <c:v>0.60582999999999998</c:v>
                </c:pt>
                <c:pt idx="13">
                  <c:v>0.49883</c:v>
                </c:pt>
                <c:pt idx="14">
                  <c:v>0.51981999999999995</c:v>
                </c:pt>
                <c:pt idx="15">
                  <c:v>0.29988999999999999</c:v>
                </c:pt>
                <c:pt idx="16">
                  <c:v>0.49782999999999999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4-426C-98F4-4527DC1F74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Lit>
              <c:ptCount val="1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'Bond Strength'!$E$2:$E$21</c15:sqref>
                  </c15:fullRef>
                </c:ext>
              </c:extLst>
              <c:f>'Bond Strength'!$E$2:$E$18</c:f>
              <c:numCache>
                <c:formatCode>0.0</c:formatCode>
                <c:ptCount val="17"/>
                <c:pt idx="0">
                  <c:v>20.411000000000001</c:v>
                </c:pt>
                <c:pt idx="1">
                  <c:v>13.4</c:v>
                </c:pt>
                <c:pt idx="2">
                  <c:v>15.351999999999999</c:v>
                </c:pt>
                <c:pt idx="3">
                  <c:v>21.925000000000001</c:v>
                </c:pt>
                <c:pt idx="4">
                  <c:v>30.519000000000002</c:v>
                </c:pt>
                <c:pt idx="5">
                  <c:v>13.381000000000002</c:v>
                </c:pt>
                <c:pt idx="6">
                  <c:v>19.911000000000001</c:v>
                </c:pt>
                <c:pt idx="7">
                  <c:v>21.365000000000002</c:v>
                </c:pt>
                <c:pt idx="8">
                  <c:v>27.111000000000001</c:v>
                </c:pt>
                <c:pt idx="9">
                  <c:v>44.840999999999994</c:v>
                </c:pt>
                <c:pt idx="10">
                  <c:v>16.417000000000002</c:v>
                </c:pt>
                <c:pt idx="11">
                  <c:v>67.200999999999993</c:v>
                </c:pt>
                <c:pt idx="12">
                  <c:v>17.204000000000001</c:v>
                </c:pt>
                <c:pt idx="13">
                  <c:v>30.98</c:v>
                </c:pt>
                <c:pt idx="14">
                  <c:v>26.43</c:v>
                </c:pt>
                <c:pt idx="15">
                  <c:v>29.143999999999998</c:v>
                </c:pt>
                <c:pt idx="16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26C-98F4-4527DC1F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  <c:max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Pull-off Bond/ Material Strength (MPa)</a:t>
                </a:r>
              </a:p>
            </c:rich>
          </c:tx>
          <c:layout>
            <c:manualLayout>
              <c:xMode val="edge"/>
              <c:yMode val="edge"/>
              <c:x val="1.3849355723246252E-2"/>
              <c:y val="0.17144678849692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  <c:majorUnit val="0.5"/>
      </c:valAx>
      <c:valAx>
        <c:axId val="459761087"/>
        <c:scaling>
          <c:orientation val="minMax"/>
          <c:max val="10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(J):</a:t>
            </a:r>
            <a:r>
              <a:rPr lang="en-US" baseline="0"/>
              <a:t> Energy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Energy!$B$1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Energy!$A$2:$A$21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Energy!$B$2:$B$21</c:f>
              <c:numCache>
                <c:formatCode>0.00</c:formatCode>
                <c:ptCount val="20"/>
                <c:pt idx="0">
                  <c:v>0.33917000000000003</c:v>
                </c:pt>
                <c:pt idx="1">
                  <c:v>0.21545</c:v>
                </c:pt>
                <c:pt idx="2">
                  <c:v>0.23050000000000001</c:v>
                </c:pt>
                <c:pt idx="3">
                  <c:v>0.19320000000000001</c:v>
                </c:pt>
                <c:pt idx="4">
                  <c:v>0.71682999999999997</c:v>
                </c:pt>
                <c:pt idx="5">
                  <c:v>0.39927000000000001</c:v>
                </c:pt>
                <c:pt idx="6">
                  <c:v>0.30292000000000002</c:v>
                </c:pt>
                <c:pt idx="7">
                  <c:v>0.23372999999999999</c:v>
                </c:pt>
                <c:pt idx="8">
                  <c:v>0.20663999999999999</c:v>
                </c:pt>
                <c:pt idx="9">
                  <c:v>5.0299999999999997E-2</c:v>
                </c:pt>
                <c:pt idx="10">
                  <c:v>0.26950000000000002</c:v>
                </c:pt>
                <c:pt idx="11">
                  <c:v>8.4090909090909091E-2</c:v>
                </c:pt>
                <c:pt idx="12">
                  <c:v>0.26329999999999998</c:v>
                </c:pt>
                <c:pt idx="13">
                  <c:v>0.21249999999999999</c:v>
                </c:pt>
                <c:pt idx="14">
                  <c:v>0.22700000000000001</c:v>
                </c:pt>
                <c:pt idx="15">
                  <c:v>8.4559999999999996E-2</c:v>
                </c:pt>
                <c:pt idx="16">
                  <c:v>0.28310000000000002</c:v>
                </c:pt>
                <c:pt idx="17">
                  <c:v>0.51936000000000004</c:v>
                </c:pt>
                <c:pt idx="18">
                  <c:v>0.38279999999999997</c:v>
                </c:pt>
                <c:pt idx="19">
                  <c:v>2.4250000000000001E-2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7-47CB-9D6B-B28BC36074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1328543"/>
        <c:axId val="2061326463"/>
      </c:barChart>
      <c:catAx>
        <c:axId val="206132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26463"/>
        <c:crosses val="autoZero"/>
        <c:auto val="1"/>
        <c:lblAlgn val="ctr"/>
        <c:lblOffset val="100"/>
        <c:noMultiLvlLbl val="0"/>
      </c:catAx>
      <c:valAx>
        <c:axId val="20613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2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Deviation: Energy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Energy!$C$1</c:f>
              <c:strCache>
                <c:ptCount val="1"/>
                <c:pt idx="0">
                  <c:v>Standard Deviation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Energy!$A$2:$A$21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Energy!$C$2:$C$21</c:f>
              <c:numCache>
                <c:formatCode>0.00</c:formatCode>
                <c:ptCount val="20"/>
                <c:pt idx="0">
                  <c:v>0.16367000000000001</c:v>
                </c:pt>
                <c:pt idx="1">
                  <c:v>6.198E-2</c:v>
                </c:pt>
                <c:pt idx="2">
                  <c:v>5.1249999999999997E-2</c:v>
                </c:pt>
                <c:pt idx="3">
                  <c:v>7.7060000000000003E-2</c:v>
                </c:pt>
                <c:pt idx="4">
                  <c:v>0.20307</c:v>
                </c:pt>
                <c:pt idx="5">
                  <c:v>8.3820000000000006E-2</c:v>
                </c:pt>
                <c:pt idx="6">
                  <c:v>7.4649999999999994E-2</c:v>
                </c:pt>
                <c:pt idx="7">
                  <c:v>5.994E-2</c:v>
                </c:pt>
                <c:pt idx="8">
                  <c:v>8.0860000000000001E-2</c:v>
                </c:pt>
                <c:pt idx="9">
                  <c:v>4.9209999999999997E-2</c:v>
                </c:pt>
                <c:pt idx="10">
                  <c:v>0.14066999999999999</c:v>
                </c:pt>
                <c:pt idx="11">
                  <c:v>9.1943119318862815E-2</c:v>
                </c:pt>
                <c:pt idx="12">
                  <c:v>7.9869999999999997E-2</c:v>
                </c:pt>
                <c:pt idx="13">
                  <c:v>0.11889</c:v>
                </c:pt>
                <c:pt idx="14">
                  <c:v>9.2780000000000001E-2</c:v>
                </c:pt>
                <c:pt idx="15">
                  <c:v>4.4519999999999997E-2</c:v>
                </c:pt>
                <c:pt idx="16">
                  <c:v>0.14727999999999999</c:v>
                </c:pt>
                <c:pt idx="17">
                  <c:v>0.18085999999999999</c:v>
                </c:pt>
                <c:pt idx="18">
                  <c:v>0.14929999999999999</c:v>
                </c:pt>
                <c:pt idx="19">
                  <c:v>3.3439999999999998E-2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9-4261-B92D-84FB1588BF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1323967"/>
        <c:axId val="2061331871"/>
      </c:barChart>
      <c:catAx>
        <c:axId val="206132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31871"/>
        <c:crosses val="autoZero"/>
        <c:auto val="1"/>
        <c:lblAlgn val="ctr"/>
        <c:lblOffset val="100"/>
        <c:noMultiLvlLbl val="0"/>
      </c:catAx>
      <c:valAx>
        <c:axId val="206133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2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Coefficient of Variation: Energy</a:t>
            </a:r>
          </a:p>
        </c:rich>
      </c:tx>
      <c:layout>
        <c:manualLayout>
          <c:xMode val="edge"/>
          <c:yMode val="edge"/>
          <c:x val="0.33633678883664719"/>
          <c:y val="7.74293457220286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Energy!$D$1</c:f>
              <c:strCache>
                <c:ptCount val="1"/>
                <c:pt idx="0">
                  <c:v>Coefficient of Variation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Energy!$A$2:$A$21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Energy!$D$2:$D$21</c:f>
              <c:numCache>
                <c:formatCode>0.00</c:formatCode>
                <c:ptCount val="20"/>
                <c:pt idx="0">
                  <c:v>0.48258000000000001</c:v>
                </c:pt>
                <c:pt idx="1">
                  <c:v>0.28769</c:v>
                </c:pt>
                <c:pt idx="2">
                  <c:v>0.22234999999999999</c:v>
                </c:pt>
                <c:pt idx="3">
                  <c:v>0.39884999999999998</c:v>
                </c:pt>
                <c:pt idx="4">
                  <c:v>0.28328999999999999</c:v>
                </c:pt>
                <c:pt idx="5">
                  <c:v>0.20993000000000001</c:v>
                </c:pt>
                <c:pt idx="6">
                  <c:v>0.24645</c:v>
                </c:pt>
                <c:pt idx="7">
                  <c:v>0.25646999999999998</c:v>
                </c:pt>
                <c:pt idx="8">
                  <c:v>0.39130999999999999</c:v>
                </c:pt>
                <c:pt idx="9">
                  <c:v>0.97836000000000001</c:v>
                </c:pt>
                <c:pt idx="10">
                  <c:v>0.52197000000000005</c:v>
                </c:pt>
                <c:pt idx="11">
                  <c:v>1.0933776351432334</c:v>
                </c:pt>
                <c:pt idx="12">
                  <c:v>0.30327999999999999</c:v>
                </c:pt>
                <c:pt idx="13">
                  <c:v>0.55949000000000004</c:v>
                </c:pt>
                <c:pt idx="14">
                  <c:v>0.40873999999999999</c:v>
                </c:pt>
                <c:pt idx="15">
                  <c:v>0.52651999999999999</c:v>
                </c:pt>
                <c:pt idx="16">
                  <c:v>0.52010000000000001</c:v>
                </c:pt>
                <c:pt idx="17">
                  <c:v>0.34823999999999999</c:v>
                </c:pt>
                <c:pt idx="18">
                  <c:v>0.39001999999999998</c:v>
                </c:pt>
                <c:pt idx="19">
                  <c:v>1.37896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3-450B-9434-25AA5437B8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8926799"/>
        <c:axId val="1458932207"/>
      </c:barChart>
      <c:catAx>
        <c:axId val="145892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932207"/>
        <c:crosses val="autoZero"/>
        <c:auto val="1"/>
        <c:lblAlgn val="ctr"/>
        <c:lblOffset val="100"/>
        <c:noMultiLvlLbl val="0"/>
      </c:catAx>
      <c:valAx>
        <c:axId val="145893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92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778651945703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'Bond Strength'!$B$1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E7E6E6">
                <a:lumMod val="9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Energy!$C$2:$C$18</c15:sqref>
                    </c15:fullRef>
                  </c:ext>
                </c:extLst>
                <c:f>Energy!$C$2:$C$18</c:f>
                <c:numCache>
                  <c:formatCode>General</c:formatCode>
                  <c:ptCount val="17"/>
                  <c:pt idx="0">
                    <c:v>0.16367000000000001</c:v>
                  </c:pt>
                  <c:pt idx="1">
                    <c:v>6.198E-2</c:v>
                  </c:pt>
                  <c:pt idx="2">
                    <c:v>5.1249999999999997E-2</c:v>
                  </c:pt>
                  <c:pt idx="3">
                    <c:v>7.7060000000000003E-2</c:v>
                  </c:pt>
                  <c:pt idx="4">
                    <c:v>0.20307</c:v>
                  </c:pt>
                  <c:pt idx="5">
                    <c:v>8.3820000000000006E-2</c:v>
                  </c:pt>
                  <c:pt idx="6">
                    <c:v>7.4649999999999994E-2</c:v>
                  </c:pt>
                  <c:pt idx="7">
                    <c:v>5.994E-2</c:v>
                  </c:pt>
                  <c:pt idx="8">
                    <c:v>8.0860000000000001E-2</c:v>
                  </c:pt>
                  <c:pt idx="9">
                    <c:v>4.9209999999999997E-2</c:v>
                  </c:pt>
                  <c:pt idx="10">
                    <c:v>0.14066999999999999</c:v>
                  </c:pt>
                  <c:pt idx="11">
                    <c:v>9.1943119318862815E-2</c:v>
                  </c:pt>
                  <c:pt idx="12">
                    <c:v>7.9869999999999997E-2</c:v>
                  </c:pt>
                  <c:pt idx="13">
                    <c:v>0.11889</c:v>
                  </c:pt>
                  <c:pt idx="14">
                    <c:v>9.2780000000000001E-2</c:v>
                  </c:pt>
                  <c:pt idx="15">
                    <c:v>4.4519999999999997E-2</c:v>
                  </c:pt>
                  <c:pt idx="16">
                    <c:v>0.14727999999999999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Energy!$C$2:$C$18</c15:sqref>
                    </c15:fullRef>
                  </c:ext>
                </c:extLst>
                <c:f>Energy!$C$2:$C$18</c:f>
                <c:numCache>
                  <c:formatCode>General</c:formatCode>
                  <c:ptCount val="17"/>
                  <c:pt idx="0">
                    <c:v>0.16367000000000001</c:v>
                  </c:pt>
                  <c:pt idx="1">
                    <c:v>6.198E-2</c:v>
                  </c:pt>
                  <c:pt idx="2">
                    <c:v>5.1249999999999997E-2</c:v>
                  </c:pt>
                  <c:pt idx="3">
                    <c:v>7.7060000000000003E-2</c:v>
                  </c:pt>
                  <c:pt idx="4">
                    <c:v>0.20307</c:v>
                  </c:pt>
                  <c:pt idx="5">
                    <c:v>8.3820000000000006E-2</c:v>
                  </c:pt>
                  <c:pt idx="6">
                    <c:v>7.4649999999999994E-2</c:v>
                  </c:pt>
                  <c:pt idx="7">
                    <c:v>5.994E-2</c:v>
                  </c:pt>
                  <c:pt idx="8">
                    <c:v>8.0860000000000001E-2</c:v>
                  </c:pt>
                  <c:pt idx="9">
                    <c:v>4.9209999999999997E-2</c:v>
                  </c:pt>
                  <c:pt idx="10">
                    <c:v>0.14066999999999999</c:v>
                  </c:pt>
                  <c:pt idx="11">
                    <c:v>9.1943119318862815E-2</c:v>
                  </c:pt>
                  <c:pt idx="12">
                    <c:v>7.9869999999999997E-2</c:v>
                  </c:pt>
                  <c:pt idx="13">
                    <c:v>0.11889</c:v>
                  </c:pt>
                  <c:pt idx="14">
                    <c:v>9.2780000000000001E-2</c:v>
                  </c:pt>
                  <c:pt idx="15">
                    <c:v>4.4519999999999997E-2</c:v>
                  </c:pt>
                  <c:pt idx="16">
                    <c:v>0.14727999999999999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'Failure Load'!$A$2:$A$21</c15:sqref>
                  </c15:fullRef>
                </c:ext>
              </c:extLst>
              <c:f>'Failure Load'!$A$2:$A$18</c:f>
              <c:strCache>
                <c:ptCount val="17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Energy!$B$2:$B$21</c15:sqref>
                  </c15:fullRef>
                </c:ext>
              </c:extLst>
              <c:f>Energy!$B$2:$B$18</c:f>
              <c:numCache>
                <c:formatCode>0.00</c:formatCode>
                <c:ptCount val="17"/>
                <c:pt idx="0">
                  <c:v>0.33917000000000003</c:v>
                </c:pt>
                <c:pt idx="1">
                  <c:v>0.21545</c:v>
                </c:pt>
                <c:pt idx="2">
                  <c:v>0.23050000000000001</c:v>
                </c:pt>
                <c:pt idx="3">
                  <c:v>0.19320000000000001</c:v>
                </c:pt>
                <c:pt idx="4">
                  <c:v>0.71682999999999997</c:v>
                </c:pt>
                <c:pt idx="5">
                  <c:v>0.39927000000000001</c:v>
                </c:pt>
                <c:pt idx="6">
                  <c:v>0.30292000000000002</c:v>
                </c:pt>
                <c:pt idx="7">
                  <c:v>0.23372999999999999</c:v>
                </c:pt>
                <c:pt idx="8">
                  <c:v>0.20663999999999999</c:v>
                </c:pt>
                <c:pt idx="9">
                  <c:v>5.0299999999999997E-2</c:v>
                </c:pt>
                <c:pt idx="10">
                  <c:v>0.26950000000000002</c:v>
                </c:pt>
                <c:pt idx="11">
                  <c:v>8.4090909090909091E-2</c:v>
                </c:pt>
                <c:pt idx="12">
                  <c:v>0.26329999999999998</c:v>
                </c:pt>
                <c:pt idx="13">
                  <c:v>0.21249999999999999</c:v>
                </c:pt>
                <c:pt idx="14">
                  <c:v>0.22700000000000001</c:v>
                </c:pt>
                <c:pt idx="15">
                  <c:v>8.4559999999999996E-2</c:v>
                </c:pt>
                <c:pt idx="16">
                  <c:v>0.28310000000000002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9-4074-847C-B8A57D9D74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Lit>
              <c:ptCount val="1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Energy!$E$2:$E$21</c15:sqref>
                  </c15:fullRef>
                </c:ext>
              </c:extLst>
              <c:f>Energy!$E$2:$E$18</c:f>
              <c:numCache>
                <c:formatCode>0.0</c:formatCode>
                <c:ptCount val="17"/>
                <c:pt idx="0">
                  <c:v>48.258000000000003</c:v>
                </c:pt>
                <c:pt idx="1">
                  <c:v>28.768999999999998</c:v>
                </c:pt>
                <c:pt idx="2">
                  <c:v>22.234999999999999</c:v>
                </c:pt>
                <c:pt idx="3">
                  <c:v>39.884999999999998</c:v>
                </c:pt>
                <c:pt idx="4">
                  <c:v>28.328999999999997</c:v>
                </c:pt>
                <c:pt idx="5">
                  <c:v>20.993000000000002</c:v>
                </c:pt>
                <c:pt idx="6">
                  <c:v>24.645</c:v>
                </c:pt>
                <c:pt idx="7">
                  <c:v>25.646999999999998</c:v>
                </c:pt>
                <c:pt idx="8">
                  <c:v>39.131</c:v>
                </c:pt>
                <c:pt idx="9">
                  <c:v>97.835999999999999</c:v>
                </c:pt>
                <c:pt idx="10">
                  <c:v>52.197000000000003</c:v>
                </c:pt>
                <c:pt idx="11">
                  <c:v>109.33776351432334</c:v>
                </c:pt>
                <c:pt idx="12">
                  <c:v>30.327999999999999</c:v>
                </c:pt>
                <c:pt idx="13">
                  <c:v>55.949000000000005</c:v>
                </c:pt>
                <c:pt idx="14">
                  <c:v>40.874000000000002</c:v>
                </c:pt>
                <c:pt idx="15">
                  <c:v>52.652000000000001</c:v>
                </c:pt>
                <c:pt idx="16">
                  <c:v>52.01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9-4074-847C-B8A57D9D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Energy (J)</a:t>
                </a:r>
              </a:p>
            </c:rich>
          </c:tx>
          <c:layout>
            <c:manualLayout>
              <c:xMode val="edge"/>
              <c:yMode val="edge"/>
              <c:x val="1.3849355723246252E-2"/>
              <c:y val="0.35556105085640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  <c:majorUnit val="0.2"/>
      </c:valAx>
      <c:valAx>
        <c:axId val="459761087"/>
        <c:scaling>
          <c:orientation val="minMax"/>
          <c:max val="12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layout>
            <c:manualLayout>
              <c:xMode val="edge"/>
              <c:yMode val="edge"/>
              <c:x val="0.95037314199170098"/>
              <c:y val="0.23485915286808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175452020202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'Failure Load'!$B$1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6-4C97-9235-B45746FF7566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6-4C97-9235-B45746FF7566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6-4C97-9235-B45746FF7566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6-4C97-9235-B45746FF7566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6-4C97-9235-B45746FF7566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6-4C97-9235-B45746FF7566}"/>
              </c:ext>
            </c:extLst>
          </c:dPt>
          <c:dPt>
            <c:idx val="6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6-4C97-9235-B45746FF7566}"/>
              </c:ext>
            </c:extLst>
          </c:dPt>
          <c:dPt>
            <c:idx val="7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6-4C97-9235-B45746FF7566}"/>
              </c:ext>
            </c:extLst>
          </c:dPt>
          <c:dPt>
            <c:idx val="8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6-4C97-9235-B45746FF756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06-4C97-9235-B45746FF7566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606-4C97-9235-B45746FF7566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606-4C97-9235-B45746FF7566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606-4C97-9235-B45746FF7566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606-4C97-9235-B45746FF7566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606-4C97-9235-B45746FF7566}"/>
              </c:ext>
            </c:extLst>
          </c:dPt>
          <c:dPt>
            <c:idx val="15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606-4C97-9235-B45746FF7566}"/>
              </c:ext>
            </c:extLst>
          </c:dPt>
          <c:dPt>
            <c:idx val="16"/>
            <c:invertIfNegative val="0"/>
            <c:bubble3D val="0"/>
            <c:spPr>
              <a:solidFill>
                <a:srgbClr val="70AD47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606-4C97-9235-B45746FF7566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'Main summary'!$D$2:$D$18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0.30486999999999997</c:v>
                  </c:pt>
                  <c:pt idx="2">
                    <c:v>0.17510000000000001</c:v>
                  </c:pt>
                  <c:pt idx="3">
                    <c:v>0.18658</c:v>
                  </c:pt>
                  <c:pt idx="4">
                    <c:v>0.13591</c:v>
                  </c:pt>
                  <c:pt idx="5">
                    <c:v>0.23868</c:v>
                  </c:pt>
                  <c:pt idx="6">
                    <c:v>0.20963999999999999</c:v>
                  </c:pt>
                  <c:pt idx="7">
                    <c:v>0.38009999999999999</c:v>
                  </c:pt>
                  <c:pt idx="8">
                    <c:v>0.25377</c:v>
                  </c:pt>
                  <c:pt idx="9">
                    <c:v>0.36621999999999999</c:v>
                  </c:pt>
                  <c:pt idx="10">
                    <c:v>0.20452000000000001</c:v>
                  </c:pt>
                  <c:pt idx="11">
                    <c:v>0.20543</c:v>
                  </c:pt>
                  <c:pt idx="12">
                    <c:v>0.30309999999999998</c:v>
                  </c:pt>
                  <c:pt idx="13">
                    <c:v>8.43E-2</c:v>
                  </c:pt>
                  <c:pt idx="14">
                    <c:v>0.27017000000000002</c:v>
                  </c:pt>
                  <c:pt idx="15">
                    <c:v>0.24390000000000001</c:v>
                  </c:pt>
                  <c:pt idx="16">
                    <c:v>0.17166000000000001</c:v>
                  </c:pt>
                </c:numCache>
              </c:numRef>
            </c:plus>
            <c:minus>
              <c:numRef>
                <c:f>'Main summary'!$D$2:$D$18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0.30486999999999997</c:v>
                  </c:pt>
                  <c:pt idx="2">
                    <c:v>0.17510000000000001</c:v>
                  </c:pt>
                  <c:pt idx="3">
                    <c:v>0.18658</c:v>
                  </c:pt>
                  <c:pt idx="4">
                    <c:v>0.13591</c:v>
                  </c:pt>
                  <c:pt idx="5">
                    <c:v>0.23868</c:v>
                  </c:pt>
                  <c:pt idx="6">
                    <c:v>0.20963999999999999</c:v>
                  </c:pt>
                  <c:pt idx="7">
                    <c:v>0.38009999999999999</c:v>
                  </c:pt>
                  <c:pt idx="8">
                    <c:v>0.25377</c:v>
                  </c:pt>
                  <c:pt idx="9">
                    <c:v>0.36621999999999999</c:v>
                  </c:pt>
                  <c:pt idx="10">
                    <c:v>0.20452000000000001</c:v>
                  </c:pt>
                  <c:pt idx="11">
                    <c:v>0.20543</c:v>
                  </c:pt>
                  <c:pt idx="12">
                    <c:v>0.30309999999999998</c:v>
                  </c:pt>
                  <c:pt idx="13">
                    <c:v>8.43E-2</c:v>
                  </c:pt>
                  <c:pt idx="14">
                    <c:v>0.27017000000000002</c:v>
                  </c:pt>
                  <c:pt idx="15">
                    <c:v>0.24390000000000001</c:v>
                  </c:pt>
                  <c:pt idx="16">
                    <c:v>0.17166000000000001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'Main summary'!$B$2:$B$18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summary'!$C$2:$C$18</c:f>
              <c:numCache>
                <c:formatCode>0.00</c:formatCode>
                <c:ptCount val="17"/>
                <c:pt idx="0">
                  <c:v>1.3713299999999999</c:v>
                </c:pt>
                <c:pt idx="1">
                  <c:v>1.12642</c:v>
                </c:pt>
                <c:pt idx="2">
                  <c:v>1.1407499999999999</c:v>
                </c:pt>
                <c:pt idx="3">
                  <c:v>1.13608</c:v>
                </c:pt>
                <c:pt idx="4">
                  <c:v>1.0130999999999999</c:v>
                </c:pt>
                <c:pt idx="5">
                  <c:v>0.47239999999999999</c:v>
                </c:pt>
                <c:pt idx="6">
                  <c:v>1.014</c:v>
                </c:pt>
                <c:pt idx="7">
                  <c:v>0.56682999999999995</c:v>
                </c:pt>
                <c:pt idx="8">
                  <c:v>0.97860000000000003</c:v>
                </c:pt>
                <c:pt idx="9">
                  <c:v>2.1750799999999999</c:v>
                </c:pt>
                <c:pt idx="10">
                  <c:v>1.19058</c:v>
                </c:pt>
                <c:pt idx="11">
                  <c:v>1.5345500000000001</c:v>
                </c:pt>
                <c:pt idx="12">
                  <c:v>0.98041999999999996</c:v>
                </c:pt>
                <c:pt idx="13">
                  <c:v>1.1899200000000001</c:v>
                </c:pt>
                <c:pt idx="14">
                  <c:v>1.02155</c:v>
                </c:pt>
                <c:pt idx="15">
                  <c:v>1.1419999999999999</c:v>
                </c:pt>
                <c:pt idx="16">
                  <c:v>0.58967000000000003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606-4C97-9235-B45746FF75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'Main summary'!$B$2:$B$18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summary'!$F$2:$F$18</c:f>
              <c:numCache>
                <c:formatCode>0.0</c:formatCode>
                <c:ptCount val="17"/>
                <c:pt idx="0">
                  <c:v>20.398445304922959</c:v>
                </c:pt>
                <c:pt idx="1">
                  <c:v>27.06539301503879</c:v>
                </c:pt>
                <c:pt idx="2">
                  <c:v>15.349550734166121</c:v>
                </c:pt>
                <c:pt idx="3">
                  <c:v>16.423139215548201</c:v>
                </c:pt>
                <c:pt idx="4">
                  <c:v>13.415260092784525</c:v>
                </c:pt>
                <c:pt idx="5">
                  <c:v>50.524978831498736</c:v>
                </c:pt>
                <c:pt idx="6">
                  <c:v>20.674556213017752</c:v>
                </c:pt>
                <c:pt idx="7">
                  <c:v>67.057142353086476</c:v>
                </c:pt>
                <c:pt idx="8">
                  <c:v>25.931943592887798</c:v>
                </c:pt>
                <c:pt idx="9">
                  <c:v>16.837</c:v>
                </c:pt>
                <c:pt idx="10">
                  <c:v>17.177999999999997</c:v>
                </c:pt>
                <c:pt idx="11">
                  <c:v>13.386999999999999</c:v>
                </c:pt>
                <c:pt idx="12">
                  <c:v>30.914999999999999</c:v>
                </c:pt>
                <c:pt idx="13">
                  <c:v>7.0845098830173452</c:v>
                </c:pt>
                <c:pt idx="14">
                  <c:v>26.44706573344428</c:v>
                </c:pt>
                <c:pt idx="15">
                  <c:v>21.357267950963223</c:v>
                </c:pt>
                <c:pt idx="16">
                  <c:v>29.111197788593618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606-4C97-9235-B45746FF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Failure load (kN)</a:t>
                </a:r>
              </a:p>
            </c:rich>
          </c:tx>
          <c:layout>
            <c:manualLayout>
              <c:xMode val="edge"/>
              <c:yMode val="edge"/>
              <c:x val="1.3849353206125268E-2"/>
              <c:y val="0.29536984970042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</c:valAx>
      <c:valAx>
        <c:axId val="459761087"/>
        <c:scaling>
          <c:orientation val="minMax"/>
          <c:max val="10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969439275592612"/>
          <c:y val="4.7000666644626106E-2"/>
          <c:w val="0.25780226742502288"/>
          <c:h val="4.9975895196161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20752272727272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'Bond Strength'!$B$1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D2-4223-B0F7-37E67F3B8845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8D2-4223-B0F7-37E67F3B8845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D2-4223-B0F7-37E67F3B8845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8D2-4223-B0F7-37E67F3B8845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D2-4223-B0F7-37E67F3B8845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8D2-4223-B0F7-37E67F3B8845}"/>
              </c:ext>
            </c:extLst>
          </c:dPt>
          <c:dPt>
            <c:idx val="6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D2-4223-B0F7-37E67F3B8845}"/>
              </c:ext>
            </c:extLst>
          </c:dPt>
          <c:dPt>
            <c:idx val="7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8D2-4223-B0F7-37E67F3B8845}"/>
              </c:ext>
            </c:extLst>
          </c:dPt>
          <c:dPt>
            <c:idx val="8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D2-4223-B0F7-37E67F3B884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68D2-4223-B0F7-37E67F3B884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D2-4223-B0F7-37E67F3B884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8D2-4223-B0F7-37E67F3B884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8D2-4223-B0F7-37E67F3B8845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8D2-4223-B0F7-37E67F3B8845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8D2-4223-B0F7-37E67F3B8845}"/>
              </c:ext>
            </c:extLst>
          </c:dPt>
          <c:dPt>
            <c:idx val="1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8D2-4223-B0F7-37E67F3B8845}"/>
              </c:ext>
            </c:extLst>
          </c:dPt>
          <c:dPt>
            <c:idx val="16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8D2-4223-B0F7-37E67F3B8845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'Main summary'!$N$2:$N$18</c:f>
                <c:numCache>
                  <c:formatCode>General</c:formatCode>
                  <c:ptCount val="17"/>
                  <c:pt idx="0">
                    <c:v>0.14247000000000001</c:v>
                  </c:pt>
                  <c:pt idx="1">
                    <c:v>0.15539</c:v>
                  </c:pt>
                  <c:pt idx="2">
                    <c:v>8.9130000000000001E-2</c:v>
                  </c:pt>
                  <c:pt idx="3">
                    <c:v>9.4829999999999998E-2</c:v>
                  </c:pt>
                  <c:pt idx="4">
                    <c:v>6.9089999999999999E-2</c:v>
                  </c:pt>
                  <c:pt idx="5">
                    <c:v>0.11251</c:v>
                  </c:pt>
                  <c:pt idx="6">
                    <c:v>0.11421000000000001</c:v>
                  </c:pt>
                  <c:pt idx="7">
                    <c:v>0.19353999999999999</c:v>
                  </c:pt>
                  <c:pt idx="8">
                    <c:v>0.12914</c:v>
                  </c:pt>
                  <c:pt idx="9">
                    <c:v>0.36646000000000001</c:v>
                  </c:pt>
                  <c:pt idx="10">
                    <c:v>0.10423</c:v>
                  </c:pt>
                  <c:pt idx="11">
                    <c:v>0.1045</c:v>
                  </c:pt>
                  <c:pt idx="12">
                    <c:v>0.15454000000000001</c:v>
                  </c:pt>
                  <c:pt idx="13">
                    <c:v>0.11456</c:v>
                  </c:pt>
                  <c:pt idx="14">
                    <c:v>0.13739000000000001</c:v>
                  </c:pt>
                  <c:pt idx="15">
                    <c:v>0.12415</c:v>
                  </c:pt>
                  <c:pt idx="16">
                    <c:v>8.7400000000000005E-2</c:v>
                  </c:pt>
                </c:numCache>
              </c:numRef>
            </c:plus>
            <c:minus>
              <c:numRef>
                <c:f>'Main summary'!$N$2:$N$18</c:f>
                <c:numCache>
                  <c:formatCode>General</c:formatCode>
                  <c:ptCount val="17"/>
                  <c:pt idx="0">
                    <c:v>0.14247000000000001</c:v>
                  </c:pt>
                  <c:pt idx="1">
                    <c:v>0.15539</c:v>
                  </c:pt>
                  <c:pt idx="2">
                    <c:v>8.9130000000000001E-2</c:v>
                  </c:pt>
                  <c:pt idx="3">
                    <c:v>9.4829999999999998E-2</c:v>
                  </c:pt>
                  <c:pt idx="4">
                    <c:v>6.9089999999999999E-2</c:v>
                  </c:pt>
                  <c:pt idx="5">
                    <c:v>0.11251</c:v>
                  </c:pt>
                  <c:pt idx="6">
                    <c:v>0.11421000000000001</c:v>
                  </c:pt>
                  <c:pt idx="7">
                    <c:v>0.19353999999999999</c:v>
                  </c:pt>
                  <c:pt idx="8">
                    <c:v>0.12914</c:v>
                  </c:pt>
                  <c:pt idx="9">
                    <c:v>0.36646000000000001</c:v>
                  </c:pt>
                  <c:pt idx="10">
                    <c:v>0.10423</c:v>
                  </c:pt>
                  <c:pt idx="11">
                    <c:v>0.1045</c:v>
                  </c:pt>
                  <c:pt idx="12">
                    <c:v>0.15454000000000001</c:v>
                  </c:pt>
                  <c:pt idx="13">
                    <c:v>0.11456</c:v>
                  </c:pt>
                  <c:pt idx="14">
                    <c:v>0.13739000000000001</c:v>
                  </c:pt>
                  <c:pt idx="15">
                    <c:v>0.12415</c:v>
                  </c:pt>
                  <c:pt idx="16">
                    <c:v>8.7400000000000005E-2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'Main summary'!$L$2:$L$18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summary'!$M$2:$M$18</c:f>
              <c:numCache>
                <c:formatCode>0.00</c:formatCode>
                <c:ptCount val="17"/>
                <c:pt idx="0">
                  <c:v>0.69799999999999995</c:v>
                </c:pt>
                <c:pt idx="1">
                  <c:v>0.57316999999999996</c:v>
                </c:pt>
                <c:pt idx="2">
                  <c:v>0.58057999999999998</c:v>
                </c:pt>
                <c:pt idx="3">
                  <c:v>0.57767000000000002</c:v>
                </c:pt>
                <c:pt idx="4">
                  <c:v>0.51563999999999999</c:v>
                </c:pt>
                <c:pt idx="5">
                  <c:v>0.25090000000000001</c:v>
                </c:pt>
                <c:pt idx="6">
                  <c:v>0.52090000000000003</c:v>
                </c:pt>
                <c:pt idx="7">
                  <c:v>0.28799999999999998</c:v>
                </c:pt>
                <c:pt idx="8">
                  <c:v>0.49782999999999999</c:v>
                </c:pt>
                <c:pt idx="9">
                  <c:v>1.20075</c:v>
                </c:pt>
                <c:pt idx="10">
                  <c:v>0.60582999999999998</c:v>
                </c:pt>
                <c:pt idx="11">
                  <c:v>0.78100000000000003</c:v>
                </c:pt>
                <c:pt idx="12">
                  <c:v>0.49883</c:v>
                </c:pt>
                <c:pt idx="13">
                  <c:v>0.57533000000000001</c:v>
                </c:pt>
                <c:pt idx="14">
                  <c:v>0.51981999999999995</c:v>
                </c:pt>
                <c:pt idx="15">
                  <c:v>0.58109</c:v>
                </c:pt>
                <c:pt idx="16">
                  <c:v>0.29988999999999999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2-4223-B0F7-37E67F3B88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'Main summary'!$L$2:$L$18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summary'!$P$2:$P$18</c:f>
              <c:numCache>
                <c:formatCode>0.0</c:formatCode>
                <c:ptCount val="17"/>
                <c:pt idx="0">
                  <c:v>20.411000000000001</c:v>
                </c:pt>
                <c:pt idx="1">
                  <c:v>27.111000000000001</c:v>
                </c:pt>
                <c:pt idx="2">
                  <c:v>15.351999999999999</c:v>
                </c:pt>
                <c:pt idx="3">
                  <c:v>16.417000000000002</c:v>
                </c:pt>
                <c:pt idx="4">
                  <c:v>13.4</c:v>
                </c:pt>
                <c:pt idx="5">
                  <c:v>44.840999999999994</c:v>
                </c:pt>
                <c:pt idx="6">
                  <c:v>21.925000000000001</c:v>
                </c:pt>
                <c:pt idx="7">
                  <c:v>67.200999999999993</c:v>
                </c:pt>
                <c:pt idx="8">
                  <c:v>25.94</c:v>
                </c:pt>
                <c:pt idx="9">
                  <c:v>30.519000000000002</c:v>
                </c:pt>
                <c:pt idx="10">
                  <c:v>17.204000000000001</c:v>
                </c:pt>
                <c:pt idx="11">
                  <c:v>13.381000000000002</c:v>
                </c:pt>
                <c:pt idx="12">
                  <c:v>30.98</c:v>
                </c:pt>
                <c:pt idx="13">
                  <c:v>19.911000000000001</c:v>
                </c:pt>
                <c:pt idx="14">
                  <c:v>26.43</c:v>
                </c:pt>
                <c:pt idx="15">
                  <c:v>21.365000000000002</c:v>
                </c:pt>
                <c:pt idx="16">
                  <c:v>29.143999999999998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2-4223-B0F7-37E67F3B8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  <c:max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Pull-off Strength (MPa)</a:t>
                </a:r>
              </a:p>
            </c:rich>
          </c:tx>
          <c:layout>
            <c:manualLayout>
              <c:xMode val="edge"/>
              <c:yMode val="edge"/>
              <c:x val="1.3849303696991113E-2"/>
              <c:y val="0.25996326078513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  <c:majorUnit val="0.5"/>
      </c:valAx>
      <c:valAx>
        <c:axId val="459761087"/>
        <c:scaling>
          <c:orientation val="minMax"/>
          <c:max val="10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538004387074944"/>
          <c:y val="4.38672888683177E-2"/>
          <c:w val="0.25780231121462593"/>
          <c:h val="4.9975895196161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1854595959595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'Bond Strength'!$B$1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57-48ED-A8F8-1E94139F5134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B57-48ED-A8F8-1E94139F5134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57-48ED-A8F8-1E94139F5134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57-48ED-A8F8-1E94139F5134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7-48ED-A8F8-1E94139F5134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57-48ED-A8F8-1E94139F5134}"/>
              </c:ext>
            </c:extLst>
          </c:dPt>
          <c:dPt>
            <c:idx val="6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7-48ED-A8F8-1E94139F5134}"/>
              </c:ext>
            </c:extLst>
          </c:dPt>
          <c:dPt>
            <c:idx val="7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B57-48ED-A8F8-1E94139F5134}"/>
              </c:ext>
            </c:extLst>
          </c:dPt>
          <c:dPt>
            <c:idx val="8"/>
            <c:invertIfNegative val="0"/>
            <c:bubble3D val="0"/>
            <c:spPr>
              <a:solidFill>
                <a:srgbClr val="4472C4">
                  <a:lumMod val="40000"/>
                  <a:lumOff val="60000"/>
                </a:srgbClr>
              </a:solidFill>
              <a:ln w="15875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57-48ED-A8F8-1E94139F5134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B57-48ED-A8F8-1E94139F5134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57-48ED-A8F8-1E94139F513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B57-48ED-A8F8-1E94139F5134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57-48ED-A8F8-1E94139F5134}"/>
              </c:ext>
            </c:extLst>
          </c:dPt>
          <c:dPt>
            <c:idx val="13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B57-48ED-A8F8-1E94139F5134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57-48ED-A8F8-1E94139F5134}"/>
              </c:ext>
            </c:extLst>
          </c:dPt>
          <c:dPt>
            <c:idx val="15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B57-48ED-A8F8-1E94139F5134}"/>
              </c:ext>
            </c:extLst>
          </c:dPt>
          <c:dPt>
            <c:idx val="16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B57-48ED-A8F8-1E94139F5134}"/>
              </c:ext>
            </c:extLst>
          </c:dPt>
          <c:dLbls>
            <c:delete val="1"/>
          </c:dLbls>
          <c:errBars>
            <c:errBarType val="both"/>
            <c:errValType val="cust"/>
            <c:noEndCap val="0"/>
            <c:plus>
              <c:numRef>
                <c:f>'Main summary'!$X$2:$X$18</c:f>
                <c:numCache>
                  <c:formatCode>General</c:formatCode>
                  <c:ptCount val="17"/>
                  <c:pt idx="0">
                    <c:v>0.16367000000000001</c:v>
                  </c:pt>
                  <c:pt idx="1">
                    <c:v>8.0860000000000001E-2</c:v>
                  </c:pt>
                  <c:pt idx="2">
                    <c:v>5.1249999999999997E-2</c:v>
                  </c:pt>
                  <c:pt idx="3">
                    <c:v>0.14066999999999999</c:v>
                  </c:pt>
                  <c:pt idx="4">
                    <c:v>6.198E-2</c:v>
                  </c:pt>
                  <c:pt idx="5">
                    <c:v>4.9209999999999997E-2</c:v>
                  </c:pt>
                  <c:pt idx="6">
                    <c:v>7.7060000000000003E-2</c:v>
                  </c:pt>
                  <c:pt idx="7">
                    <c:v>9.1943119318862815E-2</c:v>
                  </c:pt>
                  <c:pt idx="8">
                    <c:v>0.14727999999999999</c:v>
                  </c:pt>
                  <c:pt idx="9">
                    <c:v>0.20307</c:v>
                  </c:pt>
                  <c:pt idx="10">
                    <c:v>7.9869999999999997E-2</c:v>
                  </c:pt>
                  <c:pt idx="11">
                    <c:v>8.3820000000000006E-2</c:v>
                  </c:pt>
                  <c:pt idx="12">
                    <c:v>0.11889</c:v>
                  </c:pt>
                  <c:pt idx="13">
                    <c:v>7.4649999999999994E-2</c:v>
                  </c:pt>
                  <c:pt idx="14">
                    <c:v>9.2780000000000001E-2</c:v>
                  </c:pt>
                  <c:pt idx="15">
                    <c:v>5.994E-2</c:v>
                  </c:pt>
                  <c:pt idx="16">
                    <c:v>4.4519999999999997E-2</c:v>
                  </c:pt>
                </c:numCache>
              </c:numRef>
            </c:plus>
            <c:minus>
              <c:numRef>
                <c:f>'Main summary'!$X$2:$X$18</c:f>
                <c:numCache>
                  <c:formatCode>General</c:formatCode>
                  <c:ptCount val="17"/>
                  <c:pt idx="0">
                    <c:v>0.16367000000000001</c:v>
                  </c:pt>
                  <c:pt idx="1">
                    <c:v>8.0860000000000001E-2</c:v>
                  </c:pt>
                  <c:pt idx="2">
                    <c:v>5.1249999999999997E-2</c:v>
                  </c:pt>
                  <c:pt idx="3">
                    <c:v>0.14066999999999999</c:v>
                  </c:pt>
                  <c:pt idx="4">
                    <c:v>6.198E-2</c:v>
                  </c:pt>
                  <c:pt idx="5">
                    <c:v>4.9209999999999997E-2</c:v>
                  </c:pt>
                  <c:pt idx="6">
                    <c:v>7.7060000000000003E-2</c:v>
                  </c:pt>
                  <c:pt idx="7">
                    <c:v>9.1943119318862815E-2</c:v>
                  </c:pt>
                  <c:pt idx="8">
                    <c:v>0.14727999999999999</c:v>
                  </c:pt>
                  <c:pt idx="9">
                    <c:v>0.20307</c:v>
                  </c:pt>
                  <c:pt idx="10">
                    <c:v>7.9869999999999997E-2</c:v>
                  </c:pt>
                  <c:pt idx="11">
                    <c:v>8.3820000000000006E-2</c:v>
                  </c:pt>
                  <c:pt idx="12">
                    <c:v>0.11889</c:v>
                  </c:pt>
                  <c:pt idx="13">
                    <c:v>7.4649999999999994E-2</c:v>
                  </c:pt>
                  <c:pt idx="14">
                    <c:v>9.2780000000000001E-2</c:v>
                  </c:pt>
                  <c:pt idx="15">
                    <c:v>5.994E-2</c:v>
                  </c:pt>
                  <c:pt idx="16">
                    <c:v>4.4519999999999997E-2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'Main summary'!$V$2:$V$18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summary'!$W$2:$W$18</c:f>
              <c:numCache>
                <c:formatCode>0.00</c:formatCode>
                <c:ptCount val="17"/>
                <c:pt idx="0">
                  <c:v>0.33917000000000003</c:v>
                </c:pt>
                <c:pt idx="1">
                  <c:v>0.20663999999999999</c:v>
                </c:pt>
                <c:pt idx="2">
                  <c:v>0.23050000000000001</c:v>
                </c:pt>
                <c:pt idx="3">
                  <c:v>0.26950000000000002</c:v>
                </c:pt>
                <c:pt idx="4">
                  <c:v>0.21545</c:v>
                </c:pt>
                <c:pt idx="5">
                  <c:v>5.0299999999999997E-2</c:v>
                </c:pt>
                <c:pt idx="6">
                  <c:v>0.19320000000000001</c:v>
                </c:pt>
                <c:pt idx="7">
                  <c:v>8.4090909090909091E-2</c:v>
                </c:pt>
                <c:pt idx="8">
                  <c:v>0.28310000000000002</c:v>
                </c:pt>
                <c:pt idx="9">
                  <c:v>0.71682999999999997</c:v>
                </c:pt>
                <c:pt idx="10">
                  <c:v>0.26329999999999998</c:v>
                </c:pt>
                <c:pt idx="11">
                  <c:v>0.39927000000000001</c:v>
                </c:pt>
                <c:pt idx="12">
                  <c:v>0.21249999999999999</c:v>
                </c:pt>
                <c:pt idx="13">
                  <c:v>0.30292000000000002</c:v>
                </c:pt>
                <c:pt idx="14">
                  <c:v>0.22700000000000001</c:v>
                </c:pt>
                <c:pt idx="15">
                  <c:v>0.23372999999999999</c:v>
                </c:pt>
                <c:pt idx="16">
                  <c:v>8.4559999999999996E-2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7-48ED-A8F8-1E94139F51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Ref>
              <c:f>'Main summary'!$V$2:$V$18</c:f>
              <c:strCache>
                <c:ptCount val="17"/>
                <c:pt idx="0">
                  <c:v>AP-CB</c:v>
                </c:pt>
                <c:pt idx="1">
                  <c:v>AP-DB</c:v>
                </c:pt>
                <c:pt idx="2">
                  <c:v>AP-QF-CB</c:v>
                </c:pt>
                <c:pt idx="3">
                  <c:v>AP-QF-DB</c:v>
                </c:pt>
                <c:pt idx="4">
                  <c:v>BP-CB</c:v>
                </c:pt>
                <c:pt idx="5">
                  <c:v>BP-DB</c:v>
                </c:pt>
                <c:pt idx="6">
                  <c:v>BP-HF-CB</c:v>
                </c:pt>
                <c:pt idx="7">
                  <c:v>BP-HF-DB</c:v>
                </c:pt>
                <c:pt idx="8">
                  <c:v>BP-HB/BP-HF-HB</c:v>
                </c:pt>
                <c:pt idx="9">
                  <c:v>AG-KF-CB</c:v>
                </c:pt>
                <c:pt idx="10">
                  <c:v>AG-KF-DB</c:v>
                </c:pt>
                <c:pt idx="11">
                  <c:v>AG-P-CB</c:v>
                </c:pt>
                <c:pt idx="12">
                  <c:v>AG-P-DB</c:v>
                </c:pt>
                <c:pt idx="13">
                  <c:v>J-CB</c:v>
                </c:pt>
                <c:pt idx="14">
                  <c:v>J-DB</c:v>
                </c:pt>
                <c:pt idx="15">
                  <c:v>J-QF-CB</c:v>
                </c:pt>
                <c:pt idx="16">
                  <c:v>J-QF-DB</c:v>
                </c:pt>
              </c:strCache>
            </c:strRef>
          </c:cat>
          <c:val>
            <c:numRef>
              <c:f>'Main summary'!$Z$2:$Z$18</c:f>
              <c:numCache>
                <c:formatCode>0.0</c:formatCode>
                <c:ptCount val="17"/>
                <c:pt idx="0">
                  <c:v>48.258000000000003</c:v>
                </c:pt>
                <c:pt idx="1">
                  <c:v>39.131</c:v>
                </c:pt>
                <c:pt idx="2">
                  <c:v>22.234999999999999</c:v>
                </c:pt>
                <c:pt idx="3">
                  <c:v>52.197000000000003</c:v>
                </c:pt>
                <c:pt idx="4">
                  <c:v>28.768999999999998</c:v>
                </c:pt>
                <c:pt idx="5">
                  <c:v>97.835999999999999</c:v>
                </c:pt>
                <c:pt idx="6">
                  <c:v>39.884999999999998</c:v>
                </c:pt>
                <c:pt idx="7">
                  <c:v>109.33776351432334</c:v>
                </c:pt>
                <c:pt idx="8">
                  <c:v>52.01</c:v>
                </c:pt>
                <c:pt idx="9">
                  <c:v>28.328999999999997</c:v>
                </c:pt>
                <c:pt idx="10">
                  <c:v>30.327999999999999</c:v>
                </c:pt>
                <c:pt idx="11">
                  <c:v>20.993000000000002</c:v>
                </c:pt>
                <c:pt idx="12">
                  <c:v>55.949000000000005</c:v>
                </c:pt>
                <c:pt idx="13">
                  <c:v>24.645</c:v>
                </c:pt>
                <c:pt idx="14">
                  <c:v>40.874000000000002</c:v>
                </c:pt>
                <c:pt idx="15">
                  <c:v>25.646999999999998</c:v>
                </c:pt>
                <c:pt idx="16">
                  <c:v>52.652000000000001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7-48ED-A8F8-1E94139F5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Energy (J)</a:t>
                </a:r>
              </a:p>
            </c:rich>
          </c:tx>
          <c:layout>
            <c:manualLayout>
              <c:xMode val="edge"/>
              <c:yMode val="edge"/>
              <c:x val="1.3849355723246252E-2"/>
              <c:y val="0.35556105085640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  <c:majorUnit val="0.2"/>
      </c:valAx>
      <c:valAx>
        <c:axId val="459761087"/>
        <c:scaling>
          <c:orientation val="minMax"/>
          <c:max val="12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layout>
            <c:manualLayout>
              <c:xMode val="edge"/>
              <c:yMode val="edge"/>
              <c:x val="0.95037314199170098"/>
              <c:y val="0.23485915286808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58897473287817237"/>
          <c:y val="4.7000666644626106E-2"/>
          <c:w val="0.25780226742502288"/>
          <c:h val="4.9975895196161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(kN):</a:t>
            </a:r>
            <a:r>
              <a:rPr lang="en-US" baseline="0"/>
              <a:t> Failure Laod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'Failure Load'!$B$1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'Failure Load'!$A$2:$A$21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'Failure Load'!$B$2:$B$21</c:f>
              <c:numCache>
                <c:formatCode>0.00</c:formatCode>
                <c:ptCount val="20"/>
                <c:pt idx="0">
                  <c:v>1.3713299999999999</c:v>
                </c:pt>
                <c:pt idx="1">
                  <c:v>1.0130999999999999</c:v>
                </c:pt>
                <c:pt idx="2">
                  <c:v>1.1407499999999999</c:v>
                </c:pt>
                <c:pt idx="3">
                  <c:v>1.014</c:v>
                </c:pt>
                <c:pt idx="4">
                  <c:v>2.1750799999999999</c:v>
                </c:pt>
                <c:pt idx="5">
                  <c:v>1.5345500000000001</c:v>
                </c:pt>
                <c:pt idx="6">
                  <c:v>1.1899200000000001</c:v>
                </c:pt>
                <c:pt idx="7">
                  <c:v>1.1419999999999999</c:v>
                </c:pt>
                <c:pt idx="8">
                  <c:v>1.12642</c:v>
                </c:pt>
                <c:pt idx="9">
                  <c:v>0.47239999999999999</c:v>
                </c:pt>
                <c:pt idx="10">
                  <c:v>1.13608</c:v>
                </c:pt>
                <c:pt idx="11">
                  <c:v>0.56682999999999995</c:v>
                </c:pt>
                <c:pt idx="12">
                  <c:v>1.19058</c:v>
                </c:pt>
                <c:pt idx="13">
                  <c:v>0.98041999999999996</c:v>
                </c:pt>
                <c:pt idx="14">
                  <c:v>1.02155</c:v>
                </c:pt>
                <c:pt idx="15">
                  <c:v>0.58967000000000003</c:v>
                </c:pt>
                <c:pt idx="16">
                  <c:v>0.97860000000000003</c:v>
                </c:pt>
                <c:pt idx="17">
                  <c:v>1.46655</c:v>
                </c:pt>
                <c:pt idx="18">
                  <c:v>1.423</c:v>
                </c:pt>
                <c:pt idx="19">
                  <c:v>0.21562999999999999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4-44E8-A984-C58ABAFDB9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08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Deviation:</a:t>
            </a:r>
            <a:r>
              <a:rPr lang="en-US" baseline="0"/>
              <a:t> Failure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'Failure Load'!$C$1</c:f>
              <c:strCache>
                <c:ptCount val="1"/>
                <c:pt idx="0">
                  <c:v>Standard Deviation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'Failure Load'!$A$2:$A$21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'Failure Load'!$C$2:$C$21</c:f>
              <c:numCache>
                <c:formatCode>0.00</c:formatCode>
                <c:ptCount val="20"/>
                <c:pt idx="0">
                  <c:v>0.27972999999999998</c:v>
                </c:pt>
                <c:pt idx="1">
                  <c:v>0.13591</c:v>
                </c:pt>
                <c:pt idx="2">
                  <c:v>0.17510000000000001</c:v>
                </c:pt>
                <c:pt idx="3">
                  <c:v>0.20963999999999999</c:v>
                </c:pt>
                <c:pt idx="4">
                  <c:v>0.36621999999999999</c:v>
                </c:pt>
                <c:pt idx="5">
                  <c:v>0.20543</c:v>
                </c:pt>
                <c:pt idx="6">
                  <c:v>8.43E-2</c:v>
                </c:pt>
                <c:pt idx="7">
                  <c:v>0.24390000000000001</c:v>
                </c:pt>
                <c:pt idx="8">
                  <c:v>0.30486999999999997</c:v>
                </c:pt>
                <c:pt idx="9">
                  <c:v>0.23868</c:v>
                </c:pt>
                <c:pt idx="10">
                  <c:v>0.18658</c:v>
                </c:pt>
                <c:pt idx="11">
                  <c:v>0.38009999999999999</c:v>
                </c:pt>
                <c:pt idx="12">
                  <c:v>0.20452000000000001</c:v>
                </c:pt>
                <c:pt idx="13">
                  <c:v>0.30309999999999998</c:v>
                </c:pt>
                <c:pt idx="14">
                  <c:v>0.27017000000000002</c:v>
                </c:pt>
                <c:pt idx="15">
                  <c:v>0.17166000000000001</c:v>
                </c:pt>
                <c:pt idx="16">
                  <c:v>0.25377</c:v>
                </c:pt>
                <c:pt idx="17">
                  <c:v>0.20072000000000001</c:v>
                </c:pt>
                <c:pt idx="18">
                  <c:v>0.44779999999999998</c:v>
                </c:pt>
                <c:pt idx="19">
                  <c:v>0.19980999999999999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A-4D5B-872E-FCAB62F013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4930799"/>
        <c:axId val="2054931631"/>
      </c:barChart>
      <c:catAx>
        <c:axId val="205493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931631"/>
        <c:crosses val="autoZero"/>
        <c:auto val="1"/>
        <c:lblAlgn val="ctr"/>
        <c:lblOffset val="100"/>
        <c:noMultiLvlLbl val="0"/>
      </c:catAx>
      <c:valAx>
        <c:axId val="205493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930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Coefficient of Variation:</a:t>
            </a:r>
            <a:r>
              <a:rPr lang="en-US" baseline="0"/>
              <a:t> Failure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'Failure Load'!$D$1</c:f>
              <c:strCache>
                <c:ptCount val="1"/>
                <c:pt idx="0">
                  <c:v>Coefficient of Variation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'Failure Load'!$A$2:$A$21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'Failure Load'!$D$2:$D$21</c:f>
              <c:numCache>
                <c:formatCode>0.00</c:formatCode>
                <c:ptCount val="20"/>
                <c:pt idx="0">
                  <c:v>0.20398445304922957</c:v>
                </c:pt>
                <c:pt idx="1">
                  <c:v>0.13415260092784526</c:v>
                </c:pt>
                <c:pt idx="2">
                  <c:v>0.1534955073416612</c:v>
                </c:pt>
                <c:pt idx="3">
                  <c:v>0.2067455621301775</c:v>
                </c:pt>
                <c:pt idx="4">
                  <c:v>0.16836999999999999</c:v>
                </c:pt>
                <c:pt idx="5">
                  <c:v>0.13386999999999999</c:v>
                </c:pt>
                <c:pt idx="6">
                  <c:v>7.0845098830173453E-2</c:v>
                </c:pt>
                <c:pt idx="7">
                  <c:v>0.21357267950963224</c:v>
                </c:pt>
                <c:pt idx="8">
                  <c:v>0.27065393015038791</c:v>
                </c:pt>
                <c:pt idx="9">
                  <c:v>0.50524978831498735</c:v>
                </c:pt>
                <c:pt idx="10">
                  <c:v>0.16423139215548202</c:v>
                </c:pt>
                <c:pt idx="11">
                  <c:v>0.67057142353086474</c:v>
                </c:pt>
                <c:pt idx="12">
                  <c:v>0.17177999999999999</c:v>
                </c:pt>
                <c:pt idx="13">
                  <c:v>0.30914999999999998</c:v>
                </c:pt>
                <c:pt idx="14">
                  <c:v>0.2644706573344428</c:v>
                </c:pt>
                <c:pt idx="15">
                  <c:v>0.29111197788593618</c:v>
                </c:pt>
                <c:pt idx="16">
                  <c:v>0.25931943592887796</c:v>
                </c:pt>
                <c:pt idx="17">
                  <c:v>0.13686000000000001</c:v>
                </c:pt>
                <c:pt idx="18">
                  <c:v>0.31468000000000002</c:v>
                </c:pt>
                <c:pt idx="19">
                  <c:v>0.92664000000000002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1-49C7-B163-ED2EC1624F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4928303"/>
        <c:axId val="2054932879"/>
      </c:barChart>
      <c:catAx>
        <c:axId val="205492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932879"/>
        <c:crosses val="autoZero"/>
        <c:auto val="1"/>
        <c:lblAlgn val="ctr"/>
        <c:lblOffset val="100"/>
        <c:noMultiLvlLbl val="0"/>
      </c:catAx>
      <c:valAx>
        <c:axId val="205493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928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1659792274242"/>
          <c:y val="6.7093813242231543E-2"/>
          <c:w val="0.76453736799040073"/>
          <c:h val="0.7778651945703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'Failure Load'!$B$1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E7E6E6">
                <a:lumMod val="9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'Failure Load'!$C$2:$C$18</c15:sqref>
                    </c15:fullRef>
                  </c:ext>
                </c:extLst>
                <c:f>'Failure Load'!$C$2:$C$18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0.13591</c:v>
                  </c:pt>
                  <c:pt idx="2">
                    <c:v>0.17510000000000001</c:v>
                  </c:pt>
                  <c:pt idx="3">
                    <c:v>0.20963999999999999</c:v>
                  </c:pt>
                  <c:pt idx="4">
                    <c:v>0.36621999999999999</c:v>
                  </c:pt>
                  <c:pt idx="5">
                    <c:v>0.20543</c:v>
                  </c:pt>
                  <c:pt idx="6">
                    <c:v>8.43E-2</c:v>
                  </c:pt>
                  <c:pt idx="7">
                    <c:v>0.24390000000000001</c:v>
                  </c:pt>
                  <c:pt idx="8">
                    <c:v>0.30486999999999997</c:v>
                  </c:pt>
                  <c:pt idx="9">
                    <c:v>0.23868</c:v>
                  </c:pt>
                  <c:pt idx="10">
                    <c:v>0.18658</c:v>
                  </c:pt>
                  <c:pt idx="11">
                    <c:v>0.38009999999999999</c:v>
                  </c:pt>
                  <c:pt idx="12">
                    <c:v>0.20452000000000001</c:v>
                  </c:pt>
                  <c:pt idx="13">
                    <c:v>0.30309999999999998</c:v>
                  </c:pt>
                  <c:pt idx="14">
                    <c:v>0.27017000000000002</c:v>
                  </c:pt>
                  <c:pt idx="15">
                    <c:v>0.17166000000000001</c:v>
                  </c:pt>
                  <c:pt idx="16">
                    <c:v>0.25377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'Failure Load'!$C$2:$C$18</c15:sqref>
                    </c15:fullRef>
                  </c:ext>
                </c:extLst>
                <c:f>'Failure Load'!$C$2:$C$18</c:f>
                <c:numCache>
                  <c:formatCode>General</c:formatCode>
                  <c:ptCount val="17"/>
                  <c:pt idx="0">
                    <c:v>0.27972999999999998</c:v>
                  </c:pt>
                  <c:pt idx="1">
                    <c:v>0.13591</c:v>
                  </c:pt>
                  <c:pt idx="2">
                    <c:v>0.17510000000000001</c:v>
                  </c:pt>
                  <c:pt idx="3">
                    <c:v>0.20963999999999999</c:v>
                  </c:pt>
                  <c:pt idx="4">
                    <c:v>0.36621999999999999</c:v>
                  </c:pt>
                  <c:pt idx="5">
                    <c:v>0.20543</c:v>
                  </c:pt>
                  <c:pt idx="6">
                    <c:v>8.43E-2</c:v>
                  </c:pt>
                  <c:pt idx="7">
                    <c:v>0.24390000000000001</c:v>
                  </c:pt>
                  <c:pt idx="8">
                    <c:v>0.30486999999999997</c:v>
                  </c:pt>
                  <c:pt idx="9">
                    <c:v>0.23868</c:v>
                  </c:pt>
                  <c:pt idx="10">
                    <c:v>0.18658</c:v>
                  </c:pt>
                  <c:pt idx="11">
                    <c:v>0.38009999999999999</c:v>
                  </c:pt>
                  <c:pt idx="12">
                    <c:v>0.20452000000000001</c:v>
                  </c:pt>
                  <c:pt idx="13">
                    <c:v>0.30309999999999998</c:v>
                  </c:pt>
                  <c:pt idx="14">
                    <c:v>0.27017000000000002</c:v>
                  </c:pt>
                  <c:pt idx="15">
                    <c:v>0.17166000000000001</c:v>
                  </c:pt>
                  <c:pt idx="16">
                    <c:v>0.25377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'Failure Load'!$A$2:$A$21</c15:sqref>
                  </c15:fullRef>
                </c:ext>
              </c:extLst>
              <c:f>'Failure Load'!$A$2:$A$18</c:f>
              <c:strCache>
                <c:ptCount val="17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'Failure Load'!$B$2:$B$21</c15:sqref>
                  </c15:fullRef>
                </c:ext>
              </c:extLst>
              <c:f>'Failure Load'!$B$2:$B$18</c:f>
              <c:numCache>
                <c:formatCode>0.00</c:formatCode>
                <c:ptCount val="17"/>
                <c:pt idx="0">
                  <c:v>1.3713299999999999</c:v>
                </c:pt>
                <c:pt idx="1">
                  <c:v>1.0130999999999999</c:v>
                </c:pt>
                <c:pt idx="2">
                  <c:v>1.1407499999999999</c:v>
                </c:pt>
                <c:pt idx="3">
                  <c:v>1.014</c:v>
                </c:pt>
                <c:pt idx="4">
                  <c:v>2.1750799999999999</c:v>
                </c:pt>
                <c:pt idx="5">
                  <c:v>1.5345500000000001</c:v>
                </c:pt>
                <c:pt idx="6">
                  <c:v>1.1899200000000001</c:v>
                </c:pt>
                <c:pt idx="7">
                  <c:v>1.1419999999999999</c:v>
                </c:pt>
                <c:pt idx="8">
                  <c:v>1.12642</c:v>
                </c:pt>
                <c:pt idx="9">
                  <c:v>0.47239999999999999</c:v>
                </c:pt>
                <c:pt idx="10">
                  <c:v>1.13608</c:v>
                </c:pt>
                <c:pt idx="11">
                  <c:v>0.56682999999999995</c:v>
                </c:pt>
                <c:pt idx="12">
                  <c:v>1.19058</c:v>
                </c:pt>
                <c:pt idx="13">
                  <c:v>0.98041999999999996</c:v>
                </c:pt>
                <c:pt idx="14">
                  <c:v>1.02155</c:v>
                </c:pt>
                <c:pt idx="15">
                  <c:v>0.58967000000000003</c:v>
                </c:pt>
                <c:pt idx="16">
                  <c:v>0.97860000000000003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3-4321-9B3F-99E478E372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5087135"/>
        <c:axId val="1516911695"/>
      </c:barChart>
      <c:lineChart>
        <c:grouping val="stacked"/>
        <c:varyColors val="0"/>
        <c:ser>
          <c:idx val="1"/>
          <c:order val="1"/>
          <c:tx>
            <c:v>Coefficient of Variation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ysClr val="windowText" lastClr="000000"/>
              </a:solidFill>
              <a:ln w="9525">
                <a:noFill/>
              </a:ln>
              <a:effectLst/>
            </c:spPr>
          </c:marker>
          <c:cat>
            <c:strLit>
              <c:ptCount val="1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'Failure Load'!$E$2:$E$21</c15:sqref>
                  </c15:fullRef>
                </c:ext>
              </c:extLst>
              <c:f>'Failure Load'!$E$2:$E$18</c:f>
              <c:numCache>
                <c:formatCode>0.0</c:formatCode>
                <c:ptCount val="17"/>
                <c:pt idx="0">
                  <c:v>20.398445304922959</c:v>
                </c:pt>
                <c:pt idx="1">
                  <c:v>13.415260092784525</c:v>
                </c:pt>
                <c:pt idx="2">
                  <c:v>15.349550734166121</c:v>
                </c:pt>
                <c:pt idx="3">
                  <c:v>20.674556213017752</c:v>
                </c:pt>
                <c:pt idx="4">
                  <c:v>16.837</c:v>
                </c:pt>
                <c:pt idx="5">
                  <c:v>13.386999999999999</c:v>
                </c:pt>
                <c:pt idx="6">
                  <c:v>7.0845098830173452</c:v>
                </c:pt>
                <c:pt idx="7">
                  <c:v>21.357267950963223</c:v>
                </c:pt>
                <c:pt idx="8">
                  <c:v>27.06539301503879</c:v>
                </c:pt>
                <c:pt idx="9">
                  <c:v>50.524978831498736</c:v>
                </c:pt>
                <c:pt idx="10">
                  <c:v>16.423139215548201</c:v>
                </c:pt>
                <c:pt idx="11">
                  <c:v>67.057142353086476</c:v>
                </c:pt>
                <c:pt idx="12">
                  <c:v>17.177999999999997</c:v>
                </c:pt>
                <c:pt idx="13">
                  <c:v>30.914999999999999</c:v>
                </c:pt>
                <c:pt idx="14">
                  <c:v>26.44706573344428</c:v>
                </c:pt>
                <c:pt idx="15">
                  <c:v>29.111197788593618</c:v>
                </c:pt>
                <c:pt idx="16">
                  <c:v>25.931943592887798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3-4321-9B3F-99E478E3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48191"/>
        <c:axId val="459761087"/>
      </c:lineChart>
      <c:catAx>
        <c:axId val="146508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16911695"/>
        <c:crosses val="autoZero"/>
        <c:auto val="1"/>
        <c:lblAlgn val="ctr"/>
        <c:lblOffset val="100"/>
        <c:noMultiLvlLbl val="0"/>
      </c:catAx>
      <c:valAx>
        <c:axId val="1516911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Failure load (kN)</a:t>
                </a:r>
              </a:p>
            </c:rich>
          </c:tx>
          <c:layout>
            <c:manualLayout>
              <c:xMode val="edge"/>
              <c:yMode val="edge"/>
              <c:x val="1.3849353206125268E-2"/>
              <c:y val="0.29536984970042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5087135"/>
        <c:crosses val="autoZero"/>
        <c:crossBetween val="between"/>
      </c:valAx>
      <c:valAx>
        <c:axId val="459761087"/>
        <c:scaling>
          <c:orientation val="minMax"/>
          <c:max val="10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Coefficient of Variation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9748191"/>
        <c:crosses val="max"/>
        <c:crossBetween val="between"/>
        <c:majorUnit val="20"/>
      </c:valAx>
      <c:catAx>
        <c:axId val="459748191"/>
        <c:scaling>
          <c:orientation val="minMax"/>
        </c:scaling>
        <c:delete val="1"/>
        <c:axPos val="b"/>
        <c:majorTickMark val="out"/>
        <c:minorTickMark val="none"/>
        <c:tickLblPos val="nextTo"/>
        <c:crossAx val="4597610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(MPa):</a:t>
            </a:r>
            <a:r>
              <a:rPr lang="en-US" baseline="0"/>
              <a:t> Bond Strength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'Bond Strength'!$B$1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Strength'!$A$2:$A$21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'Bond Strength'!$B$2:$B$21</c:f>
              <c:numCache>
                <c:formatCode>0.00</c:formatCode>
                <c:ptCount val="20"/>
                <c:pt idx="0">
                  <c:v>0.69799999999999995</c:v>
                </c:pt>
                <c:pt idx="1">
                  <c:v>0.51563999999999999</c:v>
                </c:pt>
                <c:pt idx="2">
                  <c:v>0.58057999999999998</c:v>
                </c:pt>
                <c:pt idx="3">
                  <c:v>0.52090000000000003</c:v>
                </c:pt>
                <c:pt idx="4">
                  <c:v>1.20075</c:v>
                </c:pt>
                <c:pt idx="5">
                  <c:v>0.78100000000000003</c:v>
                </c:pt>
                <c:pt idx="6">
                  <c:v>0.57533000000000001</c:v>
                </c:pt>
                <c:pt idx="7">
                  <c:v>0.58109</c:v>
                </c:pt>
                <c:pt idx="8">
                  <c:v>0.57316999999999996</c:v>
                </c:pt>
                <c:pt idx="9">
                  <c:v>0.25090000000000001</c:v>
                </c:pt>
                <c:pt idx="10">
                  <c:v>0.57767000000000002</c:v>
                </c:pt>
                <c:pt idx="11">
                  <c:v>0.28799999999999998</c:v>
                </c:pt>
                <c:pt idx="12">
                  <c:v>0.60582999999999998</c:v>
                </c:pt>
                <c:pt idx="13">
                  <c:v>0.49883</c:v>
                </c:pt>
                <c:pt idx="14">
                  <c:v>0.51981999999999995</c:v>
                </c:pt>
                <c:pt idx="15">
                  <c:v>0.29988999999999999</c:v>
                </c:pt>
                <c:pt idx="16">
                  <c:v>0.49782999999999999</c:v>
                </c:pt>
                <c:pt idx="17">
                  <c:v>0.74636000000000002</c:v>
                </c:pt>
                <c:pt idx="18">
                  <c:v>0.72409999999999997</c:v>
                </c:pt>
                <c:pt idx="19">
                  <c:v>0.10938000000000001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2-4808-AFA3-886BDC5AEE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47980079"/>
        <c:axId val="2047970095"/>
      </c:barChart>
      <c:catAx>
        <c:axId val="204798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970095"/>
        <c:crosses val="autoZero"/>
        <c:auto val="1"/>
        <c:lblAlgn val="ctr"/>
        <c:lblOffset val="100"/>
        <c:noMultiLvlLbl val="0"/>
      </c:catAx>
      <c:valAx>
        <c:axId val="204797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98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Deviation: Bond Strength</a:t>
            </a:r>
          </a:p>
        </c:rich>
      </c:tx>
      <c:layout>
        <c:manualLayout>
          <c:xMode val="edge"/>
          <c:yMode val="edge"/>
          <c:x val="0.29437753704699954"/>
          <c:y val="2.3014959723820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'Bond Strength'!$C$1</c:f>
              <c:strCache>
                <c:ptCount val="1"/>
                <c:pt idx="0">
                  <c:v>Standard Deviation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'Bond Strength'!$A$2:$A$21</c:f>
              <c:strCache>
                <c:ptCount val="20"/>
                <c:pt idx="0">
                  <c:v>Group A</c:v>
                </c:pt>
                <c:pt idx="1">
                  <c:v>Group B</c:v>
                </c:pt>
                <c:pt idx="2">
                  <c:v>Group C</c:v>
                </c:pt>
                <c:pt idx="3">
                  <c:v>Group D</c:v>
                </c:pt>
                <c:pt idx="4">
                  <c:v>Group E</c:v>
                </c:pt>
                <c:pt idx="5">
                  <c:v>Group F</c:v>
                </c:pt>
                <c:pt idx="6">
                  <c:v>Group G</c:v>
                </c:pt>
                <c:pt idx="7">
                  <c:v>Group H</c:v>
                </c:pt>
                <c:pt idx="8">
                  <c:v>Group I</c:v>
                </c:pt>
                <c:pt idx="9">
                  <c:v>Group J</c:v>
                </c:pt>
                <c:pt idx="10">
                  <c:v>Group K</c:v>
                </c:pt>
                <c:pt idx="11">
                  <c:v>Group L</c:v>
                </c:pt>
                <c:pt idx="12">
                  <c:v>Group M</c:v>
                </c:pt>
                <c:pt idx="13">
                  <c:v>Group N</c:v>
                </c:pt>
                <c:pt idx="14">
                  <c:v>Group O</c:v>
                </c:pt>
                <c:pt idx="15">
                  <c:v>Group P</c:v>
                </c:pt>
                <c:pt idx="16">
                  <c:v>Group Q</c:v>
                </c:pt>
                <c:pt idx="17">
                  <c:v>Group P-plain</c:v>
                </c:pt>
                <c:pt idx="18">
                  <c:v>Group CB</c:v>
                </c:pt>
                <c:pt idx="19">
                  <c:v>Group DB</c:v>
                </c:pt>
              </c:strCache>
            </c:strRef>
          </c:cat>
          <c:val>
            <c:numRef>
              <c:f>'Bond Strength'!$C$2:$C$21</c:f>
              <c:numCache>
                <c:formatCode>0.00</c:formatCode>
                <c:ptCount val="20"/>
                <c:pt idx="0">
                  <c:v>0.14247000000000001</c:v>
                </c:pt>
                <c:pt idx="1">
                  <c:v>6.9089999999999999E-2</c:v>
                </c:pt>
                <c:pt idx="2">
                  <c:v>8.9130000000000001E-2</c:v>
                </c:pt>
                <c:pt idx="3">
                  <c:v>0.11421000000000001</c:v>
                </c:pt>
                <c:pt idx="4">
                  <c:v>0.36646000000000001</c:v>
                </c:pt>
                <c:pt idx="5">
                  <c:v>0.1045</c:v>
                </c:pt>
                <c:pt idx="6">
                  <c:v>0.11456</c:v>
                </c:pt>
                <c:pt idx="7">
                  <c:v>0.12415</c:v>
                </c:pt>
                <c:pt idx="8">
                  <c:v>0.15539</c:v>
                </c:pt>
                <c:pt idx="9">
                  <c:v>0.11251</c:v>
                </c:pt>
                <c:pt idx="10">
                  <c:v>9.4829999999999998E-2</c:v>
                </c:pt>
                <c:pt idx="11">
                  <c:v>0.19353999999999999</c:v>
                </c:pt>
                <c:pt idx="12">
                  <c:v>0.10423</c:v>
                </c:pt>
                <c:pt idx="13">
                  <c:v>0.15454000000000001</c:v>
                </c:pt>
                <c:pt idx="14">
                  <c:v>0.13739000000000001</c:v>
                </c:pt>
                <c:pt idx="15">
                  <c:v>8.7400000000000005E-2</c:v>
                </c:pt>
                <c:pt idx="16">
                  <c:v>0.12914</c:v>
                </c:pt>
                <c:pt idx="17">
                  <c:v>0.10235</c:v>
                </c:pt>
                <c:pt idx="18">
                  <c:v>0.22817999999999999</c:v>
                </c:pt>
                <c:pt idx="19">
                  <c:v>0.10181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7-4B14-A8A5-CB30835D9A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61331455"/>
        <c:axId val="2061320223"/>
      </c:barChart>
      <c:catAx>
        <c:axId val="206133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20223"/>
        <c:crosses val="autoZero"/>
        <c:auto val="1"/>
        <c:lblAlgn val="ctr"/>
        <c:lblOffset val="100"/>
        <c:noMultiLvlLbl val="0"/>
      </c:catAx>
      <c:valAx>
        <c:axId val="206132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33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2.png"/><Relationship Id="rId5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3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2.png"/><Relationship Id="rId5" Type="http://schemas.openxmlformats.org/officeDocument/2006/relationships/chart" Target="../charts/chart11.xm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image" Target="../media/image2.png"/><Relationship Id="rId5" Type="http://schemas.openxmlformats.org/officeDocument/2006/relationships/chart" Target="../charts/chart15.xm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9</xdr:col>
      <xdr:colOff>591395</xdr:colOff>
      <xdr:row>41</xdr:row>
      <xdr:rowOff>1834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591BF958-48A0-49B9-8F9C-F40BA8BCB3C6}"/>
            </a:ext>
          </a:extLst>
        </xdr:cNvPr>
        <xdr:cNvGrpSpPr/>
      </xdr:nvGrpSpPr>
      <xdr:grpSpPr>
        <a:xfrm>
          <a:off x="137583" y="3418417"/>
          <a:ext cx="5914812" cy="3960000"/>
          <a:chOff x="133350" y="3498850"/>
          <a:chExt cx="5887295" cy="4053134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1296AE7F-9672-4317-B923-ABABF47B9DF4}"/>
              </a:ext>
            </a:extLst>
          </xdr:cNvPr>
          <xdr:cNvGraphicFramePr>
            <a:graphicFrameLocks/>
          </xdr:cNvGraphicFramePr>
        </xdr:nvGraphicFramePr>
        <xdr:xfrm>
          <a:off x="133350" y="3498850"/>
          <a:ext cx="5887295" cy="40531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B2A2E197-7349-4D3E-A2CC-E65D0FEA6796}"/>
              </a:ext>
            </a:extLst>
          </xdr:cNvPr>
          <xdr:cNvGrpSpPr/>
        </xdr:nvGrpSpPr>
        <xdr:grpSpPr>
          <a:xfrm>
            <a:off x="1225550" y="3898900"/>
            <a:ext cx="78350" cy="1019200"/>
            <a:chOff x="1225550" y="3898900"/>
            <a:chExt cx="78350" cy="1019200"/>
          </a:xfrm>
        </xdr:grpSpPr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D118820-D9D4-40CB-AD2F-5747A8EE2D78}"/>
                </a:ext>
              </a:extLst>
            </xdr:cNvPr>
            <xdr:cNvSpPr txBox="1"/>
          </xdr:nvSpPr>
          <xdr:spPr>
            <a:xfrm>
              <a:off x="1231900" y="3898900"/>
              <a:ext cx="72000" cy="72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A96970B-3DA9-4FC7-A3DE-6CDA7DF90BDF}"/>
                </a:ext>
              </a:extLst>
            </xdr:cNvPr>
            <xdr:cNvSpPr txBox="1"/>
          </xdr:nvSpPr>
          <xdr:spPr>
            <a:xfrm>
              <a:off x="1231900" y="4057650"/>
              <a:ext cx="72000" cy="72000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5B653D3B-FD6E-452D-9450-535C8A702752}"/>
                </a:ext>
              </a:extLst>
            </xdr:cNvPr>
            <xdr:cNvSpPr txBox="1"/>
          </xdr:nvSpPr>
          <xdr:spPr>
            <a:xfrm>
              <a:off x="1231900" y="4229100"/>
              <a:ext cx="72000" cy="72000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7B6750A-048E-4820-B4EF-BCFC45B90290}"/>
                </a:ext>
              </a:extLst>
            </xdr:cNvPr>
            <xdr:cNvSpPr txBox="1"/>
          </xdr:nvSpPr>
          <xdr:spPr>
            <a:xfrm>
              <a:off x="1231900" y="4394200"/>
              <a:ext cx="72000" cy="72000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9292EEB-2239-4607-9EEB-AD66AA38F438}"/>
                </a:ext>
              </a:extLst>
            </xdr:cNvPr>
            <xdr:cNvSpPr txBox="1"/>
          </xdr:nvSpPr>
          <xdr:spPr>
            <a:xfrm>
              <a:off x="1231900" y="455295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00B0F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B74D982C-9708-4355-BAB5-F54671BA95B9}"/>
                </a:ext>
              </a:extLst>
            </xdr:cNvPr>
            <xdr:cNvSpPr txBox="1"/>
          </xdr:nvSpPr>
          <xdr:spPr>
            <a:xfrm>
              <a:off x="1231900" y="4705350"/>
              <a:ext cx="54000" cy="5400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728E118-7F5F-437F-AA98-12E19E8A3947}"/>
                </a:ext>
              </a:extLst>
            </xdr:cNvPr>
            <xdr:cNvSpPr txBox="1"/>
          </xdr:nvSpPr>
          <xdr:spPr>
            <a:xfrm>
              <a:off x="1225550" y="486410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7030A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</xdr:grpSp>
    </xdr:grpSp>
    <xdr:clientData/>
  </xdr:twoCellAnchor>
  <xdr:twoCellAnchor>
    <xdr:from>
      <xdr:col>11</xdr:col>
      <xdr:colOff>0</xdr:colOff>
      <xdr:row>18</xdr:row>
      <xdr:rowOff>184149</xdr:rowOff>
    </xdr:from>
    <xdr:to>
      <xdr:col>19</xdr:col>
      <xdr:colOff>591394</xdr:colOff>
      <xdr:row>41</xdr:row>
      <xdr:rowOff>1833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D4EB3A6C-3B26-46B8-B8C6-37B0CA968179}"/>
            </a:ext>
          </a:extLst>
        </xdr:cNvPr>
        <xdr:cNvGrpSpPr/>
      </xdr:nvGrpSpPr>
      <xdr:grpSpPr>
        <a:xfrm>
          <a:off x="6212417" y="3422649"/>
          <a:ext cx="5914810" cy="3955767"/>
          <a:chOff x="6172200" y="3498849"/>
          <a:chExt cx="5887294" cy="4053134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E7D4BA91-ACCA-4A14-A588-0B91E4248A1C}"/>
              </a:ext>
            </a:extLst>
          </xdr:cNvPr>
          <xdr:cNvGraphicFramePr>
            <a:graphicFrameLocks/>
          </xdr:cNvGraphicFramePr>
        </xdr:nvGraphicFramePr>
        <xdr:xfrm>
          <a:off x="6172200" y="3498849"/>
          <a:ext cx="5887294" cy="40531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446C3A26-37D9-4194-AD45-04D9B988887B}"/>
              </a:ext>
            </a:extLst>
          </xdr:cNvPr>
          <xdr:cNvGrpSpPr/>
        </xdr:nvGrpSpPr>
        <xdr:grpSpPr>
          <a:xfrm>
            <a:off x="7239000" y="3886200"/>
            <a:ext cx="78350" cy="1019200"/>
            <a:chOff x="7251700" y="3879850"/>
            <a:chExt cx="78350" cy="1019200"/>
          </a:xfrm>
        </xdr:grpSpPr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66E6814-CD14-45C5-B1FF-6EB74A435C68}"/>
                </a:ext>
              </a:extLst>
            </xdr:cNvPr>
            <xdr:cNvSpPr txBox="1"/>
          </xdr:nvSpPr>
          <xdr:spPr>
            <a:xfrm>
              <a:off x="7258050" y="3879850"/>
              <a:ext cx="72000" cy="72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50F3D26A-909A-44BA-A721-71E653C5EB12}"/>
                </a:ext>
              </a:extLst>
            </xdr:cNvPr>
            <xdr:cNvSpPr txBox="1"/>
          </xdr:nvSpPr>
          <xdr:spPr>
            <a:xfrm>
              <a:off x="7258050" y="4038600"/>
              <a:ext cx="72000" cy="72000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8D3FEF25-7216-4788-948E-52278BDD4DF1}"/>
                </a:ext>
              </a:extLst>
            </xdr:cNvPr>
            <xdr:cNvSpPr txBox="1"/>
          </xdr:nvSpPr>
          <xdr:spPr>
            <a:xfrm>
              <a:off x="7258050" y="4210050"/>
              <a:ext cx="72000" cy="72000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E01537BC-294A-47D7-8508-352271987C5B}"/>
                </a:ext>
              </a:extLst>
            </xdr:cNvPr>
            <xdr:cNvSpPr txBox="1"/>
          </xdr:nvSpPr>
          <xdr:spPr>
            <a:xfrm>
              <a:off x="7258050" y="4375150"/>
              <a:ext cx="72000" cy="72000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CF0E7C81-A38D-4ADC-9C9F-1D278F1A1012}"/>
                </a:ext>
              </a:extLst>
            </xdr:cNvPr>
            <xdr:cNvSpPr txBox="1"/>
          </xdr:nvSpPr>
          <xdr:spPr>
            <a:xfrm>
              <a:off x="7258050" y="453390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00B0F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F5F8170C-E69F-47C4-AD70-BEEE611136AA}"/>
                </a:ext>
              </a:extLst>
            </xdr:cNvPr>
            <xdr:cNvSpPr txBox="1"/>
          </xdr:nvSpPr>
          <xdr:spPr>
            <a:xfrm>
              <a:off x="7258050" y="4686300"/>
              <a:ext cx="54000" cy="5400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D1DA7252-A190-431E-BCA1-176907CA752C}"/>
                </a:ext>
              </a:extLst>
            </xdr:cNvPr>
            <xdr:cNvSpPr txBox="1"/>
          </xdr:nvSpPr>
          <xdr:spPr>
            <a:xfrm>
              <a:off x="7251700" y="484505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7030A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</xdr:grpSp>
    </xdr:grpSp>
    <xdr:clientData/>
  </xdr:twoCellAnchor>
  <xdr:twoCellAnchor>
    <xdr:from>
      <xdr:col>21</xdr:col>
      <xdr:colOff>0</xdr:colOff>
      <xdr:row>18</xdr:row>
      <xdr:rowOff>184149</xdr:rowOff>
    </xdr:from>
    <xdr:to>
      <xdr:col>29</xdr:col>
      <xdr:colOff>591395</xdr:colOff>
      <xdr:row>41</xdr:row>
      <xdr:rowOff>1833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5F3A28A-1F0F-4E93-88E3-CF17A54DB330}"/>
            </a:ext>
          </a:extLst>
        </xdr:cNvPr>
        <xdr:cNvGrpSpPr/>
      </xdr:nvGrpSpPr>
      <xdr:grpSpPr>
        <a:xfrm>
          <a:off x="12266083" y="3422649"/>
          <a:ext cx="5914812" cy="3955767"/>
          <a:chOff x="12198350" y="3498849"/>
          <a:chExt cx="5887295" cy="4053134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3F678C8B-6D1E-4141-89B1-BD47EB9A6E69}"/>
              </a:ext>
            </a:extLst>
          </xdr:cNvPr>
          <xdr:cNvGraphicFramePr>
            <a:graphicFrameLocks/>
          </xdr:cNvGraphicFramePr>
        </xdr:nvGraphicFramePr>
        <xdr:xfrm>
          <a:off x="12198350" y="3498849"/>
          <a:ext cx="5887295" cy="40531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A6504159-CE0E-49B6-8FD0-72257DA415F0}"/>
              </a:ext>
            </a:extLst>
          </xdr:cNvPr>
          <xdr:cNvGrpSpPr/>
        </xdr:nvGrpSpPr>
        <xdr:grpSpPr>
          <a:xfrm>
            <a:off x="15830550" y="3905250"/>
            <a:ext cx="78350" cy="1019200"/>
            <a:chOff x="15830550" y="3905250"/>
            <a:chExt cx="78350" cy="1019200"/>
          </a:xfrm>
        </xdr:grpSpPr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92D46A8B-239C-41AE-8FEE-08E56EC4C107}"/>
                </a:ext>
              </a:extLst>
            </xdr:cNvPr>
            <xdr:cNvSpPr txBox="1"/>
          </xdr:nvSpPr>
          <xdr:spPr>
            <a:xfrm>
              <a:off x="15836900" y="3905250"/>
              <a:ext cx="72000" cy="72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AFA1161D-E1DE-4A88-81BA-3617D9127751}"/>
                </a:ext>
              </a:extLst>
            </xdr:cNvPr>
            <xdr:cNvSpPr txBox="1"/>
          </xdr:nvSpPr>
          <xdr:spPr>
            <a:xfrm>
              <a:off x="15836900" y="4064000"/>
              <a:ext cx="72000" cy="72000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93991947-0954-479A-9C14-03051462AAEA}"/>
                </a:ext>
              </a:extLst>
            </xdr:cNvPr>
            <xdr:cNvSpPr txBox="1"/>
          </xdr:nvSpPr>
          <xdr:spPr>
            <a:xfrm>
              <a:off x="15836900" y="4235450"/>
              <a:ext cx="72000" cy="72000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326F5412-E647-476D-BDDA-7BC23BCAEEBE}"/>
                </a:ext>
              </a:extLst>
            </xdr:cNvPr>
            <xdr:cNvSpPr txBox="1"/>
          </xdr:nvSpPr>
          <xdr:spPr>
            <a:xfrm>
              <a:off x="15836900" y="4400550"/>
              <a:ext cx="72000" cy="72000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A2B3B136-C579-4B7E-8C78-D570AC66F5CC}"/>
                </a:ext>
              </a:extLst>
            </xdr:cNvPr>
            <xdr:cNvSpPr txBox="1"/>
          </xdr:nvSpPr>
          <xdr:spPr>
            <a:xfrm>
              <a:off x="15836900" y="455930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00B0F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1DF95346-ABE4-44F6-96B0-9D80D5150D73}"/>
                </a:ext>
              </a:extLst>
            </xdr:cNvPr>
            <xdr:cNvSpPr txBox="1"/>
          </xdr:nvSpPr>
          <xdr:spPr>
            <a:xfrm>
              <a:off x="15836900" y="4711700"/>
              <a:ext cx="54000" cy="5400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40DE7209-ACCB-46FF-89A6-4F162806F41F}"/>
                </a:ext>
              </a:extLst>
            </xdr:cNvPr>
            <xdr:cNvSpPr txBox="1"/>
          </xdr:nvSpPr>
          <xdr:spPr>
            <a:xfrm>
              <a:off x="15830550" y="487045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7030A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GB" sz="1100"/>
            </a:p>
          </xdr:txBody>
        </xdr: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0.1866</cdr:x>
      <cdr:y>0.0799</cdr:y>
    </cdr:from>
    <cdr:to>
      <cdr:x>0.37319</cdr:x>
      <cdr:y>0.39167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9E5C6E7A-A4F6-4969-8DD8-861FD2503193}"/>
            </a:ext>
          </a:extLst>
        </cdr:cNvPr>
        <cdr:cNvGrpSpPr/>
      </cdr:nvGrpSpPr>
      <cdr:grpSpPr>
        <a:xfrm xmlns:a="http://schemas.openxmlformats.org/drawingml/2006/main">
          <a:off x="1103704" y="316404"/>
          <a:ext cx="1103645" cy="1234609"/>
          <a:chOff x="1098550" y="323850"/>
          <a:chExt cx="1098550" cy="1263650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093EDE67-C02F-4FB2-8E37-BE75EAA7BD11}"/>
              </a:ext>
            </a:extLst>
          </cdr:cNvPr>
          <cdr:cNvSpPr txBox="1"/>
        </cdr:nvSpPr>
        <cdr:spPr>
          <a:xfrm xmlns:a="http://schemas.openxmlformats.org/drawingml/2006/main">
            <a:off x="1104900" y="11366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Dirty base</a:t>
            </a:r>
          </a:p>
        </cdr:txBody>
      </cdr:sp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9779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Clean base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323850"/>
            <a:ext cx="10160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Alpha plaster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8128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Jesmonite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104900" y="482600"/>
            <a:ext cx="8445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Beta plaster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104900" y="654050"/>
            <a:ext cx="10922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Aramid gel/primer</a:t>
            </a:r>
          </a:p>
        </cdr:txBody>
      </cdr:sp>
      <cdr:sp macro="" textlink="">
        <cdr:nvSpPr>
          <cdr:cNvPr id="8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1295400"/>
            <a:ext cx="8636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Historic base</a:t>
            </a: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0.18228</cdr:x>
      <cdr:y>0.0752</cdr:y>
    </cdr:from>
    <cdr:to>
      <cdr:x>0.36888</cdr:x>
      <cdr:y>0.38697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DD5299F-11F7-419D-A552-B91C25F1EA7D}"/>
            </a:ext>
          </a:extLst>
        </cdr:cNvPr>
        <cdr:cNvGrpSpPr/>
      </cdr:nvGrpSpPr>
      <cdr:grpSpPr>
        <a:xfrm xmlns:a="http://schemas.openxmlformats.org/drawingml/2006/main">
          <a:off x="1078152" y="297474"/>
          <a:ext cx="1103703" cy="1233289"/>
          <a:chOff x="0" y="0"/>
          <a:chExt cx="1098550" cy="1263650"/>
        </a:xfrm>
      </cdr:grpSpPr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78B0A21B-5322-4519-B88F-5D6D32F4E77E}"/>
              </a:ext>
            </a:extLst>
          </cdr:cNvPr>
          <cdr:cNvSpPr txBox="1"/>
        </cdr:nvSpPr>
        <cdr:spPr>
          <a:xfrm xmlns:a="http://schemas.openxmlformats.org/drawingml/2006/main">
            <a:off x="6350" y="8128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Dirty base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2CDB5EF2-E512-4D3E-B510-554147A7DE99}"/>
              </a:ext>
            </a:extLst>
          </cdr:cNvPr>
          <cdr:cNvSpPr txBox="1"/>
        </cdr:nvSpPr>
        <cdr:spPr>
          <a:xfrm xmlns:a="http://schemas.openxmlformats.org/drawingml/2006/main">
            <a:off x="0" y="6540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Clean base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FD3CB7DB-7088-4267-9AC9-6BD75C2813FB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10160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Alpha plaster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946F86EC-BEAD-459F-9652-97485B5D13CE}"/>
              </a:ext>
            </a:extLst>
          </cdr:cNvPr>
          <cdr:cNvSpPr txBox="1"/>
        </cdr:nvSpPr>
        <cdr:spPr>
          <a:xfrm xmlns:a="http://schemas.openxmlformats.org/drawingml/2006/main">
            <a:off x="0" y="4889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Jesmonite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A3FC9435-6080-4CF8-8304-F0FEB4AB1451}"/>
              </a:ext>
            </a:extLst>
          </cdr:cNvPr>
          <cdr:cNvSpPr txBox="1"/>
        </cdr:nvSpPr>
        <cdr:spPr>
          <a:xfrm xmlns:a="http://schemas.openxmlformats.org/drawingml/2006/main">
            <a:off x="6350" y="158750"/>
            <a:ext cx="8445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Beta plaster</a:t>
            </a:r>
          </a:p>
        </cdr:txBody>
      </cdr:sp>
      <cdr:sp macro="" textlink="">
        <cdr:nvSpPr>
          <cdr:cNvPr id="8" name="TextBox 1">
            <a:extLst xmlns:a="http://schemas.openxmlformats.org/drawingml/2006/main">
              <a:ext uri="{FF2B5EF4-FFF2-40B4-BE49-F238E27FC236}">
                <a16:creationId xmlns:a16="http://schemas.microsoft.com/office/drawing/2014/main" id="{CD7C4074-FD5F-4E89-8A26-7B7C73332D1E}"/>
              </a:ext>
            </a:extLst>
          </cdr:cNvPr>
          <cdr:cNvSpPr txBox="1"/>
        </cdr:nvSpPr>
        <cdr:spPr>
          <a:xfrm xmlns:a="http://schemas.openxmlformats.org/drawingml/2006/main">
            <a:off x="6350" y="330200"/>
            <a:ext cx="10922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Aramid gel/primer</a:t>
            </a:r>
          </a:p>
        </cdr:txBody>
      </cdr:sp>
      <cdr:sp macro="" textlink="">
        <cdr:nvSpPr>
          <cdr:cNvPr id="9" name="TextBox 1">
            <a:extLst xmlns:a="http://schemas.openxmlformats.org/drawingml/2006/main">
              <a:ext uri="{FF2B5EF4-FFF2-40B4-BE49-F238E27FC236}">
                <a16:creationId xmlns:a16="http://schemas.microsoft.com/office/drawing/2014/main" id="{68B58BDE-6336-4596-99D0-0EE7BBF89F5C}"/>
              </a:ext>
            </a:extLst>
          </cdr:cNvPr>
          <cdr:cNvSpPr txBox="1"/>
        </cdr:nvSpPr>
        <cdr:spPr>
          <a:xfrm xmlns:a="http://schemas.openxmlformats.org/drawingml/2006/main">
            <a:off x="0" y="971550"/>
            <a:ext cx="8636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Historic base</a:t>
            </a:r>
          </a:p>
        </cdr:txBody>
      </cdr: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0.61696</cdr:x>
      <cdr:y>0.0799</cdr:y>
    </cdr:from>
    <cdr:to>
      <cdr:x>0.80355</cdr:x>
      <cdr:y>0.39167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DD5299F-11F7-419D-A552-B91C25F1EA7D}"/>
            </a:ext>
          </a:extLst>
        </cdr:cNvPr>
        <cdr:cNvGrpSpPr/>
      </cdr:nvGrpSpPr>
      <cdr:grpSpPr>
        <a:xfrm xmlns:a="http://schemas.openxmlformats.org/drawingml/2006/main">
          <a:off x="3649202" y="316066"/>
          <a:ext cx="1103645" cy="1233289"/>
          <a:chOff x="0" y="0"/>
          <a:chExt cx="1098550" cy="1263650"/>
        </a:xfrm>
      </cdr:grpSpPr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78B0A21B-5322-4519-B88F-5D6D32F4E77E}"/>
              </a:ext>
            </a:extLst>
          </cdr:cNvPr>
          <cdr:cNvSpPr txBox="1"/>
        </cdr:nvSpPr>
        <cdr:spPr>
          <a:xfrm xmlns:a="http://schemas.openxmlformats.org/drawingml/2006/main">
            <a:off x="6350" y="8128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Dirty base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2CDB5EF2-E512-4D3E-B510-554147A7DE99}"/>
              </a:ext>
            </a:extLst>
          </cdr:cNvPr>
          <cdr:cNvSpPr txBox="1"/>
        </cdr:nvSpPr>
        <cdr:spPr>
          <a:xfrm xmlns:a="http://schemas.openxmlformats.org/drawingml/2006/main">
            <a:off x="0" y="6540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Clean base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FD3CB7DB-7088-4267-9AC9-6BD75C2813FB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10160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Alpha plaster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946F86EC-BEAD-459F-9652-97485B5D13CE}"/>
              </a:ext>
            </a:extLst>
          </cdr:cNvPr>
          <cdr:cNvSpPr txBox="1"/>
        </cdr:nvSpPr>
        <cdr:spPr>
          <a:xfrm xmlns:a="http://schemas.openxmlformats.org/drawingml/2006/main">
            <a:off x="0" y="4889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Jesmonite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A3FC9435-6080-4CF8-8304-F0FEB4AB1451}"/>
              </a:ext>
            </a:extLst>
          </cdr:cNvPr>
          <cdr:cNvSpPr txBox="1"/>
        </cdr:nvSpPr>
        <cdr:spPr>
          <a:xfrm xmlns:a="http://schemas.openxmlformats.org/drawingml/2006/main">
            <a:off x="6350" y="158750"/>
            <a:ext cx="8445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Beta plaster</a:t>
            </a:r>
          </a:p>
        </cdr:txBody>
      </cdr:sp>
      <cdr:sp macro="" textlink="">
        <cdr:nvSpPr>
          <cdr:cNvPr id="8" name="TextBox 1">
            <a:extLst xmlns:a="http://schemas.openxmlformats.org/drawingml/2006/main">
              <a:ext uri="{FF2B5EF4-FFF2-40B4-BE49-F238E27FC236}">
                <a16:creationId xmlns:a16="http://schemas.microsoft.com/office/drawing/2014/main" id="{CD7C4074-FD5F-4E89-8A26-7B7C73332D1E}"/>
              </a:ext>
            </a:extLst>
          </cdr:cNvPr>
          <cdr:cNvSpPr txBox="1"/>
        </cdr:nvSpPr>
        <cdr:spPr>
          <a:xfrm xmlns:a="http://schemas.openxmlformats.org/drawingml/2006/main">
            <a:off x="6350" y="330200"/>
            <a:ext cx="10922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Aramid gel/primer</a:t>
            </a:r>
          </a:p>
        </cdr:txBody>
      </cdr:sp>
      <cdr:sp macro="" textlink="">
        <cdr:nvSpPr>
          <cdr:cNvPr id="9" name="TextBox 1">
            <a:extLst xmlns:a="http://schemas.openxmlformats.org/drawingml/2006/main">
              <a:ext uri="{FF2B5EF4-FFF2-40B4-BE49-F238E27FC236}">
                <a16:creationId xmlns:a16="http://schemas.microsoft.com/office/drawing/2014/main" id="{68B58BDE-6336-4596-99D0-0EE7BBF89F5C}"/>
              </a:ext>
            </a:extLst>
          </cdr:cNvPr>
          <cdr:cNvSpPr txBox="1"/>
        </cdr:nvSpPr>
        <cdr:spPr>
          <a:xfrm xmlns:a="http://schemas.openxmlformats.org/drawingml/2006/main">
            <a:off x="0" y="971550"/>
            <a:ext cx="8636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Historic base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198120</xdr:colOff>
      <xdr:row>0</xdr:row>
      <xdr:rowOff>45720</xdr:rowOff>
    </xdr:from>
    <xdr:to>
      <xdr:col>11</xdr:col>
      <xdr:colOff>419100</xdr:colOff>
      <xdr:row>20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434340</xdr:colOff>
      <xdr:row>0</xdr:row>
      <xdr:rowOff>49530</xdr:rowOff>
    </xdr:from>
    <xdr:to>
      <xdr:col>16</xdr:col>
      <xdr:colOff>335280</xdr:colOff>
      <xdr:row>20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213360</xdr:colOff>
      <xdr:row>20</xdr:row>
      <xdr:rowOff>72390</xdr:rowOff>
    </xdr:from>
    <xdr:to>
      <xdr:col>11</xdr:col>
      <xdr:colOff>411480</xdr:colOff>
      <xdr:row>38</xdr:row>
      <xdr:rowOff>30480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439965</xdr:colOff>
      <xdr:row>19</xdr:row>
      <xdr:rowOff>47617</xdr:rowOff>
    </xdr:from>
    <xdr:to>
      <xdr:col>16</xdr:col>
      <xdr:colOff>582344</xdr:colOff>
      <xdr:row>36</xdr:row>
      <xdr:rowOff>179915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7B9FD-8FF8-42C2-9C82-A3C1AB50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9048" y="3466034"/>
          <a:ext cx="4894295" cy="3190881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0</xdr:row>
      <xdr:rowOff>105833</xdr:rowOff>
    </xdr:from>
    <xdr:to>
      <xdr:col>25</xdr:col>
      <xdr:colOff>591396</xdr:colOff>
      <xdr:row>20</xdr:row>
      <xdr:rowOff>94403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96E438-5C2C-4466-ABD0-099E9A74E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0</xdr:colOff>
      <xdr:row>22</xdr:row>
      <xdr:rowOff>0</xdr:rowOff>
    </xdr:from>
    <xdr:to>
      <xdr:col>21</xdr:col>
      <xdr:colOff>294358</xdr:colOff>
      <xdr:row>30</xdr:row>
      <xdr:rowOff>46643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F690E7-3554-478A-AA2B-0EED8259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72417" y="3958167"/>
          <a:ext cx="2749691" cy="148597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23</xdr:col>
      <xdr:colOff>546317</xdr:colOff>
      <xdr:row>38</xdr:row>
      <xdr:rowOff>42401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948B09F-5E8F-4D55-B037-44780A49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72417" y="5577417"/>
          <a:ext cx="4229317" cy="1301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0</xdr:row>
      <xdr:rowOff>179070</xdr:rowOff>
    </xdr:from>
    <xdr:to>
      <xdr:col>13</xdr:col>
      <xdr:colOff>182880</xdr:colOff>
      <xdr:row>19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289560</xdr:colOff>
      <xdr:row>1</xdr:row>
      <xdr:rowOff>11430</xdr:rowOff>
    </xdr:from>
    <xdr:to>
      <xdr:col>21</xdr:col>
      <xdr:colOff>320040</xdr:colOff>
      <xdr:row>19</xdr:row>
      <xdr:rowOff>30480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259080</xdr:colOff>
      <xdr:row>19</xdr:row>
      <xdr:rowOff>80010</xdr:rowOff>
    </xdr:from>
    <xdr:to>
      <xdr:col>13</xdr:col>
      <xdr:colOff>167640</xdr:colOff>
      <xdr:row>36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208643</xdr:colOff>
      <xdr:row>19</xdr:row>
      <xdr:rowOff>36286</xdr:rowOff>
    </xdr:from>
    <xdr:to>
      <xdr:col>21</xdr:col>
      <xdr:colOff>240653</xdr:colOff>
      <xdr:row>36</xdr:row>
      <xdr:rowOff>142881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7C3010-E650-45F5-A83C-4E44A34A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0" y="3483429"/>
          <a:ext cx="4894295" cy="3190881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</xdr:row>
      <xdr:rowOff>0</xdr:rowOff>
    </xdr:from>
    <xdr:to>
      <xdr:col>30</xdr:col>
      <xdr:colOff>591395</xdr:colOff>
      <xdr:row>20</xdr:row>
      <xdr:rowOff>168487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CAB826-E07B-4D0B-91DE-D1D41689F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0</xdr:colOff>
      <xdr:row>23</xdr:row>
      <xdr:rowOff>0</xdr:rowOff>
    </xdr:from>
    <xdr:to>
      <xdr:col>26</xdr:col>
      <xdr:colOff>294358</xdr:colOff>
      <xdr:row>31</xdr:row>
      <xdr:rowOff>46642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87504D-E49C-4D7D-9CF4-6A9713B92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50167" y="4138083"/>
          <a:ext cx="2749691" cy="148597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32</xdr:row>
      <xdr:rowOff>0</xdr:rowOff>
    </xdr:from>
    <xdr:to>
      <xdr:col>28</xdr:col>
      <xdr:colOff>546317</xdr:colOff>
      <xdr:row>39</xdr:row>
      <xdr:rowOff>42400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E54CD1-AB4F-4842-AC4E-07189B02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50167" y="5757333"/>
          <a:ext cx="4229317" cy="1301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0</xdr:row>
      <xdr:rowOff>95250</xdr:rowOff>
    </xdr:from>
    <xdr:to>
      <xdr:col>13</xdr:col>
      <xdr:colOff>586740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0</xdr:row>
      <xdr:rowOff>118110</xdr:rowOff>
    </xdr:from>
    <xdr:to>
      <xdr:col>22</xdr:col>
      <xdr:colOff>411480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167640</xdr:colOff>
      <xdr:row>19</xdr:row>
      <xdr:rowOff>49530</xdr:rowOff>
    </xdr:from>
    <xdr:to>
      <xdr:col>13</xdr:col>
      <xdr:colOff>586740</xdr:colOff>
      <xdr:row>37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74083</xdr:colOff>
      <xdr:row>19</xdr:row>
      <xdr:rowOff>0</xdr:rowOff>
    </xdr:from>
    <xdr:to>
      <xdr:col>22</xdr:col>
      <xdr:colOff>106092</xdr:colOff>
      <xdr:row>36</xdr:row>
      <xdr:rowOff>106595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3AB0D7-69BB-43BE-84E9-34E56C02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37750" y="3418417"/>
          <a:ext cx="4942676" cy="3165178"/>
        </a:xfrm>
        <a:prstGeom prst="rect">
          <a:avLst/>
        </a:prstGeom>
      </xdr:spPr>
    </xdr:pic>
    <xdr:clientData/>
  </xdr:twoCellAnchor>
  <xdr:twoCellAnchor>
    <xdr:from>
      <xdr:col>23</xdr:col>
      <xdr:colOff>31750</xdr:colOff>
      <xdr:row>1</xdr:row>
      <xdr:rowOff>0</xdr:rowOff>
    </xdr:from>
    <xdr:to>
      <xdr:col>32</xdr:col>
      <xdr:colOff>9311</xdr:colOff>
      <xdr:row>20</xdr:row>
      <xdr:rowOff>168487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8D8AE2-4235-4EFC-9ECA-E080C2F79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23</xdr:col>
      <xdr:colOff>0</xdr:colOff>
      <xdr:row>22</xdr:row>
      <xdr:rowOff>0</xdr:rowOff>
    </xdr:from>
    <xdr:to>
      <xdr:col>27</xdr:col>
      <xdr:colOff>294357</xdr:colOff>
      <xdr:row>30</xdr:row>
      <xdr:rowOff>46643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0EEDC8-9401-4BD1-96D2-D067804CC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06333" y="3958167"/>
          <a:ext cx="2749691" cy="148597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31</xdr:row>
      <xdr:rowOff>0</xdr:rowOff>
    </xdr:from>
    <xdr:to>
      <xdr:col>29</xdr:col>
      <xdr:colOff>546317</xdr:colOff>
      <xdr:row>38</xdr:row>
      <xdr:rowOff>42401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4CB2-821C-43F2-9FE5-AC890DF9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06333" y="5577417"/>
          <a:ext cx="4229317" cy="13018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26</xdr:col>
      <xdr:colOff>408152</xdr:colOff>
      <xdr:row>23</xdr:row>
      <xdr:rowOff>52634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A1D40C7-D6BE-4AD9-B14A-C87316E1D52E}"/>
            </a:ext>
          </a:extLst>
        </xdr:cNvPr>
        <xdr:cNvGrpSpPr/>
      </xdr:nvGrpSpPr>
      <xdr:grpSpPr>
        <a:xfrm>
          <a:off x="10668000" y="199571"/>
          <a:ext cx="5887295" cy="4053134"/>
          <a:chOff x="133350" y="3498850"/>
          <a:chExt cx="5887295" cy="4053134"/>
        </a:xfrm>
      </xdr:grpSpPr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B732758-4B87-419F-8E18-156A93969333}"/>
              </a:ext>
            </a:extLst>
          </xdr:cNvPr>
          <xdr:cNvGraphicFramePr>
            <a:graphicFrameLocks/>
          </xdr:cNvGraphicFramePr>
        </xdr:nvGraphicFramePr>
        <xdr:xfrm>
          <a:off x="133350" y="3498850"/>
          <a:ext cx="5887295" cy="405313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AB591242-85A9-4240-9A0B-41A4462226C7}"/>
              </a:ext>
            </a:extLst>
          </xdr:cNvPr>
          <xdr:cNvGrpSpPr/>
        </xdr:nvGrpSpPr>
        <xdr:grpSpPr>
          <a:xfrm>
            <a:off x="1225550" y="3898900"/>
            <a:ext cx="78350" cy="1019200"/>
            <a:chOff x="1225550" y="3898900"/>
            <a:chExt cx="78350" cy="1019200"/>
          </a:xfrm>
        </xdr:grpSpPr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316C0C7B-1579-49A3-ACF8-79A9E8334AEF}"/>
                </a:ext>
              </a:extLst>
            </xdr:cNvPr>
            <xdr:cNvSpPr txBox="1"/>
          </xdr:nvSpPr>
          <xdr:spPr>
            <a:xfrm>
              <a:off x="1231900" y="3898900"/>
              <a:ext cx="72000" cy="72000"/>
            </a:xfrm>
            <a:prstGeom prst="rect">
              <a:avLst/>
            </a:prstGeom>
            <a:solidFill>
              <a:srgbClr val="ED7D31">
                <a:lumMod val="20000"/>
                <a:lumOff val="80000"/>
              </a:srgbClr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C29C42F-7C1E-47EE-A282-94F3BA152762}"/>
                </a:ext>
              </a:extLst>
            </xdr:cNvPr>
            <xdr:cNvSpPr txBox="1"/>
          </xdr:nvSpPr>
          <xdr:spPr>
            <a:xfrm>
              <a:off x="1231900" y="4057650"/>
              <a:ext cx="72000" cy="72000"/>
            </a:xfrm>
            <a:prstGeom prst="rect">
              <a:avLst/>
            </a:prstGeom>
            <a:solidFill>
              <a:srgbClr val="4472C4">
                <a:lumMod val="40000"/>
                <a:lumOff val="60000"/>
              </a:srgbClr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41A396D-E9B7-4B98-AD07-83E261CC523F}"/>
                </a:ext>
              </a:extLst>
            </xdr:cNvPr>
            <xdr:cNvSpPr txBox="1"/>
          </xdr:nvSpPr>
          <xdr:spPr>
            <a:xfrm>
              <a:off x="1231900" y="4229100"/>
              <a:ext cx="72000" cy="72000"/>
            </a:xfrm>
            <a:prstGeom prst="rect">
              <a:avLst/>
            </a:prstGeom>
            <a:solidFill>
              <a:srgbClr val="FFC000">
                <a:lumMod val="60000"/>
                <a:lumOff val="40000"/>
              </a:srgbClr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5AB4BE8-2C7E-487D-B562-9AD6B8132697}"/>
                </a:ext>
              </a:extLst>
            </xdr:cNvPr>
            <xdr:cNvSpPr txBox="1"/>
          </xdr:nvSpPr>
          <xdr:spPr>
            <a:xfrm>
              <a:off x="1231900" y="4394200"/>
              <a:ext cx="72000" cy="72000"/>
            </a:xfrm>
            <a:prstGeom prst="rect">
              <a:avLst/>
            </a:prstGeom>
            <a:solidFill>
              <a:srgbClr val="70AD47">
                <a:lumMod val="60000"/>
                <a:lumOff val="40000"/>
              </a:srgbClr>
            </a:solidFill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6E621DAF-7589-46E1-82D6-3B54C16CA446}"/>
                </a:ext>
              </a:extLst>
            </xdr:cNvPr>
            <xdr:cNvSpPr txBox="1"/>
          </xdr:nvSpPr>
          <xdr:spPr>
            <a:xfrm>
              <a:off x="1231900" y="455295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00B0F0"/>
              </a:solidFill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D275FEBE-2EDF-44E3-B266-FC62F37E9DE1}"/>
                </a:ext>
              </a:extLst>
            </xdr:cNvPr>
            <xdr:cNvSpPr txBox="1"/>
          </xdr:nvSpPr>
          <xdr:spPr>
            <a:xfrm>
              <a:off x="1231900" y="4705350"/>
              <a:ext cx="54000" cy="54000"/>
            </a:xfrm>
            <a:prstGeom prst="rect">
              <a:avLst/>
            </a:prstGeom>
            <a:noFill/>
            <a:ln w="19050" cmpd="sng">
              <a:solidFill>
                <a:sysClr val="windowText" lastClr="000000"/>
              </a:solidFill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BA92C321-5487-49E2-B96B-9721625BD884}"/>
                </a:ext>
              </a:extLst>
            </xdr:cNvPr>
            <xdr:cNvSpPr txBox="1"/>
          </xdr:nvSpPr>
          <xdr:spPr>
            <a:xfrm>
              <a:off x="1225550" y="4864100"/>
              <a:ext cx="54000" cy="54000"/>
            </a:xfrm>
            <a:prstGeom prst="rect">
              <a:avLst/>
            </a:prstGeom>
            <a:noFill/>
            <a:ln w="19050" cmpd="sng">
              <a:solidFill>
                <a:srgbClr val="7030A0"/>
              </a:solidFill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GB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0.1866</cdr:x>
      <cdr:y>0.0799</cdr:y>
    </cdr:from>
    <cdr:to>
      <cdr:x>0.37319</cdr:x>
      <cdr:y>0.39167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9E5C6E7A-A4F6-4969-8DD8-861FD2503193}"/>
            </a:ext>
          </a:extLst>
        </cdr:cNvPr>
        <cdr:cNvGrpSpPr/>
      </cdr:nvGrpSpPr>
      <cdr:grpSpPr>
        <a:xfrm xmlns:a="http://schemas.openxmlformats.org/drawingml/2006/main">
          <a:off x="1098569" y="323845"/>
          <a:ext cx="1098511" cy="1263646"/>
          <a:chOff x="1098550" y="323850"/>
          <a:chExt cx="1098550" cy="1263650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093EDE67-C02F-4FB2-8E37-BE75EAA7BD11}"/>
              </a:ext>
            </a:extLst>
          </cdr:cNvPr>
          <cdr:cNvSpPr txBox="1"/>
        </cdr:nvSpPr>
        <cdr:spPr>
          <a:xfrm xmlns:a="http://schemas.openxmlformats.org/drawingml/2006/main">
            <a:off x="1104900" y="113665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Dirty base</a:t>
            </a:r>
          </a:p>
        </cdr:txBody>
      </cdr:sp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9779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Clean base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323850"/>
            <a:ext cx="10160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Alpha plaster</a:t>
            </a:r>
          </a:p>
        </cdr:txBody>
      </cdr:sp>
      <cdr:sp macro="" textlink="">
        <cdr:nvSpPr>
          <cdr:cNvPr id="5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812800"/>
            <a:ext cx="7683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Jesmonite</a:t>
            </a:r>
          </a:p>
        </cdr:txBody>
      </cdr:sp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104900" y="482600"/>
            <a:ext cx="84455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Beta plaster</a:t>
            </a:r>
          </a:p>
        </cdr:txBody>
      </cdr:sp>
      <cdr:sp macro="" textlink="">
        <cdr:nvSpPr>
          <cdr:cNvPr id="7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104900" y="654050"/>
            <a:ext cx="10922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Aramid gel/primer</a:t>
            </a:r>
          </a:p>
        </cdr:txBody>
      </cdr:sp>
      <cdr:sp macro="" textlink="">
        <cdr:nvSpPr>
          <cdr:cNvPr id="8" name="TextBox 1">
            <a:extLst xmlns:a="http://schemas.openxmlformats.org/drawingml/2006/main">
              <a:ext uri="{FF2B5EF4-FFF2-40B4-BE49-F238E27FC236}">
                <a16:creationId xmlns:a16="http://schemas.microsoft.com/office/drawing/2014/main" id="{BD195DD2-5EAE-434C-9F7E-5836E6C3448A}"/>
              </a:ext>
            </a:extLst>
          </cdr:cNvPr>
          <cdr:cNvSpPr txBox="1"/>
        </cdr:nvSpPr>
        <cdr:spPr>
          <a:xfrm xmlns:a="http://schemas.openxmlformats.org/drawingml/2006/main">
            <a:off x="1098550" y="1295400"/>
            <a:ext cx="863600" cy="292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GB" sz="900">
                <a:latin typeface="Arial" panose="020B0604020202020204" pitchFamily="34" charset="0"/>
                <a:cs typeface="Arial" panose="020B0604020202020204" pitchFamily="34" charset="0"/>
              </a:rPr>
              <a:t>Historic base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1937-2E6D-490E-915D-9CAD3CE4DB3F}">
  <dimension ref="B1:AG19"/>
  <sheetViews>
    <sheetView zoomScale="60" zoomScaleNormal="60" workbookViewId="0">
      <selection activeCell="AF2" sqref="AF2:AG19"/>
    </sheetView>
  </sheetViews>
  <sheetFormatPr defaultRowHeight="14.5"/>
  <cols>
    <col min="1" max="1" width="1.90625" customWidth="1"/>
    <col min="2" max="2" width="14.7265625" bestFit="1" customWidth="1"/>
    <col min="11" max="11" width="1.90625" customWidth="1"/>
    <col min="12" max="12" width="14.7265625" bestFit="1" customWidth="1"/>
    <col min="21" max="21" width="1.7265625" customWidth="1"/>
    <col min="22" max="22" width="14.7265625" bestFit="1" customWidth="1"/>
    <col min="31" max="31" width="1.81640625" customWidth="1"/>
  </cols>
  <sheetData>
    <row r="1" spans="2:33">
      <c r="B1" t="s">
        <v>0</v>
      </c>
      <c r="C1" t="s">
        <v>1</v>
      </c>
      <c r="D1" t="s">
        <v>2</v>
      </c>
      <c r="E1" t="s">
        <v>3</v>
      </c>
      <c r="F1" t="s">
        <v>59</v>
      </c>
      <c r="H1" s="10" t="s">
        <v>100</v>
      </c>
      <c r="L1" t="s">
        <v>0</v>
      </c>
      <c r="M1" t="s">
        <v>1</v>
      </c>
      <c r="N1" t="s">
        <v>2</v>
      </c>
      <c r="O1" t="s">
        <v>3</v>
      </c>
      <c r="P1" t="s">
        <v>59</v>
      </c>
      <c r="R1" s="10" t="s">
        <v>101</v>
      </c>
      <c r="V1" t="s">
        <v>0</v>
      </c>
      <c r="W1" t="s">
        <v>1</v>
      </c>
      <c r="X1" t="s">
        <v>2</v>
      </c>
      <c r="Y1" t="s">
        <v>3</v>
      </c>
      <c r="Z1" t="s">
        <v>59</v>
      </c>
      <c r="AB1" s="10" t="s">
        <v>102</v>
      </c>
      <c r="AF1" s="10" t="s">
        <v>99</v>
      </c>
    </row>
    <row r="2" spans="2:33">
      <c r="B2" t="s">
        <v>81</v>
      </c>
      <c r="C2" s="7">
        <v>1.3713299999999999</v>
      </c>
      <c r="D2" s="7">
        <v>0.27972999999999998</v>
      </c>
      <c r="E2" s="7">
        <f>(D2/C2)</f>
        <v>0.20398445304922957</v>
      </c>
      <c r="F2" s="6">
        <f>E2*100</f>
        <v>20.398445304922959</v>
      </c>
      <c r="L2" t="s">
        <v>81</v>
      </c>
      <c r="M2" s="7">
        <v>0.69799999999999995</v>
      </c>
      <c r="N2" s="7">
        <v>0.14247000000000001</v>
      </c>
      <c r="O2" s="7">
        <v>0.20411000000000001</v>
      </c>
      <c r="P2" s="6">
        <f>O2*100</f>
        <v>20.411000000000001</v>
      </c>
      <c r="V2" t="s">
        <v>81</v>
      </c>
      <c r="W2" s="7">
        <v>0.33917000000000003</v>
      </c>
      <c r="X2" s="7">
        <v>0.16367000000000001</v>
      </c>
      <c r="Y2" s="7">
        <v>0.48258000000000001</v>
      </c>
      <c r="Z2" s="6">
        <f>Y2*100</f>
        <v>48.258000000000003</v>
      </c>
      <c r="AF2" t="s">
        <v>63</v>
      </c>
      <c r="AG2" t="s">
        <v>81</v>
      </c>
    </row>
    <row r="3" spans="2:33">
      <c r="B3" t="s">
        <v>89</v>
      </c>
      <c r="C3" s="7">
        <v>1.12642</v>
      </c>
      <c r="D3" s="7">
        <v>0.30486999999999997</v>
      </c>
      <c r="E3" s="7">
        <f>(D3/C3)</f>
        <v>0.27065393015038791</v>
      </c>
      <c r="F3" s="6">
        <f>E3*100</f>
        <v>27.06539301503879</v>
      </c>
      <c r="L3" t="s">
        <v>89</v>
      </c>
      <c r="M3" s="7">
        <v>0.57316999999999996</v>
      </c>
      <c r="N3" s="7">
        <v>0.15539</v>
      </c>
      <c r="O3" s="7">
        <v>0.27111000000000002</v>
      </c>
      <c r="P3" s="6">
        <f>O3*100</f>
        <v>27.111000000000001</v>
      </c>
      <c r="V3" t="s">
        <v>89</v>
      </c>
      <c r="W3" s="7">
        <v>0.20663999999999999</v>
      </c>
      <c r="X3" s="7">
        <v>8.0860000000000001E-2</v>
      </c>
      <c r="Y3" s="7">
        <v>0.39130999999999999</v>
      </c>
      <c r="Z3" s="6">
        <f>Y3*100</f>
        <v>39.131</v>
      </c>
      <c r="AF3" t="s">
        <v>70</v>
      </c>
      <c r="AG3" t="s">
        <v>89</v>
      </c>
    </row>
    <row r="4" spans="2:33">
      <c r="B4" t="s">
        <v>83</v>
      </c>
      <c r="C4" s="7">
        <v>1.1407499999999999</v>
      </c>
      <c r="D4" s="7">
        <v>0.17510000000000001</v>
      </c>
      <c r="E4" s="7">
        <f>(D4/C4)</f>
        <v>0.1534955073416612</v>
      </c>
      <c r="F4" s="6">
        <f>E4*100</f>
        <v>15.349550734166121</v>
      </c>
      <c r="L4" t="s">
        <v>83</v>
      </c>
      <c r="M4" s="7">
        <v>0.58057999999999998</v>
      </c>
      <c r="N4" s="7">
        <v>8.9130000000000001E-2</v>
      </c>
      <c r="O4" s="7">
        <v>0.15351999999999999</v>
      </c>
      <c r="P4" s="6">
        <f>O4*100</f>
        <v>15.351999999999999</v>
      </c>
      <c r="V4" t="s">
        <v>83</v>
      </c>
      <c r="W4" s="7">
        <v>0.23050000000000001</v>
      </c>
      <c r="X4" s="7">
        <v>5.1249999999999997E-2</v>
      </c>
      <c r="Y4" s="7">
        <v>0.22234999999999999</v>
      </c>
      <c r="Z4" s="6">
        <f>Y4*100</f>
        <v>22.234999999999999</v>
      </c>
      <c r="AF4" t="s">
        <v>65</v>
      </c>
      <c r="AG4" t="s">
        <v>83</v>
      </c>
    </row>
    <row r="5" spans="2:33">
      <c r="B5" t="s">
        <v>91</v>
      </c>
      <c r="C5" s="7">
        <v>1.13608</v>
      </c>
      <c r="D5" s="7">
        <v>0.18658</v>
      </c>
      <c r="E5" s="7">
        <f>(D5/C5)</f>
        <v>0.16423139215548202</v>
      </c>
      <c r="F5" s="6">
        <f>E5*100</f>
        <v>16.423139215548201</v>
      </c>
      <c r="L5" t="s">
        <v>91</v>
      </c>
      <c r="M5" s="7">
        <v>0.57767000000000002</v>
      </c>
      <c r="N5" s="7">
        <v>9.4829999999999998E-2</v>
      </c>
      <c r="O5" s="7">
        <v>0.16417000000000001</v>
      </c>
      <c r="P5" s="6">
        <f>O5*100</f>
        <v>16.417000000000002</v>
      </c>
      <c r="V5" t="s">
        <v>91</v>
      </c>
      <c r="W5" s="7">
        <v>0.26950000000000002</v>
      </c>
      <c r="X5" s="7">
        <v>0.14066999999999999</v>
      </c>
      <c r="Y5" s="7">
        <v>0.52197000000000005</v>
      </c>
      <c r="Z5" s="6">
        <f>Y5*100</f>
        <v>52.197000000000003</v>
      </c>
      <c r="AF5" t="s">
        <v>72</v>
      </c>
      <c r="AG5" t="s">
        <v>91</v>
      </c>
    </row>
    <row r="6" spans="2:33">
      <c r="B6" t="s">
        <v>82</v>
      </c>
      <c r="C6" s="7">
        <v>1.0130999999999999</v>
      </c>
      <c r="D6" s="7">
        <v>0.13591</v>
      </c>
      <c r="E6" s="7">
        <f t="shared" ref="E6:E8" si="0">(D6/C6)</f>
        <v>0.13415260092784526</v>
      </c>
      <c r="F6" s="6">
        <f t="shared" ref="F6:F8" si="1">E6*100</f>
        <v>13.415260092784525</v>
      </c>
      <c r="L6" t="s">
        <v>82</v>
      </c>
      <c r="M6" s="7">
        <v>0.51563999999999999</v>
      </c>
      <c r="N6" s="7">
        <v>6.9089999999999999E-2</v>
      </c>
      <c r="O6" s="7">
        <v>0.13400000000000001</v>
      </c>
      <c r="P6" s="6">
        <f t="shared" ref="P6:P8" si="2">O6*100</f>
        <v>13.4</v>
      </c>
      <c r="V6" t="s">
        <v>82</v>
      </c>
      <c r="W6" s="7">
        <v>0.21545</v>
      </c>
      <c r="X6" s="7">
        <v>6.198E-2</v>
      </c>
      <c r="Y6" s="7">
        <v>0.28769</v>
      </c>
      <c r="Z6" s="6">
        <f t="shared" ref="Z6:Z8" si="3">Y6*100</f>
        <v>28.768999999999998</v>
      </c>
      <c r="AF6" t="s">
        <v>64</v>
      </c>
      <c r="AG6" t="s">
        <v>82</v>
      </c>
    </row>
    <row r="7" spans="2:33">
      <c r="B7" t="s">
        <v>90</v>
      </c>
      <c r="C7" s="7">
        <v>0.47239999999999999</v>
      </c>
      <c r="D7" s="7">
        <v>0.23868</v>
      </c>
      <c r="E7" s="7">
        <f>(D7/C7)</f>
        <v>0.50524978831498735</v>
      </c>
      <c r="F7" s="6">
        <f>E7*100</f>
        <v>50.524978831498736</v>
      </c>
      <c r="L7" t="s">
        <v>90</v>
      </c>
      <c r="M7" s="7">
        <v>0.25090000000000001</v>
      </c>
      <c r="N7" s="7">
        <v>0.11251</v>
      </c>
      <c r="O7" s="7">
        <v>0.44840999999999998</v>
      </c>
      <c r="P7" s="6">
        <f>O7*100</f>
        <v>44.840999999999994</v>
      </c>
      <c r="V7" t="s">
        <v>90</v>
      </c>
      <c r="W7" s="7">
        <v>5.0299999999999997E-2</v>
      </c>
      <c r="X7" s="7">
        <v>4.9209999999999997E-2</v>
      </c>
      <c r="Y7" s="7">
        <v>0.97836000000000001</v>
      </c>
      <c r="Z7" s="6">
        <f>Y7*100</f>
        <v>97.835999999999999</v>
      </c>
      <c r="AF7" t="s">
        <v>71</v>
      </c>
      <c r="AG7" t="s">
        <v>90</v>
      </c>
    </row>
    <row r="8" spans="2:33">
      <c r="B8" t="s">
        <v>84</v>
      </c>
      <c r="C8" s="7">
        <v>1.014</v>
      </c>
      <c r="D8" s="7">
        <v>0.20963999999999999</v>
      </c>
      <c r="E8" s="7">
        <f t="shared" si="0"/>
        <v>0.2067455621301775</v>
      </c>
      <c r="F8" s="6">
        <f t="shared" si="1"/>
        <v>20.674556213017752</v>
      </c>
      <c r="L8" t="s">
        <v>84</v>
      </c>
      <c r="M8" s="7">
        <v>0.52090000000000003</v>
      </c>
      <c r="N8" s="7">
        <v>0.11421000000000001</v>
      </c>
      <c r="O8" s="7">
        <v>0.21925</v>
      </c>
      <c r="P8" s="6">
        <f t="shared" si="2"/>
        <v>21.925000000000001</v>
      </c>
      <c r="V8" t="s">
        <v>84</v>
      </c>
      <c r="W8" s="7">
        <v>0.19320000000000001</v>
      </c>
      <c r="X8" s="7">
        <v>7.7060000000000003E-2</v>
      </c>
      <c r="Y8" s="7">
        <v>0.39884999999999998</v>
      </c>
      <c r="Z8" s="6">
        <f t="shared" si="3"/>
        <v>39.884999999999998</v>
      </c>
      <c r="AF8" t="s">
        <v>66</v>
      </c>
      <c r="AG8" t="s">
        <v>84</v>
      </c>
    </row>
    <row r="9" spans="2:33">
      <c r="B9" t="s">
        <v>92</v>
      </c>
      <c r="C9" s="7">
        <v>0.56682999999999995</v>
      </c>
      <c r="D9" s="7">
        <v>0.38009999999999999</v>
      </c>
      <c r="E9" s="7">
        <f>(D9/C9)</f>
        <v>0.67057142353086474</v>
      </c>
      <c r="F9" s="6">
        <f t="shared" ref="F9:F18" si="4">E9*100</f>
        <v>67.057142353086476</v>
      </c>
      <c r="L9" t="s">
        <v>92</v>
      </c>
      <c r="M9" s="7">
        <v>0.28799999999999998</v>
      </c>
      <c r="N9" s="7">
        <v>0.19353999999999999</v>
      </c>
      <c r="O9" s="7">
        <v>0.67201</v>
      </c>
      <c r="P9" s="6">
        <f t="shared" ref="P9:P18" si="5">O9*100</f>
        <v>67.200999999999993</v>
      </c>
      <c r="V9" t="s">
        <v>92</v>
      </c>
      <c r="W9" s="7">
        <v>8.4090909090909091E-2</v>
      </c>
      <c r="X9" s="7">
        <v>9.1943119318862815E-2</v>
      </c>
      <c r="Y9" s="7">
        <f>X9/W9</f>
        <v>1.0933776351432334</v>
      </c>
      <c r="Z9" s="6">
        <f t="shared" ref="Z9:Z18" si="6">Y9*100</f>
        <v>109.33776351432334</v>
      </c>
      <c r="AF9" t="s">
        <v>73</v>
      </c>
      <c r="AG9" t="s">
        <v>92</v>
      </c>
    </row>
    <row r="10" spans="2:33">
      <c r="B10" t="s">
        <v>103</v>
      </c>
      <c r="C10" s="7">
        <v>0.97860000000000003</v>
      </c>
      <c r="D10" s="7">
        <v>0.25377</v>
      </c>
      <c r="E10" s="7">
        <f>(D10/C10)</f>
        <v>0.25931943592887796</v>
      </c>
      <c r="F10" s="6">
        <f t="shared" si="4"/>
        <v>25.931943592887798</v>
      </c>
      <c r="L10" t="s">
        <v>103</v>
      </c>
      <c r="M10" s="7">
        <v>0.49782999999999999</v>
      </c>
      <c r="N10" s="7">
        <v>0.12914</v>
      </c>
      <c r="O10" s="7">
        <v>0.25940000000000002</v>
      </c>
      <c r="P10" s="6">
        <f t="shared" si="5"/>
        <v>25.94</v>
      </c>
      <c r="V10" t="s">
        <v>103</v>
      </c>
      <c r="W10" s="7">
        <v>0.28310000000000002</v>
      </c>
      <c r="X10" s="7">
        <v>0.14727999999999999</v>
      </c>
      <c r="Y10" s="7">
        <v>0.52010000000000001</v>
      </c>
      <c r="Z10" s="6">
        <f t="shared" si="6"/>
        <v>52.01</v>
      </c>
      <c r="AF10" t="s">
        <v>78</v>
      </c>
      <c r="AG10" t="s">
        <v>97</v>
      </c>
    </row>
    <row r="11" spans="2:33">
      <c r="B11" t="s">
        <v>85</v>
      </c>
      <c r="C11" s="7">
        <v>2.1750799999999999</v>
      </c>
      <c r="D11" s="7">
        <v>0.36621999999999999</v>
      </c>
      <c r="E11" s="7">
        <v>0.16836999999999999</v>
      </c>
      <c r="F11" s="9">
        <f t="shared" si="4"/>
        <v>16.837</v>
      </c>
      <c r="L11" t="s">
        <v>85</v>
      </c>
      <c r="M11" s="7">
        <v>1.20075</v>
      </c>
      <c r="N11" s="7">
        <v>0.36646000000000001</v>
      </c>
      <c r="O11" s="7">
        <v>0.30519000000000002</v>
      </c>
      <c r="P11" s="9">
        <f t="shared" si="5"/>
        <v>30.519000000000002</v>
      </c>
      <c r="V11" t="s">
        <v>85</v>
      </c>
      <c r="W11" s="7">
        <v>0.71682999999999997</v>
      </c>
      <c r="X11" s="7">
        <v>0.20307</v>
      </c>
      <c r="Y11" s="7">
        <v>0.28328999999999999</v>
      </c>
      <c r="Z11" s="9">
        <f t="shared" si="6"/>
        <v>28.328999999999997</v>
      </c>
      <c r="AG11" t="s">
        <v>98</v>
      </c>
    </row>
    <row r="12" spans="2:33">
      <c r="B12" t="s">
        <v>93</v>
      </c>
      <c r="C12" s="7">
        <v>1.19058</v>
      </c>
      <c r="D12" s="7">
        <v>0.20452000000000001</v>
      </c>
      <c r="E12" s="7">
        <v>0.17177999999999999</v>
      </c>
      <c r="F12" s="9">
        <f t="shared" si="4"/>
        <v>17.177999999999997</v>
      </c>
      <c r="L12" t="s">
        <v>93</v>
      </c>
      <c r="M12" s="7">
        <v>0.60582999999999998</v>
      </c>
      <c r="N12" s="7">
        <v>0.10423</v>
      </c>
      <c r="O12" s="7">
        <v>0.17204</v>
      </c>
      <c r="P12" s="9">
        <f t="shared" si="5"/>
        <v>17.204000000000001</v>
      </c>
      <c r="V12" t="s">
        <v>93</v>
      </c>
      <c r="W12" s="7">
        <v>0.26329999999999998</v>
      </c>
      <c r="X12" s="7">
        <v>7.9869999999999997E-2</v>
      </c>
      <c r="Y12" s="7">
        <v>0.30327999999999999</v>
      </c>
      <c r="Z12" s="9">
        <f t="shared" si="6"/>
        <v>30.327999999999999</v>
      </c>
      <c r="AF12" t="s">
        <v>67</v>
      </c>
      <c r="AG12" t="s">
        <v>85</v>
      </c>
    </row>
    <row r="13" spans="2:33">
      <c r="B13" t="s">
        <v>86</v>
      </c>
      <c r="C13" s="7">
        <v>1.5345500000000001</v>
      </c>
      <c r="D13" s="7">
        <v>0.20543</v>
      </c>
      <c r="E13" s="7">
        <v>0.13386999999999999</v>
      </c>
      <c r="F13" s="9">
        <f t="shared" si="4"/>
        <v>13.386999999999999</v>
      </c>
      <c r="L13" t="s">
        <v>86</v>
      </c>
      <c r="M13" s="7">
        <v>0.78100000000000003</v>
      </c>
      <c r="N13" s="7">
        <v>0.1045</v>
      </c>
      <c r="O13" s="7">
        <v>0.13381000000000001</v>
      </c>
      <c r="P13" s="9">
        <f t="shared" si="5"/>
        <v>13.381000000000002</v>
      </c>
      <c r="V13" t="s">
        <v>86</v>
      </c>
      <c r="W13" s="7">
        <v>0.39927000000000001</v>
      </c>
      <c r="X13" s="7">
        <v>8.3820000000000006E-2</v>
      </c>
      <c r="Y13" s="7">
        <v>0.20993000000000001</v>
      </c>
      <c r="Z13" s="9">
        <f t="shared" si="6"/>
        <v>20.993000000000002</v>
      </c>
      <c r="AF13" t="s">
        <v>74</v>
      </c>
      <c r="AG13" t="s">
        <v>93</v>
      </c>
    </row>
    <row r="14" spans="2:33">
      <c r="B14" t="s">
        <v>94</v>
      </c>
      <c r="C14" s="7">
        <v>0.98041999999999996</v>
      </c>
      <c r="D14" s="7">
        <v>0.30309999999999998</v>
      </c>
      <c r="E14" s="7">
        <v>0.30914999999999998</v>
      </c>
      <c r="F14" s="9">
        <f t="shared" si="4"/>
        <v>30.914999999999999</v>
      </c>
      <c r="L14" t="s">
        <v>94</v>
      </c>
      <c r="M14" s="7">
        <v>0.49883</v>
      </c>
      <c r="N14" s="7">
        <v>0.15454000000000001</v>
      </c>
      <c r="O14" s="7">
        <v>0.30980000000000002</v>
      </c>
      <c r="P14" s="9">
        <f t="shared" si="5"/>
        <v>30.98</v>
      </c>
      <c r="V14" t="s">
        <v>94</v>
      </c>
      <c r="W14" s="7">
        <v>0.21249999999999999</v>
      </c>
      <c r="X14" s="7">
        <v>0.11889</v>
      </c>
      <c r="Y14" s="7">
        <v>0.55949000000000004</v>
      </c>
      <c r="Z14" s="9">
        <f t="shared" si="6"/>
        <v>55.949000000000005</v>
      </c>
      <c r="AF14" t="s">
        <v>45</v>
      </c>
      <c r="AG14" t="s">
        <v>86</v>
      </c>
    </row>
    <row r="15" spans="2:33">
      <c r="B15" t="s">
        <v>87</v>
      </c>
      <c r="C15" s="7">
        <v>1.1899200000000001</v>
      </c>
      <c r="D15" s="7">
        <v>8.43E-2</v>
      </c>
      <c r="E15" s="7">
        <f>(D15/C15)</f>
        <v>7.0845098830173453E-2</v>
      </c>
      <c r="F15" s="6">
        <f t="shared" si="4"/>
        <v>7.0845098830173452</v>
      </c>
      <c r="L15" t="s">
        <v>87</v>
      </c>
      <c r="M15" s="7">
        <v>0.57533000000000001</v>
      </c>
      <c r="N15" s="7">
        <v>0.11456</v>
      </c>
      <c r="O15" s="7">
        <v>0.19911000000000001</v>
      </c>
      <c r="P15" s="6">
        <f t="shared" si="5"/>
        <v>19.911000000000001</v>
      </c>
      <c r="V15" t="s">
        <v>87</v>
      </c>
      <c r="W15" s="7">
        <v>0.30292000000000002</v>
      </c>
      <c r="X15" s="7">
        <v>7.4649999999999994E-2</v>
      </c>
      <c r="Y15" s="7">
        <v>0.24645</v>
      </c>
      <c r="Z15" s="6">
        <f t="shared" si="6"/>
        <v>24.645</v>
      </c>
      <c r="AF15" t="s">
        <v>75</v>
      </c>
      <c r="AG15" t="s">
        <v>94</v>
      </c>
    </row>
    <row r="16" spans="2:33">
      <c r="B16" t="s">
        <v>95</v>
      </c>
      <c r="C16" s="7">
        <v>1.02155</v>
      </c>
      <c r="D16" s="7">
        <v>0.27017000000000002</v>
      </c>
      <c r="E16" s="7">
        <f>(D16/C16)</f>
        <v>0.2644706573344428</v>
      </c>
      <c r="F16" s="6">
        <f t="shared" si="4"/>
        <v>26.44706573344428</v>
      </c>
      <c r="L16" t="s">
        <v>95</v>
      </c>
      <c r="M16" s="7">
        <v>0.51981999999999995</v>
      </c>
      <c r="N16" s="7">
        <v>0.13739000000000001</v>
      </c>
      <c r="O16" s="7">
        <v>0.26429999999999998</v>
      </c>
      <c r="P16" s="6">
        <f t="shared" si="5"/>
        <v>26.43</v>
      </c>
      <c r="V16" t="s">
        <v>95</v>
      </c>
      <c r="W16" s="7">
        <v>0.22700000000000001</v>
      </c>
      <c r="X16" s="7">
        <v>9.2780000000000001E-2</v>
      </c>
      <c r="Y16" s="7">
        <v>0.40873999999999999</v>
      </c>
      <c r="Z16" s="6">
        <f t="shared" si="6"/>
        <v>40.874000000000002</v>
      </c>
      <c r="AF16" t="s">
        <v>68</v>
      </c>
      <c r="AG16" t="s">
        <v>87</v>
      </c>
    </row>
    <row r="17" spans="2:33">
      <c r="B17" t="s">
        <v>88</v>
      </c>
      <c r="C17" s="7">
        <v>1.1419999999999999</v>
      </c>
      <c r="D17" s="7">
        <v>0.24390000000000001</v>
      </c>
      <c r="E17" s="7">
        <f>(D17/C17)</f>
        <v>0.21357267950963224</v>
      </c>
      <c r="F17" s="6">
        <f t="shared" si="4"/>
        <v>21.357267950963223</v>
      </c>
      <c r="L17" t="s">
        <v>88</v>
      </c>
      <c r="M17" s="7">
        <v>0.58109</v>
      </c>
      <c r="N17" s="7">
        <v>0.12415</v>
      </c>
      <c r="O17" s="7">
        <v>0.21365000000000001</v>
      </c>
      <c r="P17" s="6">
        <f t="shared" si="5"/>
        <v>21.365000000000002</v>
      </c>
      <c r="V17" t="s">
        <v>88</v>
      </c>
      <c r="W17" s="7">
        <v>0.23372999999999999</v>
      </c>
      <c r="X17" s="7">
        <v>5.994E-2</v>
      </c>
      <c r="Y17" s="7">
        <v>0.25646999999999998</v>
      </c>
      <c r="Z17" s="6">
        <f t="shared" si="6"/>
        <v>25.646999999999998</v>
      </c>
      <c r="AF17" t="s">
        <v>76</v>
      </c>
      <c r="AG17" t="s">
        <v>95</v>
      </c>
    </row>
    <row r="18" spans="2:33">
      <c r="B18" t="s">
        <v>96</v>
      </c>
      <c r="C18" s="7">
        <v>0.58967000000000003</v>
      </c>
      <c r="D18" s="7">
        <v>0.17166000000000001</v>
      </c>
      <c r="E18" s="7">
        <f>(D18/C18)</f>
        <v>0.29111197788593618</v>
      </c>
      <c r="F18" s="6">
        <f t="shared" si="4"/>
        <v>29.111197788593618</v>
      </c>
      <c r="L18" t="s">
        <v>96</v>
      </c>
      <c r="M18" s="7">
        <v>0.29988999999999999</v>
      </c>
      <c r="N18" s="7">
        <v>8.7400000000000005E-2</v>
      </c>
      <c r="O18" s="7">
        <v>0.29143999999999998</v>
      </c>
      <c r="P18" s="6">
        <f t="shared" si="5"/>
        <v>29.143999999999998</v>
      </c>
      <c r="V18" t="s">
        <v>96</v>
      </c>
      <c r="W18" s="7">
        <v>8.4559999999999996E-2</v>
      </c>
      <c r="X18" s="7">
        <v>4.4519999999999997E-2</v>
      </c>
      <c r="Y18" s="7">
        <v>0.52651999999999999</v>
      </c>
      <c r="Z18" s="6">
        <f t="shared" si="6"/>
        <v>52.652000000000001</v>
      </c>
      <c r="AF18" t="s">
        <v>69</v>
      </c>
      <c r="AG18" t="s">
        <v>88</v>
      </c>
    </row>
    <row r="19" spans="2:33">
      <c r="AF19" t="s">
        <v>77</v>
      </c>
      <c r="AG19" t="s">
        <v>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B2D7-06D0-49EA-A083-C30FFDF5C43C}">
  <dimension ref="B2:P62"/>
  <sheetViews>
    <sheetView tabSelected="1" zoomScale="70" zoomScaleNormal="70" workbookViewId="0">
      <selection activeCell="R21" sqref="R21"/>
    </sheetView>
  </sheetViews>
  <sheetFormatPr defaultRowHeight="11.5" customHeight="1"/>
  <cols>
    <col min="2" max="2" width="2.54296875" bestFit="1" customWidth="1"/>
    <col min="3" max="3" width="8.90625" bestFit="1" customWidth="1"/>
    <col min="5" max="5" width="7.26953125" bestFit="1" customWidth="1"/>
    <col min="6" max="6" width="6.7265625" bestFit="1" customWidth="1"/>
    <col min="7" max="7" width="7.26953125" bestFit="1" customWidth="1"/>
    <col min="8" max="8" width="6.7265625" bestFit="1" customWidth="1"/>
    <col min="9" max="9" width="7.36328125" bestFit="1" customWidth="1"/>
    <col min="10" max="10" width="6.7265625" bestFit="1" customWidth="1"/>
    <col min="11" max="11" width="7.36328125" bestFit="1" customWidth="1"/>
    <col min="12" max="12" width="6.7265625" bestFit="1" customWidth="1"/>
    <col min="13" max="13" width="6.6328125" bestFit="1" customWidth="1"/>
    <col min="14" max="14" width="6.7265625" bestFit="1" customWidth="1"/>
    <col min="15" max="15" width="6.6328125" bestFit="1" customWidth="1"/>
    <col min="16" max="16" width="6.7265625" bestFit="1" customWidth="1"/>
  </cols>
  <sheetData>
    <row r="2" spans="2:16" ht="11.5" customHeight="1">
      <c r="B2" t="s">
        <v>63</v>
      </c>
      <c r="C2" t="s">
        <v>81</v>
      </c>
      <c r="E2" s="14" t="s">
        <v>81</v>
      </c>
      <c r="F2" s="14" t="s">
        <v>305</v>
      </c>
      <c r="G2" s="14" t="s">
        <v>89</v>
      </c>
      <c r="H2" s="14" t="s">
        <v>305</v>
      </c>
      <c r="I2" s="14" t="s">
        <v>83</v>
      </c>
      <c r="J2" s="14" t="s">
        <v>305</v>
      </c>
      <c r="K2" s="14" t="s">
        <v>91</v>
      </c>
      <c r="L2" s="14" t="s">
        <v>305</v>
      </c>
      <c r="M2" s="14" t="s">
        <v>82</v>
      </c>
      <c r="N2" s="14" t="s">
        <v>305</v>
      </c>
      <c r="O2" s="14" t="s">
        <v>90</v>
      </c>
      <c r="P2" s="14" t="s">
        <v>305</v>
      </c>
    </row>
    <row r="3" spans="2:16" ht="11.5" customHeight="1">
      <c r="B3" t="s">
        <v>70</v>
      </c>
      <c r="C3" t="s">
        <v>89</v>
      </c>
      <c r="E3" s="11" t="s">
        <v>104</v>
      </c>
      <c r="F3" s="11">
        <v>1.0349999999999999</v>
      </c>
      <c r="G3" s="11" t="s">
        <v>105</v>
      </c>
      <c r="H3" s="11">
        <v>1.0309999999999999</v>
      </c>
      <c r="I3" s="11" t="s">
        <v>106</v>
      </c>
      <c r="J3" s="11">
        <v>1.2030000000000001</v>
      </c>
      <c r="K3" s="11" t="s">
        <v>107</v>
      </c>
      <c r="L3" s="11">
        <v>1.339</v>
      </c>
      <c r="M3" s="11" t="s">
        <v>108</v>
      </c>
      <c r="N3" s="11">
        <v>1.0309999999999999</v>
      </c>
      <c r="O3" s="11" t="s">
        <v>109</v>
      </c>
      <c r="P3" s="11" t="s">
        <v>306</v>
      </c>
    </row>
    <row r="4" spans="2:16" ht="11.5" customHeight="1">
      <c r="B4" t="s">
        <v>65</v>
      </c>
      <c r="C4" t="s">
        <v>83</v>
      </c>
      <c r="E4" s="17" t="s">
        <v>110</v>
      </c>
      <c r="F4" s="17">
        <v>1.2050000000000001</v>
      </c>
      <c r="G4" s="17" t="s">
        <v>111</v>
      </c>
      <c r="H4" s="17">
        <v>0.85799999999999998</v>
      </c>
      <c r="I4" s="17" t="s">
        <v>112</v>
      </c>
      <c r="J4" s="17">
        <v>1.198</v>
      </c>
      <c r="K4" s="17" t="s">
        <v>113</v>
      </c>
      <c r="L4" s="17">
        <v>1.133</v>
      </c>
      <c r="M4" s="17" t="s">
        <v>114</v>
      </c>
      <c r="N4" s="17">
        <v>0.85799999999999998</v>
      </c>
      <c r="O4" s="17" t="s">
        <v>115</v>
      </c>
      <c r="P4" s="17">
        <v>0.88600000000000001</v>
      </c>
    </row>
    <row r="5" spans="2:16" ht="11.5" customHeight="1">
      <c r="B5" t="s">
        <v>72</v>
      </c>
      <c r="C5" t="s">
        <v>91</v>
      </c>
      <c r="E5" s="11" t="s">
        <v>116</v>
      </c>
      <c r="F5" s="11">
        <v>0.95099999999999996</v>
      </c>
      <c r="G5" s="11" t="s">
        <v>117</v>
      </c>
      <c r="H5" s="11">
        <v>0.42199999999999999</v>
      </c>
      <c r="I5" s="11" t="s">
        <v>118</v>
      </c>
      <c r="J5" s="11">
        <v>1.2949999999999999</v>
      </c>
      <c r="K5" s="11" t="s">
        <v>119</v>
      </c>
      <c r="L5" s="11">
        <v>1.3109999999999999</v>
      </c>
      <c r="M5" s="11" t="s">
        <v>120</v>
      </c>
      <c r="N5" s="11">
        <v>0.42199999999999999</v>
      </c>
      <c r="O5" s="11" t="s">
        <v>121</v>
      </c>
      <c r="P5" s="11" t="s">
        <v>306</v>
      </c>
    </row>
    <row r="6" spans="2:16" ht="11.5" customHeight="1">
      <c r="B6" t="s">
        <v>64</v>
      </c>
      <c r="C6" t="s">
        <v>82</v>
      </c>
      <c r="E6" s="17" t="s">
        <v>122</v>
      </c>
      <c r="F6" s="17">
        <v>1.1379999999999999</v>
      </c>
      <c r="G6" s="17" t="s">
        <v>123</v>
      </c>
      <c r="H6" s="17">
        <v>0.92800000000000005</v>
      </c>
      <c r="I6" s="17" t="s">
        <v>124</v>
      </c>
      <c r="J6" s="17">
        <v>1.2110000000000001</v>
      </c>
      <c r="K6" s="17" t="s">
        <v>125</v>
      </c>
      <c r="L6" s="17">
        <v>1.173</v>
      </c>
      <c r="M6" s="17" t="s">
        <v>126</v>
      </c>
      <c r="N6" s="17">
        <v>0.92800000000000005</v>
      </c>
      <c r="O6" s="17" t="s">
        <v>127</v>
      </c>
      <c r="P6" s="17">
        <v>0.46100000000000002</v>
      </c>
    </row>
    <row r="7" spans="2:16" ht="11.5" customHeight="1">
      <c r="B7" t="s">
        <v>71</v>
      </c>
      <c r="C7" t="s">
        <v>90</v>
      </c>
      <c r="E7" s="11" t="s">
        <v>128</v>
      </c>
      <c r="F7" s="11">
        <v>1.4059999999999999</v>
      </c>
      <c r="G7" s="11" t="s">
        <v>129</v>
      </c>
      <c r="H7" s="11">
        <v>1.347</v>
      </c>
      <c r="I7" s="11" t="s">
        <v>130</v>
      </c>
      <c r="J7" s="11">
        <v>1.01</v>
      </c>
      <c r="K7" s="11" t="s">
        <v>131</v>
      </c>
      <c r="L7" s="11">
        <v>0.84799999999999998</v>
      </c>
      <c r="M7" s="11" t="s">
        <v>132</v>
      </c>
      <c r="N7" s="11">
        <v>1.347</v>
      </c>
      <c r="O7" s="11" t="s">
        <v>133</v>
      </c>
      <c r="P7" s="11">
        <v>0.45900000000000002</v>
      </c>
    </row>
    <row r="8" spans="2:16" ht="11.5" customHeight="1">
      <c r="B8" t="s">
        <v>66</v>
      </c>
      <c r="C8" t="s">
        <v>84</v>
      </c>
      <c r="E8" s="17" t="s">
        <v>134</v>
      </c>
      <c r="F8" s="17">
        <v>1.728</v>
      </c>
      <c r="G8" s="17" t="s">
        <v>135</v>
      </c>
      <c r="H8" s="17">
        <v>1.216</v>
      </c>
      <c r="I8" s="17" t="s">
        <v>136</v>
      </c>
      <c r="J8" s="17">
        <v>0.65800000000000003</v>
      </c>
      <c r="K8" s="17" t="s">
        <v>137</v>
      </c>
      <c r="L8" s="17">
        <v>1.2210000000000001</v>
      </c>
      <c r="M8" s="17" t="s">
        <v>138</v>
      </c>
      <c r="N8" s="17">
        <v>1.216</v>
      </c>
      <c r="O8" s="17" t="s">
        <v>139</v>
      </c>
      <c r="P8" s="17">
        <v>0.67600000000000005</v>
      </c>
    </row>
    <row r="9" spans="2:16" ht="11.5" customHeight="1">
      <c r="B9" t="s">
        <v>73</v>
      </c>
      <c r="C9" t="s">
        <v>92</v>
      </c>
      <c r="E9" s="11" t="s">
        <v>140</v>
      </c>
      <c r="F9" s="11">
        <v>1.321</v>
      </c>
      <c r="G9" s="11" t="s">
        <v>141</v>
      </c>
      <c r="H9" s="11">
        <v>1.234</v>
      </c>
      <c r="I9" s="11" t="s">
        <v>142</v>
      </c>
      <c r="J9" s="11">
        <v>1.351</v>
      </c>
      <c r="K9" s="11" t="s">
        <v>143</v>
      </c>
      <c r="L9" s="11">
        <v>1.3580000000000001</v>
      </c>
      <c r="M9" s="11" t="s">
        <v>144</v>
      </c>
      <c r="N9" s="11">
        <v>1.234</v>
      </c>
      <c r="O9" s="11" t="s">
        <v>145</v>
      </c>
      <c r="P9" s="11">
        <v>0.23</v>
      </c>
    </row>
    <row r="10" spans="2:16" ht="11.5" customHeight="1">
      <c r="B10" t="s">
        <v>78</v>
      </c>
      <c r="C10" t="s">
        <v>97</v>
      </c>
      <c r="E10" s="17" t="s">
        <v>146</v>
      </c>
      <c r="F10" s="17">
        <v>1.262</v>
      </c>
      <c r="G10" s="17" t="s">
        <v>147</v>
      </c>
      <c r="H10" s="17">
        <v>1.306</v>
      </c>
      <c r="I10" s="17" t="s">
        <v>148</v>
      </c>
      <c r="J10" s="17">
        <v>1.1850000000000001</v>
      </c>
      <c r="K10" s="17" t="s">
        <v>149</v>
      </c>
      <c r="L10" s="17">
        <v>0.86</v>
      </c>
      <c r="M10" s="17" t="s">
        <v>150</v>
      </c>
      <c r="N10" s="17">
        <v>1.306</v>
      </c>
      <c r="O10" s="17" t="s">
        <v>151</v>
      </c>
      <c r="P10" s="17">
        <v>0.72699999999999998</v>
      </c>
    </row>
    <row r="11" spans="2:16" ht="11.5" customHeight="1">
      <c r="C11" t="s">
        <v>98</v>
      </c>
      <c r="E11" s="11" t="s">
        <v>152</v>
      </c>
      <c r="F11" s="11">
        <v>1.304</v>
      </c>
      <c r="G11" s="11" t="s">
        <v>153</v>
      </c>
      <c r="H11" s="11">
        <v>1.633</v>
      </c>
      <c r="I11" s="11" t="s">
        <v>154</v>
      </c>
      <c r="J11" s="11">
        <v>1.1060000000000001</v>
      </c>
      <c r="K11" s="11" t="s">
        <v>155</v>
      </c>
      <c r="L11" s="11">
        <v>1.212</v>
      </c>
      <c r="M11" s="11" t="s">
        <v>156</v>
      </c>
      <c r="N11" s="11">
        <v>1.633</v>
      </c>
      <c r="O11" s="11" t="s">
        <v>157</v>
      </c>
      <c r="P11" s="11">
        <v>0.20300000000000001</v>
      </c>
    </row>
    <row r="12" spans="2:16" ht="11.5" customHeight="1">
      <c r="B12" t="s">
        <v>67</v>
      </c>
      <c r="C12" t="s">
        <v>85</v>
      </c>
      <c r="E12" s="17" t="s">
        <v>158</v>
      </c>
      <c r="F12" s="17">
        <v>1.6619999999999999</v>
      </c>
      <c r="G12" s="17" t="s">
        <v>159</v>
      </c>
      <c r="H12" s="17">
        <v>1.0589999999999999</v>
      </c>
      <c r="I12" s="17" t="s">
        <v>160</v>
      </c>
      <c r="J12" s="17">
        <v>1.165</v>
      </c>
      <c r="K12" s="17" t="s">
        <v>161</v>
      </c>
      <c r="L12" s="17">
        <v>1.075</v>
      </c>
      <c r="M12" s="17" t="s">
        <v>162</v>
      </c>
      <c r="N12" s="17">
        <v>1.0589999999999999</v>
      </c>
      <c r="O12" s="17" t="s">
        <v>163</v>
      </c>
      <c r="P12" s="17">
        <v>0.18099999999999999</v>
      </c>
    </row>
    <row r="13" spans="2:16" ht="11.5" customHeight="1">
      <c r="B13" t="s">
        <v>74</v>
      </c>
      <c r="C13" t="s">
        <v>93</v>
      </c>
      <c r="E13" s="11" t="s">
        <v>164</v>
      </c>
      <c r="F13" s="11">
        <v>1.796</v>
      </c>
      <c r="G13" s="11" t="s">
        <v>105</v>
      </c>
      <c r="H13" s="11">
        <v>1.1479999999999999</v>
      </c>
      <c r="I13" s="11" t="s">
        <v>165</v>
      </c>
      <c r="J13" s="11">
        <v>1.115</v>
      </c>
      <c r="K13" s="11" t="s">
        <v>166</v>
      </c>
      <c r="L13" s="11">
        <v>1.2390000000000001</v>
      </c>
      <c r="M13" s="11" t="s">
        <v>167</v>
      </c>
      <c r="N13" s="11">
        <v>1.1479999999999999</v>
      </c>
      <c r="O13" s="11" t="s">
        <v>168</v>
      </c>
      <c r="P13" s="11">
        <v>0.54500000000000004</v>
      </c>
    </row>
    <row r="14" spans="2:16" ht="11.5" customHeight="1">
      <c r="E14" s="17" t="s">
        <v>169</v>
      </c>
      <c r="F14" s="17">
        <v>1.6479999999999999</v>
      </c>
      <c r="G14" s="17" t="s">
        <v>170</v>
      </c>
      <c r="H14" s="17">
        <v>1.335</v>
      </c>
      <c r="I14" s="17" t="s">
        <v>171</v>
      </c>
      <c r="J14" s="17">
        <v>1.1919999999999999</v>
      </c>
      <c r="K14" s="17" t="s">
        <v>172</v>
      </c>
      <c r="L14" s="17">
        <v>0.86399999999999999</v>
      </c>
      <c r="M14" s="17" t="s">
        <v>173</v>
      </c>
      <c r="N14" s="17" t="s">
        <v>306</v>
      </c>
      <c r="O14" s="17" t="s">
        <v>174</v>
      </c>
      <c r="P14" s="17" t="s">
        <v>306</v>
      </c>
    </row>
    <row r="15" spans="2:16" ht="11.5" customHeight="1">
      <c r="E15" s="11" t="s">
        <v>301</v>
      </c>
      <c r="F15" s="12">
        <f>AVERAGE(F3:F14)</f>
        <v>1.3713333333333333</v>
      </c>
      <c r="G15" s="11" t="s">
        <v>301</v>
      </c>
      <c r="H15" s="12">
        <f>AVERAGE(H3:H14)</f>
        <v>1.1264166666666666</v>
      </c>
      <c r="I15" s="11" t="s">
        <v>301</v>
      </c>
      <c r="J15" s="12">
        <f>AVERAGE(J3:J14)</f>
        <v>1.1407500000000002</v>
      </c>
      <c r="K15" s="11" t="s">
        <v>301</v>
      </c>
      <c r="L15" s="12">
        <f>AVERAGE(L3:L14)</f>
        <v>1.1360833333333333</v>
      </c>
      <c r="M15" s="11" t="s">
        <v>301</v>
      </c>
      <c r="N15" s="12">
        <f>AVERAGE(N3:N14)</f>
        <v>1.1074545454545455</v>
      </c>
      <c r="O15" s="11" t="s">
        <v>301</v>
      </c>
      <c r="P15" s="12">
        <f>AVERAGE(P3:P14)</f>
        <v>0.48533333333333339</v>
      </c>
    </row>
    <row r="16" spans="2:16" ht="11.5" customHeight="1">
      <c r="E16" s="11" t="s">
        <v>307</v>
      </c>
      <c r="F16" s="12">
        <f>_xlfn.STDEV.S(F3:F14)</f>
        <v>0.27972692311458192</v>
      </c>
      <c r="G16" s="11" t="s">
        <v>307</v>
      </c>
      <c r="H16" s="12">
        <f>_xlfn.STDEV.S(H3:H14)</f>
        <v>0.3048658299029659</v>
      </c>
      <c r="I16" s="11" t="s">
        <v>307</v>
      </c>
      <c r="J16" s="12">
        <f>_xlfn.STDEV.S(J3:J14)</f>
        <v>0.17510315141756672</v>
      </c>
      <c r="K16" s="11" t="s">
        <v>307</v>
      </c>
      <c r="L16" s="12">
        <f>_xlfn.STDEV.S(L3:L14)</f>
        <v>0.18657947774380748</v>
      </c>
      <c r="M16" s="11" t="s">
        <v>307</v>
      </c>
      <c r="N16" s="12">
        <f>_xlfn.STDEV.S(N3:N14)</f>
        <v>0.31223592478648665</v>
      </c>
      <c r="O16" s="11" t="s">
        <v>307</v>
      </c>
      <c r="P16" s="12">
        <f>_xlfn.STDEV.S(P3:P14)</f>
        <v>0.24941481511730593</v>
      </c>
    </row>
    <row r="17" spans="2:16" ht="11.5" customHeight="1">
      <c r="E17" s="11" t="s">
        <v>308</v>
      </c>
      <c r="F17" s="16">
        <f>(F16/F15)*100</f>
        <v>20.398171350115359</v>
      </c>
      <c r="G17" s="11" t="s">
        <v>308</v>
      </c>
      <c r="H17" s="16">
        <f>(H16/H15)*100</f>
        <v>27.065102898835473</v>
      </c>
      <c r="I17" s="11" t="s">
        <v>308</v>
      </c>
      <c r="J17" s="16">
        <f>(J16/J15)*100</f>
        <v>15.349826992554608</v>
      </c>
      <c r="K17" s="11" t="s">
        <v>308</v>
      </c>
      <c r="L17" s="16">
        <f>(L16/L15)*100</f>
        <v>16.423045059236337</v>
      </c>
      <c r="M17" s="11" t="s">
        <v>308</v>
      </c>
      <c r="N17" s="16">
        <f>(N16/N15)*100</f>
        <v>28.194017178224868</v>
      </c>
      <c r="O17" s="11" t="s">
        <v>308</v>
      </c>
      <c r="P17" s="16">
        <f>(P16/P15)*100</f>
        <v>51.3904152027416</v>
      </c>
    </row>
    <row r="18" spans="2:16" ht="11.5" customHeight="1">
      <c r="E18" s="11" t="s">
        <v>302</v>
      </c>
      <c r="F18" s="12">
        <f>MIN(F3:F14)</f>
        <v>0.95099999999999996</v>
      </c>
      <c r="G18" s="11" t="s">
        <v>302</v>
      </c>
      <c r="H18" s="12">
        <f>MIN(H3:H14)</f>
        <v>0.42199999999999999</v>
      </c>
      <c r="I18" s="11" t="s">
        <v>302</v>
      </c>
      <c r="J18" s="12">
        <f>MIN(J3:J14)</f>
        <v>0.65800000000000003</v>
      </c>
      <c r="K18" s="11" t="s">
        <v>302</v>
      </c>
      <c r="L18" s="12">
        <f>MIN(L3:L14)</f>
        <v>0.84799999999999998</v>
      </c>
      <c r="M18" s="11" t="s">
        <v>302</v>
      </c>
      <c r="N18" s="12">
        <f>MIN(N3:N14)</f>
        <v>0.42199999999999999</v>
      </c>
      <c r="O18" s="11" t="s">
        <v>302</v>
      </c>
      <c r="P18" s="12">
        <f>MIN(P3:P14)</f>
        <v>0.18099999999999999</v>
      </c>
    </row>
    <row r="19" spans="2:16" ht="11.5" customHeight="1">
      <c r="E19" s="11" t="s">
        <v>303</v>
      </c>
      <c r="F19" s="12">
        <f>MEDIAN(F3:F14)</f>
        <v>1.3125</v>
      </c>
      <c r="G19" s="11" t="s">
        <v>303</v>
      </c>
      <c r="H19" s="12">
        <f>MEDIAN(H3:H14)</f>
        <v>1.1819999999999999</v>
      </c>
      <c r="I19" s="11" t="s">
        <v>303</v>
      </c>
      <c r="J19" s="12">
        <f>MEDIAN(J3:J14)</f>
        <v>1.1884999999999999</v>
      </c>
      <c r="K19" s="11" t="s">
        <v>303</v>
      </c>
      <c r="L19" s="12">
        <f>MEDIAN(L3:L14)</f>
        <v>1.1924999999999999</v>
      </c>
      <c r="M19" s="11" t="s">
        <v>303</v>
      </c>
      <c r="N19" s="12">
        <f>MEDIAN(N3:N14)</f>
        <v>1.1479999999999999</v>
      </c>
      <c r="O19" s="11" t="s">
        <v>303</v>
      </c>
      <c r="P19" s="12">
        <f>MEDIAN(P3:P14)</f>
        <v>0.46100000000000002</v>
      </c>
    </row>
    <row r="20" spans="2:16" ht="11.5" customHeight="1" thickBot="1">
      <c r="B20" t="s">
        <v>45</v>
      </c>
      <c r="C20" t="s">
        <v>86</v>
      </c>
      <c r="E20" s="15" t="s">
        <v>304</v>
      </c>
      <c r="F20" s="13">
        <f>MAX(F3:F14)</f>
        <v>1.796</v>
      </c>
      <c r="G20" s="15" t="s">
        <v>304</v>
      </c>
      <c r="H20" s="13">
        <f>MAX(H3:H14)</f>
        <v>1.633</v>
      </c>
      <c r="I20" s="15" t="s">
        <v>304</v>
      </c>
      <c r="J20" s="13">
        <f>MAX(J3:J14)</f>
        <v>1.351</v>
      </c>
      <c r="K20" s="15" t="s">
        <v>304</v>
      </c>
      <c r="L20" s="13">
        <f>MAX(L3:L14)</f>
        <v>1.3580000000000001</v>
      </c>
      <c r="M20" s="15" t="s">
        <v>304</v>
      </c>
      <c r="N20" s="13">
        <f>MAX(N3:N14)</f>
        <v>1.633</v>
      </c>
      <c r="O20" s="15" t="s">
        <v>304</v>
      </c>
      <c r="P20" s="13">
        <f>MAX(P3:P14)</f>
        <v>0.88600000000000001</v>
      </c>
    </row>
    <row r="21" spans="2:16" ht="11.5" customHeight="1">
      <c r="B21" t="s">
        <v>75</v>
      </c>
      <c r="C21" t="s">
        <v>94</v>
      </c>
      <c r="E21" s="18" t="s">
        <v>84</v>
      </c>
      <c r="F21" s="18" t="s">
        <v>305</v>
      </c>
      <c r="G21" s="18" t="s">
        <v>92</v>
      </c>
      <c r="H21" s="18" t="s">
        <v>305</v>
      </c>
      <c r="I21" s="18" t="s">
        <v>85</v>
      </c>
      <c r="J21" s="18" t="s">
        <v>305</v>
      </c>
      <c r="K21" s="18" t="s">
        <v>93</v>
      </c>
      <c r="L21" s="18" t="s">
        <v>305</v>
      </c>
      <c r="M21" s="18" t="s">
        <v>86</v>
      </c>
      <c r="N21" s="18" t="s">
        <v>305</v>
      </c>
      <c r="O21" s="19" t="s">
        <v>94</v>
      </c>
      <c r="P21" s="18" t="s">
        <v>305</v>
      </c>
    </row>
    <row r="22" spans="2:16" ht="11.5" customHeight="1">
      <c r="B22" t="s">
        <v>68</v>
      </c>
      <c r="C22" t="s">
        <v>87</v>
      </c>
      <c r="E22" s="17" t="s">
        <v>175</v>
      </c>
      <c r="F22" s="17">
        <v>0.97099999999999997</v>
      </c>
      <c r="G22" s="17" t="s">
        <v>176</v>
      </c>
      <c r="H22" s="17">
        <v>1.1579999999999999</v>
      </c>
      <c r="I22" s="17" t="s">
        <v>178</v>
      </c>
      <c r="J22" s="17">
        <v>2.1230000000000002</v>
      </c>
      <c r="K22" s="17" t="s">
        <v>179</v>
      </c>
      <c r="L22" s="17">
        <v>1.3560000000000001</v>
      </c>
      <c r="M22" s="17" t="s">
        <v>180</v>
      </c>
      <c r="N22" s="17">
        <v>1.9</v>
      </c>
      <c r="O22" s="11" t="s">
        <v>241</v>
      </c>
      <c r="P22" s="11">
        <v>1.2070000000000001</v>
      </c>
    </row>
    <row r="23" spans="2:16" ht="11.5" customHeight="1">
      <c r="B23" t="s">
        <v>76</v>
      </c>
      <c r="C23" t="s">
        <v>95</v>
      </c>
      <c r="E23" s="11" t="s">
        <v>181</v>
      </c>
      <c r="F23" s="11">
        <v>1.2270000000000001</v>
      </c>
      <c r="G23" s="11" t="s">
        <v>182</v>
      </c>
      <c r="H23" s="11">
        <v>0.78100000000000003</v>
      </c>
      <c r="I23" s="11" t="s">
        <v>184</v>
      </c>
      <c r="J23" s="11">
        <v>2.1459999999999999</v>
      </c>
      <c r="K23" s="11" t="s">
        <v>185</v>
      </c>
      <c r="L23" s="11">
        <v>1.4750000000000001</v>
      </c>
      <c r="M23" s="11" t="s">
        <v>186</v>
      </c>
      <c r="N23" s="11">
        <v>2.629</v>
      </c>
      <c r="O23" s="17" t="s">
        <v>246</v>
      </c>
      <c r="P23" s="17">
        <v>1.36</v>
      </c>
    </row>
    <row r="24" spans="2:16" ht="11.5" customHeight="1">
      <c r="B24" t="s">
        <v>69</v>
      </c>
      <c r="C24" t="s">
        <v>88</v>
      </c>
      <c r="E24" s="17" t="s">
        <v>187</v>
      </c>
      <c r="F24" s="17">
        <v>1.087</v>
      </c>
      <c r="G24" s="17" t="s">
        <v>188</v>
      </c>
      <c r="H24" s="17">
        <v>0.39600000000000002</v>
      </c>
      <c r="I24" s="17" t="s">
        <v>190</v>
      </c>
      <c r="J24" s="17">
        <v>1.8480000000000001</v>
      </c>
      <c r="K24" s="17" t="s">
        <v>191</v>
      </c>
      <c r="L24" s="17">
        <v>1.3140000000000001</v>
      </c>
      <c r="M24" s="17" t="s">
        <v>192</v>
      </c>
      <c r="N24" s="17">
        <v>1.7270000000000001</v>
      </c>
      <c r="O24" s="11" t="s">
        <v>251</v>
      </c>
      <c r="P24" s="11">
        <v>0.92500000000000004</v>
      </c>
    </row>
    <row r="25" spans="2:16" ht="11.5" customHeight="1">
      <c r="B25" t="s">
        <v>77</v>
      </c>
      <c r="C25" t="s">
        <v>96</v>
      </c>
      <c r="E25" s="11" t="s">
        <v>193</v>
      </c>
      <c r="F25" s="11">
        <v>0.88900000000000001</v>
      </c>
      <c r="G25" s="11" t="s">
        <v>194</v>
      </c>
      <c r="H25" s="11">
        <v>0.28299999999999997</v>
      </c>
      <c r="I25" s="11" t="s">
        <v>195</v>
      </c>
      <c r="J25" s="11">
        <v>2.2679999999999998</v>
      </c>
      <c r="K25" s="11" t="s">
        <v>196</v>
      </c>
      <c r="L25" s="11">
        <v>1.111</v>
      </c>
      <c r="M25" s="11" t="s">
        <v>197</v>
      </c>
      <c r="N25" s="11">
        <v>2.6840000000000002</v>
      </c>
      <c r="O25" s="17" t="s">
        <v>256</v>
      </c>
      <c r="P25" s="17">
        <v>1.1639999999999999</v>
      </c>
    </row>
    <row r="26" spans="2:16" ht="11.5" customHeight="1">
      <c r="E26" s="17" t="s">
        <v>198</v>
      </c>
      <c r="F26" s="17" t="s">
        <v>306</v>
      </c>
      <c r="G26" s="17" t="s">
        <v>199</v>
      </c>
      <c r="H26" s="17">
        <v>1.266</v>
      </c>
      <c r="I26" s="17" t="s">
        <v>201</v>
      </c>
      <c r="J26" s="17">
        <v>1.7110000000000001</v>
      </c>
      <c r="K26" s="17" t="s">
        <v>202</v>
      </c>
      <c r="L26" s="17">
        <v>1.3180000000000001</v>
      </c>
      <c r="M26" s="17" t="s">
        <v>203</v>
      </c>
      <c r="N26" s="17">
        <v>1.907</v>
      </c>
      <c r="O26" s="11" t="s">
        <v>261</v>
      </c>
      <c r="P26" s="11">
        <v>0.73</v>
      </c>
    </row>
    <row r="27" spans="2:16" ht="11.5" customHeight="1">
      <c r="E27" s="11" t="s">
        <v>204</v>
      </c>
      <c r="F27" s="17">
        <v>1.2509999999999999</v>
      </c>
      <c r="G27" s="11" t="s">
        <v>205</v>
      </c>
      <c r="H27" s="11">
        <v>0.22500000000000001</v>
      </c>
      <c r="I27" s="11" t="s">
        <v>207</v>
      </c>
      <c r="J27" s="11">
        <v>2.6019999999999999</v>
      </c>
      <c r="K27" s="11" t="s">
        <v>208</v>
      </c>
      <c r="L27" s="11">
        <v>1.153</v>
      </c>
      <c r="M27" s="11" t="s">
        <v>209</v>
      </c>
      <c r="N27" s="11">
        <v>2.556</v>
      </c>
      <c r="O27" s="17" t="s">
        <v>266</v>
      </c>
      <c r="P27" s="17">
        <v>1.1739999999999999</v>
      </c>
    </row>
    <row r="28" spans="2:16" ht="11.5" customHeight="1">
      <c r="E28" s="17" t="s">
        <v>210</v>
      </c>
      <c r="F28" s="11">
        <v>0.90400000000000003</v>
      </c>
      <c r="G28" s="17" t="s">
        <v>211</v>
      </c>
      <c r="H28" s="17">
        <v>0.82599999999999996</v>
      </c>
      <c r="I28" s="17" t="s">
        <v>213</v>
      </c>
      <c r="J28" s="17">
        <v>1.2789999999999999</v>
      </c>
      <c r="K28" s="17" t="s">
        <v>214</v>
      </c>
      <c r="L28" s="17">
        <v>0.93700000000000006</v>
      </c>
      <c r="M28" s="17" t="s">
        <v>215</v>
      </c>
      <c r="N28" s="17">
        <v>1.3169999999999999</v>
      </c>
      <c r="O28" s="11" t="s">
        <v>271</v>
      </c>
      <c r="P28" s="11">
        <v>0.86499999999999999</v>
      </c>
    </row>
    <row r="29" spans="2:16" ht="11.5" customHeight="1">
      <c r="E29" s="11" t="s">
        <v>216</v>
      </c>
      <c r="F29" s="17">
        <v>0.67700000000000005</v>
      </c>
      <c r="G29" s="11" t="s">
        <v>217</v>
      </c>
      <c r="H29" s="11">
        <v>0.61799999999999999</v>
      </c>
      <c r="I29" s="11" t="s">
        <v>218</v>
      </c>
      <c r="J29" s="11">
        <v>1.7210000000000001</v>
      </c>
      <c r="K29" s="11" t="s">
        <v>219</v>
      </c>
      <c r="L29" s="11">
        <v>0.84</v>
      </c>
      <c r="M29" s="11" t="s">
        <v>220</v>
      </c>
      <c r="N29" s="11">
        <v>1.6060000000000001</v>
      </c>
      <c r="O29" s="17" t="s">
        <v>276</v>
      </c>
      <c r="P29" s="17">
        <v>0.96099999999999997</v>
      </c>
    </row>
    <row r="30" spans="2:16" ht="11.5" customHeight="1">
      <c r="E30" s="17" t="s">
        <v>221</v>
      </c>
      <c r="F30" s="11">
        <v>1.329</v>
      </c>
      <c r="G30" s="17" t="s">
        <v>222</v>
      </c>
      <c r="H30" s="17">
        <v>0.36899999999999999</v>
      </c>
      <c r="I30" s="17" t="s">
        <v>223</v>
      </c>
      <c r="J30" s="17">
        <v>1.194</v>
      </c>
      <c r="K30" s="17" t="s">
        <v>224</v>
      </c>
      <c r="L30" s="17">
        <v>0.88</v>
      </c>
      <c r="M30" s="17" t="s">
        <v>225</v>
      </c>
      <c r="N30" s="17">
        <v>1.51</v>
      </c>
      <c r="O30" s="11" t="s">
        <v>281</v>
      </c>
      <c r="P30" s="11">
        <v>1.591</v>
      </c>
    </row>
    <row r="31" spans="2:16" ht="11.5" customHeight="1">
      <c r="E31" s="11" t="s">
        <v>226</v>
      </c>
      <c r="F31" s="17" t="s">
        <v>306</v>
      </c>
      <c r="G31" s="11" t="s">
        <v>227</v>
      </c>
      <c r="H31" s="11">
        <v>0.125</v>
      </c>
      <c r="I31" s="11" t="s">
        <v>228</v>
      </c>
      <c r="J31" s="11">
        <v>1.71</v>
      </c>
      <c r="K31" s="11" t="s">
        <v>229</v>
      </c>
      <c r="L31" s="11">
        <v>0.90300000000000002</v>
      </c>
      <c r="M31" s="11" t="s">
        <v>230</v>
      </c>
      <c r="N31" s="11">
        <v>1.786</v>
      </c>
      <c r="O31" s="17" t="s">
        <v>286</v>
      </c>
      <c r="P31" s="17">
        <v>1.54</v>
      </c>
    </row>
    <row r="32" spans="2:16" ht="11.5" customHeight="1">
      <c r="E32" s="17" t="s">
        <v>231</v>
      </c>
      <c r="F32" s="17">
        <v>1.006</v>
      </c>
      <c r="G32" s="17" t="s">
        <v>232</v>
      </c>
      <c r="H32" s="17">
        <v>0.60399999999999998</v>
      </c>
      <c r="I32" s="17" t="s">
        <v>233</v>
      </c>
      <c r="J32" s="17">
        <v>1.323</v>
      </c>
      <c r="K32" s="17" t="s">
        <v>234</v>
      </c>
      <c r="L32" s="17">
        <v>0.59099999999999997</v>
      </c>
      <c r="M32" s="17" t="s">
        <v>235</v>
      </c>
      <c r="N32" s="17">
        <v>1.635</v>
      </c>
      <c r="O32" s="11" t="s">
        <v>291</v>
      </c>
      <c r="P32" s="11">
        <v>0.8</v>
      </c>
    </row>
    <row r="33" spans="5:16" ht="11.5" customHeight="1">
      <c r="E33" s="11" t="s">
        <v>236</v>
      </c>
      <c r="F33" s="11">
        <v>0.79900000000000004</v>
      </c>
      <c r="G33" s="11" t="s">
        <v>237</v>
      </c>
      <c r="H33" s="11">
        <v>0.151</v>
      </c>
      <c r="I33" s="11" t="s">
        <v>238</v>
      </c>
      <c r="J33" s="11">
        <v>1.407</v>
      </c>
      <c r="K33" s="11" t="s">
        <v>239</v>
      </c>
      <c r="L33" s="11">
        <v>1.133</v>
      </c>
      <c r="M33" s="11" t="s">
        <v>240</v>
      </c>
      <c r="N33" s="11" t="s">
        <v>306</v>
      </c>
      <c r="O33" s="17" t="s">
        <v>296</v>
      </c>
      <c r="P33" s="17">
        <v>0.72399999999999998</v>
      </c>
    </row>
    <row r="34" spans="5:16" ht="11.5" customHeight="1">
      <c r="E34" s="11" t="s">
        <v>301</v>
      </c>
      <c r="F34" s="12">
        <f>AVERAGE(F22:F33)</f>
        <v>1.014</v>
      </c>
      <c r="G34" s="11" t="s">
        <v>301</v>
      </c>
      <c r="H34" s="12">
        <f>AVERAGE(H22:H33)</f>
        <v>0.5668333333333333</v>
      </c>
      <c r="I34" s="11" t="s">
        <v>301</v>
      </c>
      <c r="J34" s="12">
        <f>AVERAGE(J22:J33)</f>
        <v>1.7776666666666667</v>
      </c>
      <c r="K34" s="11" t="s">
        <v>301</v>
      </c>
      <c r="L34" s="12">
        <f>AVERAGE(L22:L33)</f>
        <v>1.0842499999999999</v>
      </c>
      <c r="M34" s="11" t="s">
        <v>301</v>
      </c>
      <c r="N34" s="12">
        <f>AVERAGE(N22:N33)</f>
        <v>1.9324545454545463</v>
      </c>
      <c r="O34" s="11" t="s">
        <v>301</v>
      </c>
      <c r="P34" s="12">
        <f>AVERAGE(P22:P33)</f>
        <v>1.0867500000000001</v>
      </c>
    </row>
    <row r="35" spans="5:16" ht="11.5" customHeight="1">
      <c r="E35" s="11" t="s">
        <v>307</v>
      </c>
      <c r="F35" s="12">
        <f>_xlfn.STDEV.S(F22:F33)</f>
        <v>0.20963566278453413</v>
      </c>
      <c r="G35" s="11" t="s">
        <v>307</v>
      </c>
      <c r="H35" s="12">
        <f>_xlfn.STDEV.S(H22:H33)</f>
        <v>0.38009731608756436</v>
      </c>
      <c r="I35" s="11" t="s">
        <v>307</v>
      </c>
      <c r="J35" s="12">
        <f>_xlfn.STDEV.S(J22:J33)</f>
        <v>0.43957713840242052</v>
      </c>
      <c r="K35" s="11" t="s">
        <v>307</v>
      </c>
      <c r="L35" s="12">
        <f>_xlfn.STDEV.S(L22:L33)</f>
        <v>0.25954194791453827</v>
      </c>
      <c r="M35" s="11" t="s">
        <v>307</v>
      </c>
      <c r="N35" s="12">
        <f>_xlfn.STDEV.S(N22:N33)</f>
        <v>0.47502323388153411</v>
      </c>
      <c r="O35" s="11" t="s">
        <v>307</v>
      </c>
      <c r="P35" s="12">
        <f>_xlfn.STDEV.S(P22:P33)</f>
        <v>0.30070254858792339</v>
      </c>
    </row>
    <row r="36" spans="5:16" ht="11.5" customHeight="1">
      <c r="E36" s="11" t="s">
        <v>308</v>
      </c>
      <c r="F36" s="16">
        <f>(F35/F34)*100</f>
        <v>20.674128479737096</v>
      </c>
      <c r="G36" s="11" t="s">
        <v>308</v>
      </c>
      <c r="H36" s="16">
        <f>(H35/H34)*100</f>
        <v>67.056274522945785</v>
      </c>
      <c r="I36" s="11" t="s">
        <v>308</v>
      </c>
      <c r="J36" s="16">
        <f>(J35/J34)*100</f>
        <v>24.727759520106162</v>
      </c>
      <c r="K36" s="11" t="s">
        <v>308</v>
      </c>
      <c r="L36" s="16">
        <f>(L35/L34)*100</f>
        <v>23.937463492233181</v>
      </c>
      <c r="M36" s="11" t="s">
        <v>308</v>
      </c>
      <c r="N36" s="16">
        <f>(N35/N34)*100</f>
        <v>24.581340606373772</v>
      </c>
      <c r="O36" s="11" t="s">
        <v>308</v>
      </c>
      <c r="P36" s="16">
        <f>(P35/P34)*100</f>
        <v>27.669891749521359</v>
      </c>
    </row>
    <row r="37" spans="5:16" ht="11.5" customHeight="1">
      <c r="E37" s="11" t="s">
        <v>302</v>
      </c>
      <c r="F37" s="12">
        <f>MIN(F22:F33)</f>
        <v>0.67700000000000005</v>
      </c>
      <c r="G37" s="11" t="s">
        <v>302</v>
      </c>
      <c r="H37" s="12">
        <f>MIN(H22:H33)</f>
        <v>0.125</v>
      </c>
      <c r="I37" s="11" t="s">
        <v>302</v>
      </c>
      <c r="J37" s="12">
        <f>MIN(J22:J33)</f>
        <v>1.194</v>
      </c>
      <c r="K37" s="11" t="s">
        <v>302</v>
      </c>
      <c r="L37" s="12">
        <f>MIN(L22:L33)</f>
        <v>0.59099999999999997</v>
      </c>
      <c r="M37" s="11" t="s">
        <v>302</v>
      </c>
      <c r="N37" s="12">
        <f>MIN(N22:N33)</f>
        <v>1.3169999999999999</v>
      </c>
      <c r="O37" s="11" t="s">
        <v>302</v>
      </c>
      <c r="P37" s="12">
        <f>MIN(P22:P33)</f>
        <v>0.72399999999999998</v>
      </c>
    </row>
    <row r="38" spans="5:16" ht="11.5" customHeight="1">
      <c r="E38" s="11" t="s">
        <v>303</v>
      </c>
      <c r="F38" s="12">
        <f>MEDIAN(F22:F33)</f>
        <v>0.98849999999999993</v>
      </c>
      <c r="G38" s="11" t="s">
        <v>303</v>
      </c>
      <c r="H38" s="12">
        <f>MEDIAN(H22:H33)</f>
        <v>0.5</v>
      </c>
      <c r="I38" s="11" t="s">
        <v>303</v>
      </c>
      <c r="J38" s="12">
        <f>MEDIAN(J22:J33)</f>
        <v>1.7160000000000002</v>
      </c>
      <c r="K38" s="11" t="s">
        <v>303</v>
      </c>
      <c r="L38" s="12">
        <f>MEDIAN(L22:L33)</f>
        <v>1.1219999999999999</v>
      </c>
      <c r="M38" s="11" t="s">
        <v>303</v>
      </c>
      <c r="N38" s="12">
        <f>MEDIAN(N22:N33)</f>
        <v>1.786</v>
      </c>
      <c r="O38" s="11" t="s">
        <v>303</v>
      </c>
      <c r="P38" s="12">
        <f>MEDIAN(P22:P33)</f>
        <v>1.0625</v>
      </c>
    </row>
    <row r="39" spans="5:16" ht="11.5" customHeight="1" thickBot="1">
      <c r="E39" s="15" t="s">
        <v>304</v>
      </c>
      <c r="F39" s="13">
        <f>MAX(F22:F33)</f>
        <v>1.329</v>
      </c>
      <c r="G39" s="15" t="s">
        <v>304</v>
      </c>
      <c r="H39" s="13">
        <f>MAX(H22:H33)</f>
        <v>1.266</v>
      </c>
      <c r="I39" s="15" t="s">
        <v>304</v>
      </c>
      <c r="J39" s="13">
        <f>MAX(J22:J33)</f>
        <v>2.6019999999999999</v>
      </c>
      <c r="K39" s="15" t="s">
        <v>304</v>
      </c>
      <c r="L39" s="13">
        <f>MAX(L22:L33)</f>
        <v>1.4750000000000001</v>
      </c>
      <c r="M39" s="15" t="s">
        <v>304</v>
      </c>
      <c r="N39" s="13">
        <f>MAX(N22:N33)</f>
        <v>2.6840000000000002</v>
      </c>
      <c r="O39" s="15" t="s">
        <v>304</v>
      </c>
      <c r="P39" s="13">
        <f>MAX(P22:P33)</f>
        <v>1.591</v>
      </c>
    </row>
    <row r="40" spans="5:16" ht="11.5" customHeight="1">
      <c r="E40" s="19" t="s">
        <v>87</v>
      </c>
      <c r="F40" s="18" t="s">
        <v>305</v>
      </c>
      <c r="G40" s="19" t="s">
        <v>95</v>
      </c>
      <c r="H40" s="18" t="s">
        <v>305</v>
      </c>
      <c r="I40" s="19" t="s">
        <v>88</v>
      </c>
      <c r="J40" s="18" t="s">
        <v>305</v>
      </c>
      <c r="K40" s="19" t="s">
        <v>96</v>
      </c>
      <c r="L40" s="18" t="s">
        <v>305</v>
      </c>
      <c r="M40" s="18" t="s">
        <v>97</v>
      </c>
      <c r="N40" s="18" t="s">
        <v>305</v>
      </c>
      <c r="O40" s="18" t="s">
        <v>98</v>
      </c>
      <c r="P40" s="18" t="s">
        <v>305</v>
      </c>
    </row>
    <row r="41" spans="5:16" ht="11.5" customHeight="1">
      <c r="E41" s="11" t="s">
        <v>242</v>
      </c>
      <c r="F41" s="11">
        <v>1.105</v>
      </c>
      <c r="G41" s="11" t="s">
        <v>243</v>
      </c>
      <c r="H41" s="11">
        <v>1.105</v>
      </c>
      <c r="I41" s="11" t="s">
        <v>244</v>
      </c>
      <c r="J41" s="11">
        <v>1.397</v>
      </c>
      <c r="K41" s="11" t="s">
        <v>245</v>
      </c>
      <c r="L41" s="11">
        <v>0.90800000000000003</v>
      </c>
      <c r="M41" s="17" t="s">
        <v>177</v>
      </c>
      <c r="N41" s="17">
        <v>0.754</v>
      </c>
      <c r="O41" s="17" t="s">
        <v>200</v>
      </c>
      <c r="P41" s="17">
        <v>0.86099999999999999</v>
      </c>
    </row>
    <row r="42" spans="5:16" ht="11.5" customHeight="1">
      <c r="E42" s="17" t="s">
        <v>247</v>
      </c>
      <c r="F42" s="17">
        <v>1.149</v>
      </c>
      <c r="G42" s="17" t="s">
        <v>248</v>
      </c>
      <c r="H42" s="17">
        <v>1.149</v>
      </c>
      <c r="I42" s="17" t="s">
        <v>249</v>
      </c>
      <c r="J42" s="17">
        <v>1.355</v>
      </c>
      <c r="K42" s="17" t="s">
        <v>250</v>
      </c>
      <c r="L42" s="17" t="s">
        <v>306</v>
      </c>
      <c r="M42" s="11" t="s">
        <v>183</v>
      </c>
      <c r="N42" s="11">
        <v>1.3859999999999999</v>
      </c>
      <c r="O42" s="11" t="s">
        <v>206</v>
      </c>
      <c r="P42" s="11">
        <v>1.167</v>
      </c>
    </row>
    <row r="43" spans="5:16" ht="11.5" customHeight="1">
      <c r="E43" s="11" t="s">
        <v>252</v>
      </c>
      <c r="F43" s="11">
        <v>1.3340000000000001</v>
      </c>
      <c r="G43" s="11" t="s">
        <v>253</v>
      </c>
      <c r="H43" s="11">
        <v>1.331</v>
      </c>
      <c r="I43" s="11" t="s">
        <v>254</v>
      </c>
      <c r="J43" s="11">
        <v>0.86899999999999999</v>
      </c>
      <c r="K43" s="11" t="s">
        <v>255</v>
      </c>
      <c r="L43" s="11">
        <v>0.57599999999999996</v>
      </c>
      <c r="M43" s="17" t="s">
        <v>189</v>
      </c>
      <c r="N43" s="17">
        <v>0.74199999999999999</v>
      </c>
      <c r="O43" s="17" t="s">
        <v>212</v>
      </c>
      <c r="P43" s="17">
        <v>0.96199999999999997</v>
      </c>
    </row>
    <row r="44" spans="5:16" ht="11.5" customHeight="1">
      <c r="E44" s="17" t="s">
        <v>257</v>
      </c>
      <c r="F44" s="17">
        <v>1.208</v>
      </c>
      <c r="G44" s="17" t="s">
        <v>258</v>
      </c>
      <c r="H44" s="17">
        <v>1.2090000000000001</v>
      </c>
      <c r="I44" s="17" t="s">
        <v>259</v>
      </c>
      <c r="J44" s="17">
        <v>1.6040000000000001</v>
      </c>
      <c r="K44" s="17" t="s">
        <v>260</v>
      </c>
      <c r="L44" s="17">
        <v>0.51</v>
      </c>
      <c r="O44" s="20"/>
      <c r="P44" s="20"/>
    </row>
    <row r="45" spans="5:16" ht="11.5" customHeight="1">
      <c r="E45" s="11" t="s">
        <v>262</v>
      </c>
      <c r="F45" s="11">
        <v>1.1220000000000001</v>
      </c>
      <c r="G45" s="11" t="s">
        <v>263</v>
      </c>
      <c r="H45" s="11" t="s">
        <v>306</v>
      </c>
      <c r="I45" s="11" t="s">
        <v>264</v>
      </c>
      <c r="J45" s="11">
        <v>1.22</v>
      </c>
      <c r="K45" s="11" t="s">
        <v>265</v>
      </c>
      <c r="L45" s="11">
        <v>0.436</v>
      </c>
      <c r="O45" s="20"/>
      <c r="P45" s="20"/>
    </row>
    <row r="46" spans="5:16" ht="11.5" customHeight="1">
      <c r="E46" s="17" t="s">
        <v>267</v>
      </c>
      <c r="F46" s="17">
        <v>1.0840000000000001</v>
      </c>
      <c r="G46" s="17" t="s">
        <v>268</v>
      </c>
      <c r="H46" s="17">
        <v>0.70899999999999996</v>
      </c>
      <c r="I46" s="17" t="s">
        <v>269</v>
      </c>
      <c r="J46" s="17" t="s">
        <v>306</v>
      </c>
      <c r="K46" s="17" t="s">
        <v>270</v>
      </c>
      <c r="L46" s="17" t="s">
        <v>306</v>
      </c>
      <c r="O46" s="20"/>
      <c r="P46" s="20"/>
    </row>
    <row r="47" spans="5:16" ht="11.5" customHeight="1">
      <c r="E47" s="11" t="s">
        <v>272</v>
      </c>
      <c r="F47" s="11">
        <v>1.208</v>
      </c>
      <c r="G47" s="11" t="s">
        <v>273</v>
      </c>
      <c r="H47" s="11">
        <v>0.54200000000000004</v>
      </c>
      <c r="I47" s="11" t="s">
        <v>274</v>
      </c>
      <c r="J47" s="17">
        <v>0.96399999999999997</v>
      </c>
      <c r="K47" s="11" t="s">
        <v>275</v>
      </c>
      <c r="L47" s="21" t="s">
        <v>306</v>
      </c>
      <c r="O47" s="20"/>
      <c r="P47" s="20"/>
    </row>
    <row r="48" spans="5:16" ht="11.5" customHeight="1">
      <c r="E48" s="17" t="s">
        <v>277</v>
      </c>
      <c r="F48" s="17">
        <v>1.3180000000000001</v>
      </c>
      <c r="G48" s="17" t="s">
        <v>278</v>
      </c>
      <c r="H48" s="17">
        <v>0.92500000000000004</v>
      </c>
      <c r="I48" s="17" t="s">
        <v>279</v>
      </c>
      <c r="J48" s="11">
        <v>0.97699999999999998</v>
      </c>
      <c r="K48" s="17" t="s">
        <v>280</v>
      </c>
      <c r="L48" s="17">
        <v>0.40699999999999997</v>
      </c>
      <c r="O48" s="20"/>
      <c r="P48" s="20"/>
    </row>
    <row r="49" spans="5:16" ht="11.5" customHeight="1">
      <c r="E49" s="11" t="s">
        <v>282</v>
      </c>
      <c r="F49" s="11">
        <v>1.0980000000000001</v>
      </c>
      <c r="G49" s="11" t="s">
        <v>283</v>
      </c>
      <c r="H49" s="11">
        <v>0.72399999999999998</v>
      </c>
      <c r="I49" s="11" t="s">
        <v>284</v>
      </c>
      <c r="J49" s="17">
        <v>0.874</v>
      </c>
      <c r="K49" s="11" t="s">
        <v>285</v>
      </c>
      <c r="L49" s="11">
        <v>0.73</v>
      </c>
      <c r="O49" s="20"/>
      <c r="P49" s="20"/>
    </row>
    <row r="50" spans="5:16" ht="11.5" customHeight="1">
      <c r="E50" s="17" t="s">
        <v>287</v>
      </c>
      <c r="F50" s="17">
        <v>1.1819999999999999</v>
      </c>
      <c r="G50" s="17" t="s">
        <v>288</v>
      </c>
      <c r="H50" s="17">
        <v>0.98199999999999998</v>
      </c>
      <c r="I50" s="17" t="s">
        <v>289</v>
      </c>
      <c r="J50" s="11">
        <v>1.0469999999999999</v>
      </c>
      <c r="K50" s="17" t="s">
        <v>290</v>
      </c>
      <c r="L50" s="17">
        <v>0.76400000000000001</v>
      </c>
      <c r="O50" s="20"/>
      <c r="P50" s="20"/>
    </row>
    <row r="51" spans="5:16" ht="11.5" customHeight="1">
      <c r="E51" s="11" t="s">
        <v>292</v>
      </c>
      <c r="F51" s="11">
        <v>1.1970000000000001</v>
      </c>
      <c r="G51" s="11" t="s">
        <v>293</v>
      </c>
      <c r="H51" s="11">
        <v>1.1950000000000001</v>
      </c>
      <c r="I51" s="11" t="s">
        <v>294</v>
      </c>
      <c r="J51" s="11">
        <v>0.96899999999999997</v>
      </c>
      <c r="K51" s="11" t="s">
        <v>295</v>
      </c>
      <c r="L51" s="11">
        <v>0.48</v>
      </c>
      <c r="O51" s="20"/>
      <c r="P51" s="20"/>
    </row>
    <row r="52" spans="5:16" ht="11.5" customHeight="1">
      <c r="E52" s="17" t="s">
        <v>297</v>
      </c>
      <c r="F52" s="17">
        <v>1.274</v>
      </c>
      <c r="G52" s="17" t="s">
        <v>298</v>
      </c>
      <c r="H52" s="17">
        <v>1.3660000000000001</v>
      </c>
      <c r="I52" s="17" t="s">
        <v>299</v>
      </c>
      <c r="J52" s="17">
        <v>1.286</v>
      </c>
      <c r="K52" s="17" t="s">
        <v>300</v>
      </c>
      <c r="L52" s="17">
        <v>0.496</v>
      </c>
      <c r="O52" s="20"/>
      <c r="P52" s="20"/>
    </row>
    <row r="53" spans="5:16" ht="11.5" customHeight="1">
      <c r="E53" s="11" t="s">
        <v>301</v>
      </c>
      <c r="F53" s="12">
        <f>AVERAGE(F41:F52)</f>
        <v>1.189916666666667</v>
      </c>
      <c r="G53" s="11" t="s">
        <v>301</v>
      </c>
      <c r="H53" s="12">
        <f>AVERAGE(H41:H52)</f>
        <v>1.0215454545454545</v>
      </c>
      <c r="I53" s="11" t="s">
        <v>301</v>
      </c>
      <c r="J53" s="12">
        <f>AVERAGE(J41:J52)</f>
        <v>1.1419999999999999</v>
      </c>
      <c r="K53" s="11" t="s">
        <v>301</v>
      </c>
      <c r="L53" s="12">
        <f>AVERAGE(L41:L52)</f>
        <v>0.58966666666666667</v>
      </c>
      <c r="M53" s="11" t="s">
        <v>301</v>
      </c>
      <c r="N53" s="12">
        <f>AVERAGE(N41:N43)</f>
        <v>0.96066666666666656</v>
      </c>
      <c r="O53" s="11" t="s">
        <v>301</v>
      </c>
      <c r="P53" s="12">
        <f>AVERAGE(P41:P43)</f>
        <v>0.9966666666666667</v>
      </c>
    </row>
    <row r="54" spans="5:16" ht="11.5" customHeight="1">
      <c r="E54" s="11" t="s">
        <v>307</v>
      </c>
      <c r="F54" s="12">
        <f>_xlfn.STDEV.S(F41:F52)</f>
        <v>8.4297587944930738E-2</v>
      </c>
      <c r="G54" s="11" t="s">
        <v>307</v>
      </c>
      <c r="H54" s="12">
        <f>_xlfn.STDEV.S(H41:H52)</f>
        <v>0.27016897069662343</v>
      </c>
      <c r="I54" s="11" t="s">
        <v>307</v>
      </c>
      <c r="J54" s="12">
        <f>_xlfn.STDEV.S(J41:J52)</f>
        <v>0.24390038950358456</v>
      </c>
      <c r="K54" s="11" t="s">
        <v>307</v>
      </c>
      <c r="L54" s="12">
        <f>_xlfn.STDEV.S(L41:L52)</f>
        <v>0.17165954677791712</v>
      </c>
      <c r="M54" s="11" t="s">
        <v>307</v>
      </c>
      <c r="N54" s="12">
        <f>_xlfn.STDEV.S(N41:N43)</f>
        <v>0.36839833513919884</v>
      </c>
      <c r="O54" s="11" t="s">
        <v>307</v>
      </c>
      <c r="P54" s="12">
        <f>_xlfn.STDEV.S(P41:P43)</f>
        <v>0.15591771334050994</v>
      </c>
    </row>
    <row r="55" spans="5:16" ht="11.5" customHeight="1">
      <c r="E55" s="11" t="s">
        <v>308</v>
      </c>
      <c r="F55" s="16">
        <f>(F54/F53)*100</f>
        <v>7.0843270210740856</v>
      </c>
      <c r="G55" s="11" t="s">
        <v>308</v>
      </c>
      <c r="H55" s="16">
        <f>(H54/H53)*100</f>
        <v>26.447082652512748</v>
      </c>
      <c r="I55" s="11" t="s">
        <v>308</v>
      </c>
      <c r="J55" s="16">
        <f>(J54/J53)*100</f>
        <v>21.35730205810723</v>
      </c>
      <c r="K55" s="11" t="s">
        <v>308</v>
      </c>
      <c r="L55" s="16">
        <f>(L54/L53)*100</f>
        <v>29.111285490884757</v>
      </c>
      <c r="M55" s="11" t="s">
        <v>308</v>
      </c>
      <c r="N55" s="16">
        <f>(N54/N53)*100</f>
        <v>38.348195885412792</v>
      </c>
      <c r="O55" s="11" t="s">
        <v>308</v>
      </c>
      <c r="P55" s="16">
        <f>(P54/P53)*100</f>
        <v>15.643917726472569</v>
      </c>
    </row>
    <row r="56" spans="5:16" ht="11.5" customHeight="1">
      <c r="E56" s="11" t="s">
        <v>302</v>
      </c>
      <c r="F56" s="12">
        <f>MIN(F41:F52)</f>
        <v>1.0840000000000001</v>
      </c>
      <c r="G56" s="11" t="s">
        <v>302</v>
      </c>
      <c r="H56" s="12">
        <f>MIN(H41:H52)</f>
        <v>0.54200000000000004</v>
      </c>
      <c r="I56" s="11" t="s">
        <v>302</v>
      </c>
      <c r="J56" s="12">
        <f>MIN(J41:J52)</f>
        <v>0.86899999999999999</v>
      </c>
      <c r="K56" s="11" t="s">
        <v>302</v>
      </c>
      <c r="L56" s="12">
        <f>MIN(L41:L52)</f>
        <v>0.40699999999999997</v>
      </c>
      <c r="M56" s="11" t="s">
        <v>302</v>
      </c>
      <c r="N56" s="12">
        <f>MIN(N41:N43)</f>
        <v>0.74199999999999999</v>
      </c>
      <c r="O56" s="11" t="s">
        <v>302</v>
      </c>
      <c r="P56" s="12">
        <f>MIN(P41:P43)</f>
        <v>0.86099999999999999</v>
      </c>
    </row>
    <row r="57" spans="5:16" ht="11.5" customHeight="1">
      <c r="E57" s="11" t="s">
        <v>303</v>
      </c>
      <c r="F57" s="12">
        <f>MEDIAN(F41:F52)</f>
        <v>1.1895</v>
      </c>
      <c r="G57" s="11" t="s">
        <v>303</v>
      </c>
      <c r="H57" s="12">
        <f>MEDIAN(H41:H52)</f>
        <v>1.105</v>
      </c>
      <c r="I57" s="11" t="s">
        <v>303</v>
      </c>
      <c r="J57" s="12">
        <f>MEDIAN(J41:J52)</f>
        <v>1.0469999999999999</v>
      </c>
      <c r="K57" s="11" t="s">
        <v>303</v>
      </c>
      <c r="L57" s="12">
        <f>MEDIAN(L41:L52)</f>
        <v>0.51</v>
      </c>
      <c r="M57" s="11" t="s">
        <v>303</v>
      </c>
      <c r="N57" s="12">
        <f>MEDIAN(N41:N43)</f>
        <v>0.754</v>
      </c>
      <c r="O57" s="11" t="s">
        <v>303</v>
      </c>
      <c r="P57" s="12">
        <f>MEDIAN(P41:P43)</f>
        <v>0.96199999999999997</v>
      </c>
    </row>
    <row r="58" spans="5:16" ht="11.5" customHeight="1" thickBot="1">
      <c r="E58" s="15" t="s">
        <v>304</v>
      </c>
      <c r="F58" s="13">
        <f>MAX(F41:F52)</f>
        <v>1.3340000000000001</v>
      </c>
      <c r="G58" s="15" t="s">
        <v>304</v>
      </c>
      <c r="H58" s="13">
        <f>MAX(H41:H52)</f>
        <v>1.3660000000000001</v>
      </c>
      <c r="I58" s="15" t="s">
        <v>304</v>
      </c>
      <c r="J58" s="13">
        <f>MAX(J41:J52)</f>
        <v>1.6040000000000001</v>
      </c>
      <c r="K58" s="15" t="s">
        <v>304</v>
      </c>
      <c r="L58" s="13">
        <f>MAX(L41:L52)</f>
        <v>0.90800000000000003</v>
      </c>
      <c r="M58" s="15" t="s">
        <v>304</v>
      </c>
      <c r="N58" s="13">
        <f>MAX(N41:N43)</f>
        <v>1.3859999999999999</v>
      </c>
      <c r="O58" s="15" t="s">
        <v>304</v>
      </c>
      <c r="P58" s="13">
        <f>MAX(P41:P43)</f>
        <v>1.167</v>
      </c>
    </row>
    <row r="59" spans="5:16" ht="11.5" customHeight="1"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5:16" ht="11.5" customHeight="1"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5:16" ht="11.5" customHeight="1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5:16" ht="11.5" customHeight="1"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zoomScale="60" zoomScaleNormal="60" workbookViewId="0">
      <selection activeCell="AA12" sqref="AA12"/>
    </sheetView>
  </sheetViews>
  <sheetFormatPr defaultRowHeight="14.5"/>
  <cols>
    <col min="1" max="1" width="16.26953125" customWidth="1"/>
    <col min="3" max="3" width="16.7265625" customWidth="1"/>
    <col min="4" max="5" width="20.1796875" customWidth="1"/>
    <col min="7" max="7" width="11.54296875" customWidth="1"/>
    <col min="9" max="9" width="17.453125" customWidth="1"/>
    <col min="10" max="10" width="20.26953125" customWidth="1"/>
    <col min="11" max="11" width="8.81640625" customWidth="1"/>
    <col min="12" max="12" width="10.453125" customWidth="1"/>
    <col min="13" max="13" width="12.26953125" customWidth="1"/>
    <col min="15" max="15" width="17" customWidth="1"/>
    <col min="16" max="16" width="19.54296875" customWidth="1"/>
  </cols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59</v>
      </c>
      <c r="AB1" s="10" t="s">
        <v>79</v>
      </c>
      <c r="AC1" s="10" t="s">
        <v>80</v>
      </c>
    </row>
    <row r="2" spans="1:29">
      <c r="A2" t="s">
        <v>4</v>
      </c>
      <c r="B2" s="7">
        <v>1.3713299999999999</v>
      </c>
      <c r="C2" s="7">
        <v>0.27972999999999998</v>
      </c>
      <c r="D2" s="7">
        <f>(C2/B2)</f>
        <v>0.20398445304922957</v>
      </c>
      <c r="E2" s="6">
        <f>D2*100</f>
        <v>20.398445304922959</v>
      </c>
      <c r="AB2" s="2" t="s">
        <v>63</v>
      </c>
      <c r="AC2" t="s">
        <v>81</v>
      </c>
    </row>
    <row r="3" spans="1:29">
      <c r="A3" t="s">
        <v>5</v>
      </c>
      <c r="B3" s="7">
        <v>1.0130999999999999</v>
      </c>
      <c r="C3" s="7">
        <v>0.13591</v>
      </c>
      <c r="D3" s="7">
        <f t="shared" ref="D3:D18" si="0">(C3/B3)</f>
        <v>0.13415260092784526</v>
      </c>
      <c r="E3" s="6">
        <f t="shared" ref="E3:E40" si="1">D3*100</f>
        <v>13.415260092784525</v>
      </c>
      <c r="AB3" t="s">
        <v>64</v>
      </c>
      <c r="AC3" t="s">
        <v>82</v>
      </c>
    </row>
    <row r="4" spans="1:29">
      <c r="A4" t="s">
        <v>6</v>
      </c>
      <c r="B4" s="7">
        <v>1.1407499999999999</v>
      </c>
      <c r="C4" s="7">
        <v>0.17510000000000001</v>
      </c>
      <c r="D4" s="7">
        <f t="shared" si="0"/>
        <v>0.1534955073416612</v>
      </c>
      <c r="E4" s="6">
        <f t="shared" si="1"/>
        <v>15.349550734166121</v>
      </c>
      <c r="AB4" s="2" t="s">
        <v>65</v>
      </c>
      <c r="AC4" t="s">
        <v>83</v>
      </c>
    </row>
    <row r="5" spans="1:29">
      <c r="A5" t="s">
        <v>7</v>
      </c>
      <c r="B5" s="7">
        <v>1.014</v>
      </c>
      <c r="C5" s="7">
        <v>0.20963999999999999</v>
      </c>
      <c r="D5" s="7">
        <f t="shared" si="0"/>
        <v>0.2067455621301775</v>
      </c>
      <c r="E5" s="6">
        <f t="shared" si="1"/>
        <v>20.674556213017752</v>
      </c>
      <c r="AB5" t="s">
        <v>66</v>
      </c>
      <c r="AC5" t="s">
        <v>84</v>
      </c>
    </row>
    <row r="6" spans="1:29">
      <c r="A6" t="s">
        <v>8</v>
      </c>
      <c r="B6" s="7">
        <v>2.1750799999999999</v>
      </c>
      <c r="C6" s="7">
        <v>0.36621999999999999</v>
      </c>
      <c r="D6" s="7">
        <v>0.16836999999999999</v>
      </c>
      <c r="E6" s="9">
        <f>D6*100</f>
        <v>16.837</v>
      </c>
      <c r="AB6" t="s">
        <v>67</v>
      </c>
      <c r="AC6" t="s">
        <v>85</v>
      </c>
    </row>
    <row r="7" spans="1:29">
      <c r="A7" t="s">
        <v>9</v>
      </c>
      <c r="B7" s="7">
        <v>1.5345500000000001</v>
      </c>
      <c r="C7" s="7">
        <v>0.20543</v>
      </c>
      <c r="D7" s="7">
        <v>0.13386999999999999</v>
      </c>
      <c r="E7" s="9">
        <f>D7*100</f>
        <v>13.386999999999999</v>
      </c>
      <c r="AB7" t="s">
        <v>45</v>
      </c>
      <c r="AC7" t="s">
        <v>86</v>
      </c>
    </row>
    <row r="8" spans="1:29">
      <c r="A8" t="s">
        <v>10</v>
      </c>
      <c r="B8" s="7">
        <v>1.1899200000000001</v>
      </c>
      <c r="C8" s="7">
        <v>8.43E-2</v>
      </c>
      <c r="D8" s="7">
        <f t="shared" si="0"/>
        <v>7.0845098830173453E-2</v>
      </c>
      <c r="E8" s="6">
        <f t="shared" si="1"/>
        <v>7.0845098830173452</v>
      </c>
      <c r="AB8" t="s">
        <v>68</v>
      </c>
      <c r="AC8" t="s">
        <v>87</v>
      </c>
    </row>
    <row r="9" spans="1:29">
      <c r="A9" t="s">
        <v>11</v>
      </c>
      <c r="B9" s="7">
        <v>1.1419999999999999</v>
      </c>
      <c r="C9" s="7">
        <v>0.24390000000000001</v>
      </c>
      <c r="D9" s="7">
        <f t="shared" si="0"/>
        <v>0.21357267950963224</v>
      </c>
      <c r="E9" s="6">
        <f t="shared" si="1"/>
        <v>21.357267950963223</v>
      </c>
      <c r="AB9" t="s">
        <v>69</v>
      </c>
      <c r="AC9" t="s">
        <v>88</v>
      </c>
    </row>
    <row r="10" spans="1:29">
      <c r="A10" t="s">
        <v>12</v>
      </c>
      <c r="B10" s="7">
        <v>1.12642</v>
      </c>
      <c r="C10" s="7">
        <v>0.30486999999999997</v>
      </c>
      <c r="D10" s="7">
        <f t="shared" si="0"/>
        <v>0.27065393015038791</v>
      </c>
      <c r="E10" s="6">
        <f t="shared" si="1"/>
        <v>27.06539301503879</v>
      </c>
      <c r="AB10" t="s">
        <v>70</v>
      </c>
      <c r="AC10" t="s">
        <v>89</v>
      </c>
    </row>
    <row r="11" spans="1:29">
      <c r="A11" t="s">
        <v>13</v>
      </c>
      <c r="B11" s="7">
        <v>0.47239999999999999</v>
      </c>
      <c r="C11" s="7">
        <v>0.23868</v>
      </c>
      <c r="D11" s="7">
        <f t="shared" si="0"/>
        <v>0.50524978831498735</v>
      </c>
      <c r="E11" s="6">
        <f t="shared" si="1"/>
        <v>50.524978831498736</v>
      </c>
      <c r="AB11" s="2" t="s">
        <v>71</v>
      </c>
      <c r="AC11" t="s">
        <v>90</v>
      </c>
    </row>
    <row r="12" spans="1:29">
      <c r="A12" t="s">
        <v>14</v>
      </c>
      <c r="B12" s="7">
        <v>1.13608</v>
      </c>
      <c r="C12" s="7">
        <v>0.18658</v>
      </c>
      <c r="D12" s="7">
        <f t="shared" si="0"/>
        <v>0.16423139215548202</v>
      </c>
      <c r="E12" s="6">
        <f t="shared" si="1"/>
        <v>16.423139215548201</v>
      </c>
      <c r="AB12" t="s">
        <v>72</v>
      </c>
      <c r="AC12" t="s">
        <v>91</v>
      </c>
    </row>
    <row r="13" spans="1:29">
      <c r="A13" t="s">
        <v>15</v>
      </c>
      <c r="B13" s="7">
        <v>0.56682999999999995</v>
      </c>
      <c r="C13" s="7">
        <v>0.38009999999999999</v>
      </c>
      <c r="D13" s="7">
        <f t="shared" si="0"/>
        <v>0.67057142353086474</v>
      </c>
      <c r="E13" s="6">
        <f t="shared" si="1"/>
        <v>67.057142353086476</v>
      </c>
      <c r="AB13" t="s">
        <v>73</v>
      </c>
      <c r="AC13" t="s">
        <v>92</v>
      </c>
    </row>
    <row r="14" spans="1:29">
      <c r="A14" t="s">
        <v>16</v>
      </c>
      <c r="B14" s="7">
        <v>1.19058</v>
      </c>
      <c r="C14" s="7">
        <v>0.20452000000000001</v>
      </c>
      <c r="D14" s="7">
        <v>0.17177999999999999</v>
      </c>
      <c r="E14" s="9">
        <f>D14*100</f>
        <v>17.177999999999997</v>
      </c>
      <c r="AB14" t="s">
        <v>74</v>
      </c>
      <c r="AC14" t="s">
        <v>93</v>
      </c>
    </row>
    <row r="15" spans="1:29">
      <c r="A15" t="s">
        <v>17</v>
      </c>
      <c r="B15" s="7">
        <v>0.98041999999999996</v>
      </c>
      <c r="C15" s="7">
        <v>0.30309999999999998</v>
      </c>
      <c r="D15" s="7">
        <v>0.30914999999999998</v>
      </c>
      <c r="E15" s="9">
        <f>D15*100</f>
        <v>30.914999999999999</v>
      </c>
      <c r="AB15" t="s">
        <v>75</v>
      </c>
      <c r="AC15" t="s">
        <v>94</v>
      </c>
    </row>
    <row r="16" spans="1:29">
      <c r="A16" t="s">
        <v>18</v>
      </c>
      <c r="B16" s="7">
        <v>1.02155</v>
      </c>
      <c r="C16" s="7">
        <v>0.27017000000000002</v>
      </c>
      <c r="D16" s="7">
        <f t="shared" si="0"/>
        <v>0.2644706573344428</v>
      </c>
      <c r="E16" s="6">
        <f t="shared" si="1"/>
        <v>26.44706573344428</v>
      </c>
      <c r="AB16" t="s">
        <v>76</v>
      </c>
      <c r="AC16" t="s">
        <v>95</v>
      </c>
    </row>
    <row r="17" spans="1:29">
      <c r="A17" t="s">
        <v>19</v>
      </c>
      <c r="B17" s="7">
        <v>0.58967000000000003</v>
      </c>
      <c r="C17" s="7">
        <v>0.17166000000000001</v>
      </c>
      <c r="D17" s="7">
        <f t="shared" si="0"/>
        <v>0.29111197788593618</v>
      </c>
      <c r="E17" s="6">
        <f t="shared" si="1"/>
        <v>29.111197788593618</v>
      </c>
      <c r="AB17" s="2" t="s">
        <v>77</v>
      </c>
      <c r="AC17" t="s">
        <v>96</v>
      </c>
    </row>
    <row r="18" spans="1:29">
      <c r="A18" t="s">
        <v>20</v>
      </c>
      <c r="B18" s="7">
        <v>0.97860000000000003</v>
      </c>
      <c r="C18" s="7">
        <v>0.25377</v>
      </c>
      <c r="D18" s="7">
        <f t="shared" si="0"/>
        <v>0.25931943592887796</v>
      </c>
      <c r="E18" s="6">
        <f t="shared" si="1"/>
        <v>25.931943592887798</v>
      </c>
      <c r="AB18" t="s">
        <v>78</v>
      </c>
      <c r="AC18" t="s">
        <v>97</v>
      </c>
    </row>
    <row r="19" spans="1:29">
      <c r="A19" s="2" t="s">
        <v>21</v>
      </c>
      <c r="B19" s="8">
        <v>1.46655</v>
      </c>
      <c r="C19" s="8">
        <v>0.20072000000000001</v>
      </c>
      <c r="D19" s="8">
        <v>0.13686000000000001</v>
      </c>
      <c r="E19" s="2">
        <f t="shared" si="1"/>
        <v>13.686000000000002</v>
      </c>
      <c r="AC19" t="s">
        <v>98</v>
      </c>
    </row>
    <row r="20" spans="1:29">
      <c r="A20" s="2" t="s">
        <v>22</v>
      </c>
      <c r="B20" s="8">
        <v>1.423</v>
      </c>
      <c r="C20" s="8">
        <v>0.44779999999999998</v>
      </c>
      <c r="D20" s="8">
        <v>0.31468000000000002</v>
      </c>
      <c r="E20" s="2">
        <f t="shared" si="1"/>
        <v>31.468</v>
      </c>
      <c r="AB20" s="10" t="s">
        <v>99</v>
      </c>
    </row>
    <row r="21" spans="1:29">
      <c r="A21" s="2" t="s">
        <v>23</v>
      </c>
      <c r="B21" s="8">
        <v>0.21562999999999999</v>
      </c>
      <c r="C21" s="8">
        <v>0.19980999999999999</v>
      </c>
      <c r="D21" s="8">
        <v>0.92664000000000002</v>
      </c>
      <c r="E21" s="2">
        <f t="shared" si="1"/>
        <v>92.664000000000001</v>
      </c>
      <c r="AB21" t="s">
        <v>63</v>
      </c>
      <c r="AC21" t="s">
        <v>81</v>
      </c>
    </row>
    <row r="22" spans="1:29">
      <c r="E22" s="2">
        <f t="shared" si="1"/>
        <v>0</v>
      </c>
      <c r="AB22" t="s">
        <v>70</v>
      </c>
      <c r="AC22" t="s">
        <v>89</v>
      </c>
    </row>
    <row r="23" spans="1:29">
      <c r="A23" t="s">
        <v>0</v>
      </c>
      <c r="B23" t="s">
        <v>1</v>
      </c>
      <c r="C23" t="s">
        <v>2</v>
      </c>
      <c r="D23" t="s">
        <v>3</v>
      </c>
      <c r="E23" t="s">
        <v>59</v>
      </c>
      <c r="AB23" t="s">
        <v>65</v>
      </c>
      <c r="AC23" t="s">
        <v>83</v>
      </c>
    </row>
    <row r="24" spans="1:29">
      <c r="A24" t="s">
        <v>4</v>
      </c>
      <c r="B24" s="7">
        <v>1.3713299999999999</v>
      </c>
      <c r="C24" s="7">
        <v>0.27972999999999998</v>
      </c>
      <c r="D24" s="7">
        <v>0.20397999999999999</v>
      </c>
      <c r="E24" s="9">
        <f t="shared" si="1"/>
        <v>20.398</v>
      </c>
      <c r="AB24" t="s">
        <v>72</v>
      </c>
      <c r="AC24" t="s">
        <v>91</v>
      </c>
    </row>
    <row r="25" spans="1:29">
      <c r="A25" t="s">
        <v>5</v>
      </c>
      <c r="B25" s="7">
        <v>1.0130999999999999</v>
      </c>
      <c r="C25" s="7">
        <v>0.13591</v>
      </c>
      <c r="D25" s="7">
        <v>0.13414000000000001</v>
      </c>
      <c r="E25" s="9">
        <f t="shared" si="1"/>
        <v>13.414000000000001</v>
      </c>
      <c r="AB25" t="s">
        <v>64</v>
      </c>
      <c r="AC25" t="s">
        <v>82</v>
      </c>
    </row>
    <row r="26" spans="1:29">
      <c r="A26" t="s">
        <v>6</v>
      </c>
      <c r="B26" s="7">
        <v>1.1407499999999999</v>
      </c>
      <c r="C26" s="7">
        <v>1.1407499999999999</v>
      </c>
      <c r="D26" s="7">
        <v>0.17510000000000001</v>
      </c>
      <c r="E26" s="9">
        <f t="shared" si="1"/>
        <v>17.510000000000002</v>
      </c>
      <c r="AB26" t="s">
        <v>71</v>
      </c>
      <c r="AC26" t="s">
        <v>90</v>
      </c>
    </row>
    <row r="27" spans="1:29">
      <c r="A27" t="s">
        <v>7</v>
      </c>
      <c r="B27" s="7">
        <v>1.014</v>
      </c>
      <c r="C27" s="7">
        <v>0.20963999999999999</v>
      </c>
      <c r="D27" s="7">
        <v>0.20674000000000001</v>
      </c>
      <c r="E27" s="9">
        <f t="shared" si="1"/>
        <v>20.673999999999999</v>
      </c>
      <c r="AB27" t="s">
        <v>66</v>
      </c>
      <c r="AC27" t="s">
        <v>84</v>
      </c>
    </row>
    <row r="28" spans="1:29">
      <c r="A28" t="s">
        <v>8</v>
      </c>
      <c r="AB28" t="s">
        <v>73</v>
      </c>
      <c r="AC28" t="s">
        <v>92</v>
      </c>
    </row>
    <row r="29" spans="1:29">
      <c r="A29" t="s">
        <v>9</v>
      </c>
      <c r="AB29" t="s">
        <v>78</v>
      </c>
      <c r="AC29" t="s">
        <v>97</v>
      </c>
    </row>
    <row r="30" spans="1:29">
      <c r="A30" t="s">
        <v>10</v>
      </c>
      <c r="B30" s="7">
        <v>1.1899200000000001</v>
      </c>
      <c r="C30" s="7">
        <v>8.43E-2</v>
      </c>
      <c r="D30" s="7">
        <v>7.084E-2</v>
      </c>
      <c r="E30" s="9">
        <f t="shared" si="1"/>
        <v>7.0839999999999996</v>
      </c>
      <c r="AC30" t="s">
        <v>98</v>
      </c>
    </row>
    <row r="31" spans="1:29">
      <c r="A31" t="s">
        <v>11</v>
      </c>
      <c r="B31" s="7">
        <v>1.1419999999999999</v>
      </c>
      <c r="C31" s="7">
        <v>0.24390000000000001</v>
      </c>
      <c r="D31" s="7">
        <v>0.21357000000000001</v>
      </c>
      <c r="E31" s="9">
        <f t="shared" si="1"/>
        <v>21.356999999999999</v>
      </c>
      <c r="AB31" t="s">
        <v>67</v>
      </c>
      <c r="AC31" t="s">
        <v>85</v>
      </c>
    </row>
    <row r="32" spans="1:29">
      <c r="A32" t="s">
        <v>12</v>
      </c>
      <c r="B32" s="7">
        <v>1.12642</v>
      </c>
      <c r="C32" s="7">
        <v>0.30486999999999997</v>
      </c>
      <c r="D32" s="7">
        <v>0.27065</v>
      </c>
      <c r="E32" s="9">
        <f t="shared" si="1"/>
        <v>27.065000000000001</v>
      </c>
      <c r="AB32" t="s">
        <v>74</v>
      </c>
      <c r="AC32" t="s">
        <v>93</v>
      </c>
    </row>
    <row r="33" spans="1:29">
      <c r="A33" t="s">
        <v>13</v>
      </c>
      <c r="B33" s="7">
        <v>0.47239999999999999</v>
      </c>
      <c r="C33" s="7">
        <v>0.23868</v>
      </c>
      <c r="D33" s="7">
        <v>0.50524999999999998</v>
      </c>
      <c r="E33" s="9">
        <f t="shared" si="1"/>
        <v>50.524999999999999</v>
      </c>
      <c r="AB33" t="s">
        <v>45</v>
      </c>
      <c r="AC33" t="s">
        <v>86</v>
      </c>
    </row>
    <row r="34" spans="1:29">
      <c r="A34" t="s">
        <v>14</v>
      </c>
      <c r="B34" s="7">
        <v>1.13608</v>
      </c>
      <c r="C34" s="7">
        <v>0.18658</v>
      </c>
      <c r="D34" s="7">
        <v>0.16422999999999999</v>
      </c>
      <c r="E34" s="9">
        <f t="shared" si="1"/>
        <v>16.422999999999998</v>
      </c>
      <c r="AB34" t="s">
        <v>75</v>
      </c>
      <c r="AC34" t="s">
        <v>94</v>
      </c>
    </row>
    <row r="35" spans="1:29">
      <c r="A35" t="s">
        <v>15</v>
      </c>
      <c r="B35" s="7">
        <v>0.56682999999999995</v>
      </c>
      <c r="C35" s="7">
        <v>0.38009999999999999</v>
      </c>
      <c r="D35" s="7">
        <v>0.67056000000000004</v>
      </c>
      <c r="E35" s="9">
        <f t="shared" si="1"/>
        <v>67.056000000000012</v>
      </c>
      <c r="AB35" t="s">
        <v>68</v>
      </c>
      <c r="AC35" t="s">
        <v>87</v>
      </c>
    </row>
    <row r="36" spans="1:29">
      <c r="A36" t="s">
        <v>16</v>
      </c>
      <c r="AB36" t="s">
        <v>76</v>
      </c>
      <c r="AC36" t="s">
        <v>95</v>
      </c>
    </row>
    <row r="37" spans="1:29">
      <c r="A37" t="s">
        <v>17</v>
      </c>
      <c r="AB37" t="s">
        <v>69</v>
      </c>
      <c r="AC37" t="s">
        <v>88</v>
      </c>
    </row>
    <row r="38" spans="1:29">
      <c r="A38" t="s">
        <v>18</v>
      </c>
      <c r="B38" s="7">
        <v>1.02155</v>
      </c>
      <c r="C38" s="7">
        <v>0.27017000000000002</v>
      </c>
      <c r="D38" s="7">
        <v>0.26446999999999998</v>
      </c>
      <c r="E38" s="9">
        <f t="shared" si="1"/>
        <v>26.446999999999999</v>
      </c>
      <c r="AB38" t="s">
        <v>77</v>
      </c>
      <c r="AC38" t="s">
        <v>96</v>
      </c>
    </row>
    <row r="39" spans="1:29">
      <c r="A39" t="s">
        <v>19</v>
      </c>
      <c r="B39" s="7">
        <v>0.58967000000000003</v>
      </c>
      <c r="C39" s="7">
        <v>0.17166000000000001</v>
      </c>
      <c r="D39" s="7">
        <v>0.29110999999999998</v>
      </c>
      <c r="E39" s="9">
        <f t="shared" si="1"/>
        <v>29.110999999999997</v>
      </c>
    </row>
    <row r="40" spans="1:29">
      <c r="A40" t="s">
        <v>20</v>
      </c>
      <c r="B40" s="7">
        <v>0.97860000000000003</v>
      </c>
      <c r="C40" s="7">
        <v>0.25377</v>
      </c>
      <c r="D40" s="7">
        <v>0.25929999999999997</v>
      </c>
      <c r="E40" s="9">
        <f t="shared" si="1"/>
        <v>25.929999999999996</v>
      </c>
    </row>
    <row r="41" spans="1:29">
      <c r="E4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0"/>
  <sheetViews>
    <sheetView zoomScale="60" zoomScaleNormal="60" workbookViewId="0">
      <selection sqref="A1:E18"/>
    </sheetView>
  </sheetViews>
  <sheetFormatPr defaultRowHeight="14.5"/>
  <cols>
    <col min="1" max="1" width="13" customWidth="1"/>
    <col min="2" max="2" width="9.26953125" customWidth="1"/>
    <col min="3" max="3" width="18.26953125" customWidth="1"/>
    <col min="4" max="5" width="20.54296875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59</v>
      </c>
      <c r="AG1" s="10" t="s">
        <v>79</v>
      </c>
      <c r="AH1" s="10" t="s">
        <v>80</v>
      </c>
    </row>
    <row r="2" spans="1:34">
      <c r="A2" t="s">
        <v>4</v>
      </c>
      <c r="B2" s="7">
        <v>0.69799999999999995</v>
      </c>
      <c r="C2" s="7">
        <v>0.14247000000000001</v>
      </c>
      <c r="D2" s="7">
        <v>0.20411000000000001</v>
      </c>
      <c r="E2" s="6">
        <f>D2*100</f>
        <v>20.411000000000001</v>
      </c>
      <c r="AG2" t="s">
        <v>63</v>
      </c>
      <c r="AH2" t="s">
        <v>81</v>
      </c>
    </row>
    <row r="3" spans="1:34">
      <c r="A3" t="s">
        <v>5</v>
      </c>
      <c r="B3" s="7">
        <v>0.51563999999999999</v>
      </c>
      <c r="C3" s="7">
        <v>6.9089999999999999E-2</v>
      </c>
      <c r="D3" s="7">
        <v>0.13400000000000001</v>
      </c>
      <c r="E3" s="6">
        <f t="shared" ref="E3:E21" si="0">D3*100</f>
        <v>13.4</v>
      </c>
      <c r="AG3" t="s">
        <v>64</v>
      </c>
      <c r="AH3" t="s">
        <v>82</v>
      </c>
    </row>
    <row r="4" spans="1:34">
      <c r="A4" t="s">
        <v>6</v>
      </c>
      <c r="B4" s="7">
        <v>0.58057999999999998</v>
      </c>
      <c r="C4" s="7">
        <v>8.9130000000000001E-2</v>
      </c>
      <c r="D4" s="7">
        <v>0.15351999999999999</v>
      </c>
      <c r="E4" s="6">
        <f t="shared" si="0"/>
        <v>15.351999999999999</v>
      </c>
      <c r="AG4" t="s">
        <v>65</v>
      </c>
      <c r="AH4" t="s">
        <v>83</v>
      </c>
    </row>
    <row r="5" spans="1:34">
      <c r="A5" t="s">
        <v>7</v>
      </c>
      <c r="B5" s="7">
        <v>0.52090000000000003</v>
      </c>
      <c r="C5" s="7">
        <v>0.11421000000000001</v>
      </c>
      <c r="D5" s="7">
        <v>0.21925</v>
      </c>
      <c r="E5" s="6">
        <f t="shared" si="0"/>
        <v>21.925000000000001</v>
      </c>
      <c r="AG5" t="s">
        <v>66</v>
      </c>
      <c r="AH5" t="s">
        <v>84</v>
      </c>
    </row>
    <row r="6" spans="1:34">
      <c r="A6" t="s">
        <v>8</v>
      </c>
      <c r="B6" s="7">
        <v>1.20075</v>
      </c>
      <c r="C6" s="7">
        <v>0.36646000000000001</v>
      </c>
      <c r="D6" s="7">
        <v>0.30519000000000002</v>
      </c>
      <c r="E6" s="9">
        <f t="shared" si="0"/>
        <v>30.519000000000002</v>
      </c>
      <c r="AG6" t="s">
        <v>67</v>
      </c>
      <c r="AH6" t="s">
        <v>85</v>
      </c>
    </row>
    <row r="7" spans="1:34">
      <c r="A7" t="s">
        <v>9</v>
      </c>
      <c r="B7" s="7">
        <v>0.78100000000000003</v>
      </c>
      <c r="C7" s="7">
        <v>0.1045</v>
      </c>
      <c r="D7" s="7">
        <v>0.13381000000000001</v>
      </c>
      <c r="E7" s="9">
        <f t="shared" si="0"/>
        <v>13.381000000000002</v>
      </c>
      <c r="AG7" t="s">
        <v>45</v>
      </c>
      <c r="AH7" t="s">
        <v>86</v>
      </c>
    </row>
    <row r="8" spans="1:34">
      <c r="A8" t="s">
        <v>10</v>
      </c>
      <c r="B8" s="7">
        <v>0.57533000000000001</v>
      </c>
      <c r="C8" s="7">
        <v>0.11456</v>
      </c>
      <c r="D8" s="7">
        <v>0.19911000000000001</v>
      </c>
      <c r="E8" s="6">
        <f t="shared" si="0"/>
        <v>19.911000000000001</v>
      </c>
      <c r="AG8" t="s">
        <v>68</v>
      </c>
      <c r="AH8" t="s">
        <v>87</v>
      </c>
    </row>
    <row r="9" spans="1:34">
      <c r="A9" t="s">
        <v>11</v>
      </c>
      <c r="B9" s="7">
        <v>0.58109</v>
      </c>
      <c r="C9" s="7">
        <v>0.12415</v>
      </c>
      <c r="D9" s="7">
        <v>0.21365000000000001</v>
      </c>
      <c r="E9" s="6">
        <f t="shared" si="0"/>
        <v>21.365000000000002</v>
      </c>
      <c r="AG9" t="s">
        <v>69</v>
      </c>
      <c r="AH9" t="s">
        <v>88</v>
      </c>
    </row>
    <row r="10" spans="1:34">
      <c r="A10" t="s">
        <v>12</v>
      </c>
      <c r="B10" s="7">
        <v>0.57316999999999996</v>
      </c>
      <c r="C10" s="7">
        <v>0.15539</v>
      </c>
      <c r="D10" s="7">
        <v>0.27111000000000002</v>
      </c>
      <c r="E10" s="6">
        <f t="shared" si="0"/>
        <v>27.111000000000001</v>
      </c>
      <c r="AG10" t="s">
        <v>70</v>
      </c>
      <c r="AH10" t="s">
        <v>89</v>
      </c>
    </row>
    <row r="11" spans="1:34">
      <c r="A11" t="s">
        <v>13</v>
      </c>
      <c r="B11" s="7">
        <v>0.25090000000000001</v>
      </c>
      <c r="C11" s="7">
        <v>0.11251</v>
      </c>
      <c r="D11" s="7">
        <v>0.44840999999999998</v>
      </c>
      <c r="E11" s="6">
        <f t="shared" si="0"/>
        <v>44.840999999999994</v>
      </c>
      <c r="AG11" t="s">
        <v>71</v>
      </c>
      <c r="AH11" t="s">
        <v>90</v>
      </c>
    </row>
    <row r="12" spans="1:34">
      <c r="A12" t="s">
        <v>14</v>
      </c>
      <c r="B12" s="7">
        <v>0.57767000000000002</v>
      </c>
      <c r="C12" s="7">
        <v>9.4829999999999998E-2</v>
      </c>
      <c r="D12" s="7">
        <v>0.16417000000000001</v>
      </c>
      <c r="E12" s="6">
        <f t="shared" si="0"/>
        <v>16.417000000000002</v>
      </c>
      <c r="AG12" t="s">
        <v>72</v>
      </c>
      <c r="AH12" t="s">
        <v>91</v>
      </c>
    </row>
    <row r="13" spans="1:34">
      <c r="A13" t="s">
        <v>15</v>
      </c>
      <c r="B13" s="7">
        <v>0.28799999999999998</v>
      </c>
      <c r="C13" s="7">
        <v>0.19353999999999999</v>
      </c>
      <c r="D13" s="7">
        <v>0.67201</v>
      </c>
      <c r="E13" s="6">
        <f t="shared" si="0"/>
        <v>67.200999999999993</v>
      </c>
      <c r="AG13" t="s">
        <v>73</v>
      </c>
      <c r="AH13" t="s">
        <v>92</v>
      </c>
    </row>
    <row r="14" spans="1:34">
      <c r="A14" t="s">
        <v>16</v>
      </c>
      <c r="B14" s="7">
        <v>0.60582999999999998</v>
      </c>
      <c r="C14" s="7">
        <v>0.10423</v>
      </c>
      <c r="D14" s="7">
        <v>0.17204</v>
      </c>
      <c r="E14" s="9">
        <f>D14*100</f>
        <v>17.204000000000001</v>
      </c>
      <c r="AG14" t="s">
        <v>74</v>
      </c>
      <c r="AH14" t="s">
        <v>93</v>
      </c>
    </row>
    <row r="15" spans="1:34">
      <c r="A15" t="s">
        <v>17</v>
      </c>
      <c r="B15" s="7">
        <v>0.49883</v>
      </c>
      <c r="C15" s="7">
        <v>0.15454000000000001</v>
      </c>
      <c r="D15" s="7">
        <v>0.30980000000000002</v>
      </c>
      <c r="E15" s="9">
        <f>D15*100</f>
        <v>30.98</v>
      </c>
      <c r="AG15" t="s">
        <v>75</v>
      </c>
      <c r="AH15" t="s">
        <v>94</v>
      </c>
    </row>
    <row r="16" spans="1:34">
      <c r="A16" t="s">
        <v>18</v>
      </c>
      <c r="B16" s="7">
        <v>0.51981999999999995</v>
      </c>
      <c r="C16" s="7">
        <v>0.13739000000000001</v>
      </c>
      <c r="D16" s="7">
        <v>0.26429999999999998</v>
      </c>
      <c r="E16" s="6">
        <f t="shared" si="0"/>
        <v>26.43</v>
      </c>
      <c r="AG16" t="s">
        <v>76</v>
      </c>
      <c r="AH16" t="s">
        <v>95</v>
      </c>
    </row>
    <row r="17" spans="1:34">
      <c r="A17" t="s">
        <v>19</v>
      </c>
      <c r="B17" s="7">
        <v>0.29988999999999999</v>
      </c>
      <c r="C17" s="7">
        <v>8.7400000000000005E-2</v>
      </c>
      <c r="D17" s="7">
        <v>0.29143999999999998</v>
      </c>
      <c r="E17" s="6">
        <f t="shared" si="0"/>
        <v>29.143999999999998</v>
      </c>
      <c r="AG17" t="s">
        <v>77</v>
      </c>
      <c r="AH17" t="s">
        <v>96</v>
      </c>
    </row>
    <row r="18" spans="1:34">
      <c r="A18" t="s">
        <v>20</v>
      </c>
      <c r="B18" s="7">
        <v>0.49782999999999999</v>
      </c>
      <c r="C18" s="7">
        <v>0.12914</v>
      </c>
      <c r="D18" s="7">
        <v>0.25940000000000002</v>
      </c>
      <c r="E18" s="6">
        <f t="shared" si="0"/>
        <v>25.94</v>
      </c>
      <c r="AG18" t="s">
        <v>78</v>
      </c>
      <c r="AH18" t="s">
        <v>97</v>
      </c>
    </row>
    <row r="19" spans="1:34">
      <c r="A19" t="s">
        <v>21</v>
      </c>
      <c r="B19" s="7">
        <v>0.74636000000000002</v>
      </c>
      <c r="C19" s="7">
        <v>0.10235</v>
      </c>
      <c r="D19" s="7">
        <v>0.13713</v>
      </c>
      <c r="E19" s="2">
        <f t="shared" si="0"/>
        <v>13.713000000000001</v>
      </c>
      <c r="AH19" t="s">
        <v>98</v>
      </c>
    </row>
    <row r="20" spans="1:34">
      <c r="A20" t="s">
        <v>22</v>
      </c>
      <c r="B20" s="7">
        <v>0.72409999999999997</v>
      </c>
      <c r="C20" s="7">
        <v>0.22817999999999999</v>
      </c>
      <c r="D20" s="7">
        <v>0.31512000000000001</v>
      </c>
      <c r="E20" s="2">
        <f t="shared" si="0"/>
        <v>31.512</v>
      </c>
      <c r="AG20" s="10" t="s">
        <v>99</v>
      </c>
    </row>
    <row r="21" spans="1:34">
      <c r="A21" t="s">
        <v>23</v>
      </c>
      <c r="B21" s="7">
        <v>0.10938000000000001</v>
      </c>
      <c r="C21" s="7">
        <v>0.10181</v>
      </c>
      <c r="D21" s="7">
        <v>0.93088000000000004</v>
      </c>
      <c r="E21" s="2">
        <f t="shared" si="0"/>
        <v>93.088000000000008</v>
      </c>
      <c r="AG21" t="s">
        <v>63</v>
      </c>
      <c r="AH21" t="s">
        <v>81</v>
      </c>
    </row>
    <row r="22" spans="1:34">
      <c r="B22" s="7"/>
      <c r="C22" s="7"/>
      <c r="D22" s="7"/>
      <c r="AG22" t="s">
        <v>70</v>
      </c>
      <c r="AH22" t="s">
        <v>89</v>
      </c>
    </row>
    <row r="23" spans="1:34">
      <c r="A23" t="s">
        <v>0</v>
      </c>
      <c r="B23" t="s">
        <v>1</v>
      </c>
      <c r="C23" t="s">
        <v>2</v>
      </c>
      <c r="D23" t="s">
        <v>3</v>
      </c>
      <c r="E23" t="s">
        <v>59</v>
      </c>
      <c r="AG23" t="s">
        <v>65</v>
      </c>
      <c r="AH23" t="s">
        <v>83</v>
      </c>
    </row>
    <row r="24" spans="1:34">
      <c r="A24" t="s">
        <v>4</v>
      </c>
      <c r="B24" s="7">
        <v>0.69799999999999995</v>
      </c>
      <c r="C24" s="7">
        <v>0.14247000000000001</v>
      </c>
      <c r="D24" s="7">
        <v>0.20411000000000001</v>
      </c>
      <c r="E24" s="9">
        <f t="shared" ref="E24:E40" si="1">D24*100</f>
        <v>20.411000000000001</v>
      </c>
      <c r="AG24" t="s">
        <v>72</v>
      </c>
      <c r="AH24" t="s">
        <v>91</v>
      </c>
    </row>
    <row r="25" spans="1:34">
      <c r="A25" t="s">
        <v>5</v>
      </c>
      <c r="B25" s="7">
        <v>0.51563999999999999</v>
      </c>
      <c r="C25" s="7">
        <v>6.9089999999999999E-2</v>
      </c>
      <c r="D25" s="7">
        <v>0.13400000000000001</v>
      </c>
      <c r="E25" s="9">
        <f t="shared" si="1"/>
        <v>13.4</v>
      </c>
      <c r="AG25" t="s">
        <v>64</v>
      </c>
      <c r="AH25" t="s">
        <v>82</v>
      </c>
    </row>
    <row r="26" spans="1:34">
      <c r="A26" t="s">
        <v>6</v>
      </c>
      <c r="B26" s="7">
        <v>0.58057999999999998</v>
      </c>
      <c r="C26" s="7">
        <v>8.9130000000000001E-2</v>
      </c>
      <c r="D26" s="7">
        <v>0.15351999999999999</v>
      </c>
      <c r="E26" s="9">
        <f t="shared" si="1"/>
        <v>15.351999999999999</v>
      </c>
      <c r="AG26" t="s">
        <v>71</v>
      </c>
      <c r="AH26" t="s">
        <v>90</v>
      </c>
    </row>
    <row r="27" spans="1:34">
      <c r="A27" t="s">
        <v>7</v>
      </c>
      <c r="B27" s="7">
        <v>0.52090000000000003</v>
      </c>
      <c r="C27" s="7">
        <v>0.11421000000000001</v>
      </c>
      <c r="D27" s="7">
        <v>0.21925</v>
      </c>
      <c r="E27" s="9">
        <f t="shared" si="1"/>
        <v>21.925000000000001</v>
      </c>
      <c r="AG27" t="s">
        <v>66</v>
      </c>
      <c r="AH27" t="s">
        <v>84</v>
      </c>
    </row>
    <row r="28" spans="1:34">
      <c r="A28" t="s">
        <v>8</v>
      </c>
      <c r="B28" s="7"/>
      <c r="C28" s="7"/>
      <c r="D28" s="7"/>
      <c r="E28" s="9"/>
      <c r="AG28" t="s">
        <v>73</v>
      </c>
      <c r="AH28" t="s">
        <v>92</v>
      </c>
    </row>
    <row r="29" spans="1:34">
      <c r="A29" t="s">
        <v>9</v>
      </c>
      <c r="B29" s="7"/>
      <c r="C29" s="7"/>
      <c r="D29" s="7"/>
      <c r="E29" s="9"/>
      <c r="AG29" t="s">
        <v>78</v>
      </c>
      <c r="AH29" t="s">
        <v>97</v>
      </c>
    </row>
    <row r="30" spans="1:34">
      <c r="A30" t="s">
        <v>10</v>
      </c>
      <c r="B30" s="7">
        <v>0.57533000000000001</v>
      </c>
      <c r="C30" s="7">
        <v>0.11456</v>
      </c>
      <c r="D30" s="7">
        <v>0.19911000000000001</v>
      </c>
      <c r="E30" s="9">
        <f t="shared" si="1"/>
        <v>19.911000000000001</v>
      </c>
      <c r="AH30" t="s">
        <v>98</v>
      </c>
    </row>
    <row r="31" spans="1:34">
      <c r="A31" t="s">
        <v>11</v>
      </c>
      <c r="B31" s="7">
        <v>0.58109</v>
      </c>
      <c r="C31" s="7">
        <v>0.12415</v>
      </c>
      <c r="D31" s="7">
        <v>0.21365000000000001</v>
      </c>
      <c r="E31" s="9">
        <f t="shared" si="1"/>
        <v>21.365000000000002</v>
      </c>
      <c r="AG31" t="s">
        <v>67</v>
      </c>
      <c r="AH31" t="s">
        <v>85</v>
      </c>
    </row>
    <row r="32" spans="1:34">
      <c r="A32" t="s">
        <v>12</v>
      </c>
      <c r="B32" s="7">
        <v>0.57316999999999996</v>
      </c>
      <c r="C32" s="7">
        <v>0.15539</v>
      </c>
      <c r="D32" s="7">
        <v>0.27111000000000002</v>
      </c>
      <c r="E32" s="9">
        <f t="shared" si="1"/>
        <v>27.111000000000001</v>
      </c>
      <c r="AG32" t="s">
        <v>74</v>
      </c>
      <c r="AH32" t="s">
        <v>93</v>
      </c>
    </row>
    <row r="33" spans="1:34">
      <c r="A33" t="s">
        <v>13</v>
      </c>
      <c r="B33" s="7">
        <v>0.25090000000000001</v>
      </c>
      <c r="C33" s="7">
        <v>0.11251</v>
      </c>
      <c r="D33" s="7">
        <v>0.44840999999999998</v>
      </c>
      <c r="E33" s="9">
        <f t="shared" si="1"/>
        <v>44.840999999999994</v>
      </c>
      <c r="AG33" t="s">
        <v>45</v>
      </c>
      <c r="AH33" t="s">
        <v>86</v>
      </c>
    </row>
    <row r="34" spans="1:34">
      <c r="A34" t="s">
        <v>14</v>
      </c>
      <c r="B34" s="7">
        <v>0.57767000000000002</v>
      </c>
      <c r="C34" s="7">
        <v>9.4829999999999998E-2</v>
      </c>
      <c r="D34" s="7">
        <v>0.16417000000000001</v>
      </c>
      <c r="E34" s="9">
        <f t="shared" si="1"/>
        <v>16.417000000000002</v>
      </c>
      <c r="AG34" t="s">
        <v>75</v>
      </c>
      <c r="AH34" t="s">
        <v>94</v>
      </c>
    </row>
    <row r="35" spans="1:34">
      <c r="A35" t="s">
        <v>15</v>
      </c>
      <c r="B35" s="7">
        <v>0.28799999999999998</v>
      </c>
      <c r="C35" s="7">
        <v>0.19353999999999999</v>
      </c>
      <c r="D35" s="7">
        <v>0.67201</v>
      </c>
      <c r="E35" s="9">
        <f t="shared" si="1"/>
        <v>67.200999999999993</v>
      </c>
      <c r="AG35" t="s">
        <v>68</v>
      </c>
      <c r="AH35" t="s">
        <v>87</v>
      </c>
    </row>
    <row r="36" spans="1:34">
      <c r="A36" t="s">
        <v>16</v>
      </c>
      <c r="AG36" t="s">
        <v>76</v>
      </c>
      <c r="AH36" t="s">
        <v>95</v>
      </c>
    </row>
    <row r="37" spans="1:34">
      <c r="A37" t="s">
        <v>17</v>
      </c>
      <c r="AG37" t="s">
        <v>69</v>
      </c>
      <c r="AH37" t="s">
        <v>88</v>
      </c>
    </row>
    <row r="38" spans="1:34">
      <c r="A38" t="s">
        <v>18</v>
      </c>
      <c r="B38" s="7">
        <v>0.51981999999999995</v>
      </c>
      <c r="C38" s="7">
        <v>0.13739000000000001</v>
      </c>
      <c r="D38" s="7">
        <v>0.26429999999999998</v>
      </c>
      <c r="E38" s="9">
        <f t="shared" si="1"/>
        <v>26.43</v>
      </c>
      <c r="AG38" t="s">
        <v>77</v>
      </c>
      <c r="AH38" t="s">
        <v>96</v>
      </c>
    </row>
    <row r="39" spans="1:34">
      <c r="A39" t="s">
        <v>19</v>
      </c>
      <c r="B39" s="7">
        <v>0.29988999999999999</v>
      </c>
      <c r="C39" s="7">
        <v>8.7400000000000005E-2</v>
      </c>
      <c r="D39" s="7">
        <v>0.29143999999999998</v>
      </c>
      <c r="E39" s="9">
        <f t="shared" si="1"/>
        <v>29.143999999999998</v>
      </c>
    </row>
    <row r="40" spans="1:34">
      <c r="A40" t="s">
        <v>20</v>
      </c>
      <c r="B40" s="7">
        <v>0.49782999999999999</v>
      </c>
      <c r="C40" s="7">
        <v>0.12914</v>
      </c>
      <c r="D40" s="7">
        <v>0.25940000000000002</v>
      </c>
      <c r="E40" s="9">
        <f t="shared" si="1"/>
        <v>25.94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6"/>
  <sheetViews>
    <sheetView zoomScale="60" zoomScaleNormal="60" workbookViewId="0">
      <selection activeCell="D28" sqref="D28"/>
    </sheetView>
  </sheetViews>
  <sheetFormatPr defaultRowHeight="14.5"/>
  <cols>
    <col min="1" max="2" width="12.1796875" customWidth="1"/>
    <col min="3" max="3" width="17.54296875" customWidth="1"/>
    <col min="4" max="5" width="20.26953125" customWidth="1"/>
  </cols>
  <sheetData>
    <row r="1" spans="1:35">
      <c r="A1" t="s">
        <v>0</v>
      </c>
      <c r="B1" t="s">
        <v>1</v>
      </c>
      <c r="C1" t="s">
        <v>2</v>
      </c>
      <c r="D1" t="s">
        <v>3</v>
      </c>
      <c r="E1" t="s">
        <v>59</v>
      </c>
      <c r="AH1" s="10" t="s">
        <v>79</v>
      </c>
      <c r="AI1" s="10" t="s">
        <v>80</v>
      </c>
    </row>
    <row r="2" spans="1:35">
      <c r="A2" t="s">
        <v>4</v>
      </c>
      <c r="B2" s="7">
        <v>0.33917000000000003</v>
      </c>
      <c r="C2" s="7">
        <v>0.16367000000000001</v>
      </c>
      <c r="D2" s="7">
        <v>0.48258000000000001</v>
      </c>
      <c r="E2" s="6">
        <f>D2*100</f>
        <v>48.258000000000003</v>
      </c>
      <c r="AH2" t="s">
        <v>63</v>
      </c>
      <c r="AI2" t="s">
        <v>81</v>
      </c>
    </row>
    <row r="3" spans="1:35">
      <c r="A3" t="s">
        <v>5</v>
      </c>
      <c r="B3" s="7">
        <v>0.21545</v>
      </c>
      <c r="C3" s="7">
        <v>6.198E-2</v>
      </c>
      <c r="D3" s="7">
        <v>0.28769</v>
      </c>
      <c r="E3" s="6">
        <f t="shared" ref="E3:E21" si="0">D3*100</f>
        <v>28.768999999999998</v>
      </c>
      <c r="AH3" t="s">
        <v>64</v>
      </c>
      <c r="AI3" t="s">
        <v>82</v>
      </c>
    </row>
    <row r="4" spans="1:35">
      <c r="A4" t="s">
        <v>6</v>
      </c>
      <c r="B4" s="7">
        <v>0.23050000000000001</v>
      </c>
      <c r="C4" s="7">
        <v>5.1249999999999997E-2</v>
      </c>
      <c r="D4" s="7">
        <v>0.22234999999999999</v>
      </c>
      <c r="E4" s="6">
        <f t="shared" si="0"/>
        <v>22.234999999999999</v>
      </c>
      <c r="AH4" t="s">
        <v>65</v>
      </c>
      <c r="AI4" t="s">
        <v>83</v>
      </c>
    </row>
    <row r="5" spans="1:35">
      <c r="A5" t="s">
        <v>7</v>
      </c>
      <c r="B5" s="7">
        <v>0.19320000000000001</v>
      </c>
      <c r="C5" s="7">
        <v>7.7060000000000003E-2</v>
      </c>
      <c r="D5" s="7">
        <v>0.39884999999999998</v>
      </c>
      <c r="E5" s="6">
        <f t="shared" si="0"/>
        <v>39.884999999999998</v>
      </c>
      <c r="AH5" t="s">
        <v>66</v>
      </c>
      <c r="AI5" t="s">
        <v>84</v>
      </c>
    </row>
    <row r="6" spans="1:35">
      <c r="A6" t="s">
        <v>8</v>
      </c>
      <c r="B6" s="7">
        <v>0.71682999999999997</v>
      </c>
      <c r="C6" s="7">
        <v>0.20307</v>
      </c>
      <c r="D6" s="7">
        <v>0.28328999999999999</v>
      </c>
      <c r="E6" s="9">
        <f t="shared" si="0"/>
        <v>28.328999999999997</v>
      </c>
      <c r="AH6" t="s">
        <v>67</v>
      </c>
      <c r="AI6" t="s">
        <v>85</v>
      </c>
    </row>
    <row r="7" spans="1:35">
      <c r="A7" t="s">
        <v>9</v>
      </c>
      <c r="B7" s="7">
        <v>0.39927000000000001</v>
      </c>
      <c r="C7" s="7">
        <v>8.3820000000000006E-2</v>
      </c>
      <c r="D7" s="7">
        <v>0.20993000000000001</v>
      </c>
      <c r="E7" s="9">
        <f t="shared" si="0"/>
        <v>20.993000000000002</v>
      </c>
      <c r="AH7" t="s">
        <v>45</v>
      </c>
      <c r="AI7" t="s">
        <v>86</v>
      </c>
    </row>
    <row r="8" spans="1:35">
      <c r="A8" t="s">
        <v>10</v>
      </c>
      <c r="B8" s="7">
        <v>0.30292000000000002</v>
      </c>
      <c r="C8" s="7">
        <v>7.4649999999999994E-2</v>
      </c>
      <c r="D8" s="7">
        <v>0.24645</v>
      </c>
      <c r="E8" s="6">
        <f t="shared" si="0"/>
        <v>24.645</v>
      </c>
      <c r="AH8" t="s">
        <v>68</v>
      </c>
      <c r="AI8" t="s">
        <v>87</v>
      </c>
    </row>
    <row r="9" spans="1:35">
      <c r="A9" t="s">
        <v>11</v>
      </c>
      <c r="B9" s="7">
        <v>0.23372999999999999</v>
      </c>
      <c r="C9" s="7">
        <v>5.994E-2</v>
      </c>
      <c r="D9" s="7">
        <v>0.25646999999999998</v>
      </c>
      <c r="E9" s="6">
        <f t="shared" si="0"/>
        <v>25.646999999999998</v>
      </c>
      <c r="AH9" t="s">
        <v>69</v>
      </c>
      <c r="AI9" t="s">
        <v>88</v>
      </c>
    </row>
    <row r="10" spans="1:35">
      <c r="A10" t="s">
        <v>12</v>
      </c>
      <c r="B10" s="7">
        <v>0.20663999999999999</v>
      </c>
      <c r="C10" s="7">
        <v>8.0860000000000001E-2</v>
      </c>
      <c r="D10" s="7">
        <v>0.39130999999999999</v>
      </c>
      <c r="E10" s="6">
        <f t="shared" si="0"/>
        <v>39.131</v>
      </c>
      <c r="AH10" t="s">
        <v>70</v>
      </c>
      <c r="AI10" t="s">
        <v>89</v>
      </c>
    </row>
    <row r="11" spans="1:35">
      <c r="A11" t="s">
        <v>13</v>
      </c>
      <c r="B11" s="7">
        <v>5.0299999999999997E-2</v>
      </c>
      <c r="C11" s="7">
        <v>4.9209999999999997E-2</v>
      </c>
      <c r="D11" s="7">
        <v>0.97836000000000001</v>
      </c>
      <c r="E11" s="6">
        <f t="shared" si="0"/>
        <v>97.835999999999999</v>
      </c>
      <c r="AH11" t="s">
        <v>71</v>
      </c>
      <c r="AI11" t="s">
        <v>90</v>
      </c>
    </row>
    <row r="12" spans="1:35">
      <c r="A12" t="s">
        <v>14</v>
      </c>
      <c r="B12" s="7">
        <v>0.26950000000000002</v>
      </c>
      <c r="C12" s="7">
        <v>0.14066999999999999</v>
      </c>
      <c r="D12" s="7">
        <v>0.52197000000000005</v>
      </c>
      <c r="E12" s="6">
        <f t="shared" si="0"/>
        <v>52.197000000000003</v>
      </c>
      <c r="AH12" t="s">
        <v>72</v>
      </c>
      <c r="AI12" t="s">
        <v>91</v>
      </c>
    </row>
    <row r="13" spans="1:35">
      <c r="A13" t="s">
        <v>15</v>
      </c>
      <c r="B13" s="7">
        <v>8.4090909090909091E-2</v>
      </c>
      <c r="C13" s="7">
        <v>9.1943119318862815E-2</v>
      </c>
      <c r="D13" s="7">
        <f>C13/B13</f>
        <v>1.0933776351432334</v>
      </c>
      <c r="E13" s="6">
        <f t="shared" si="0"/>
        <v>109.33776351432334</v>
      </c>
      <c r="AH13" t="s">
        <v>73</v>
      </c>
      <c r="AI13" t="s">
        <v>92</v>
      </c>
    </row>
    <row r="14" spans="1:35">
      <c r="A14" t="s">
        <v>16</v>
      </c>
      <c r="B14" s="7">
        <v>0.26329999999999998</v>
      </c>
      <c r="C14" s="7">
        <v>7.9869999999999997E-2</v>
      </c>
      <c r="D14" s="7">
        <v>0.30327999999999999</v>
      </c>
      <c r="E14" s="9">
        <f>D14*100</f>
        <v>30.327999999999999</v>
      </c>
      <c r="AH14" t="s">
        <v>74</v>
      </c>
      <c r="AI14" t="s">
        <v>93</v>
      </c>
    </row>
    <row r="15" spans="1:35">
      <c r="A15" t="s">
        <v>17</v>
      </c>
      <c r="B15" s="7">
        <v>0.21249999999999999</v>
      </c>
      <c r="C15" s="7">
        <v>0.11889</v>
      </c>
      <c r="D15" s="7">
        <v>0.55949000000000004</v>
      </c>
      <c r="E15" s="9">
        <f>D15*100</f>
        <v>55.949000000000005</v>
      </c>
      <c r="AH15" t="s">
        <v>75</v>
      </c>
      <c r="AI15" t="s">
        <v>94</v>
      </c>
    </row>
    <row r="16" spans="1:35">
      <c r="A16" t="s">
        <v>18</v>
      </c>
      <c r="B16" s="7">
        <v>0.22700000000000001</v>
      </c>
      <c r="C16" s="7">
        <v>9.2780000000000001E-2</v>
      </c>
      <c r="D16" s="7">
        <v>0.40873999999999999</v>
      </c>
      <c r="E16" s="6">
        <f t="shared" si="0"/>
        <v>40.874000000000002</v>
      </c>
      <c r="AH16" t="s">
        <v>76</v>
      </c>
      <c r="AI16" t="s">
        <v>95</v>
      </c>
    </row>
    <row r="17" spans="1:35">
      <c r="A17" t="s">
        <v>19</v>
      </c>
      <c r="B17" s="7">
        <v>8.4559999999999996E-2</v>
      </c>
      <c r="C17" s="7">
        <v>4.4519999999999997E-2</v>
      </c>
      <c r="D17" s="7">
        <v>0.52651999999999999</v>
      </c>
      <c r="E17" s="6">
        <f t="shared" si="0"/>
        <v>52.652000000000001</v>
      </c>
      <c r="AH17" t="s">
        <v>77</v>
      </c>
      <c r="AI17" t="s">
        <v>96</v>
      </c>
    </row>
    <row r="18" spans="1:35">
      <c r="A18" t="s">
        <v>20</v>
      </c>
      <c r="B18" s="7">
        <v>0.28310000000000002</v>
      </c>
      <c r="C18" s="7">
        <v>0.14727999999999999</v>
      </c>
      <c r="D18" s="7">
        <v>0.52010000000000001</v>
      </c>
      <c r="E18" s="6">
        <f t="shared" si="0"/>
        <v>52.01</v>
      </c>
      <c r="AH18" t="s">
        <v>78</v>
      </c>
      <c r="AI18" t="s">
        <v>97</v>
      </c>
    </row>
    <row r="19" spans="1:35">
      <c r="A19" t="s">
        <v>21</v>
      </c>
      <c r="B19" s="7">
        <v>0.51936000000000004</v>
      </c>
      <c r="C19" s="7">
        <v>0.18085999999999999</v>
      </c>
      <c r="D19" s="7">
        <v>0.34823999999999999</v>
      </c>
      <c r="E19" s="2">
        <f t="shared" si="0"/>
        <v>34.823999999999998</v>
      </c>
      <c r="AI19" t="s">
        <v>98</v>
      </c>
    </row>
    <row r="20" spans="1:35">
      <c r="A20" t="s">
        <v>22</v>
      </c>
      <c r="B20" s="7">
        <v>0.38279999999999997</v>
      </c>
      <c r="C20" s="7">
        <v>0.14929999999999999</v>
      </c>
      <c r="D20" s="7">
        <v>0.39001999999999998</v>
      </c>
      <c r="E20" s="2">
        <f t="shared" si="0"/>
        <v>39.001999999999995</v>
      </c>
      <c r="AH20" s="10" t="s">
        <v>99</v>
      </c>
    </row>
    <row r="21" spans="1:35">
      <c r="A21" t="s">
        <v>23</v>
      </c>
      <c r="B21" s="7">
        <v>2.4250000000000001E-2</v>
      </c>
      <c r="C21" s="7">
        <v>3.3439999999999998E-2</v>
      </c>
      <c r="D21" s="7">
        <v>1.37896</v>
      </c>
      <c r="E21" s="2">
        <f t="shared" si="0"/>
        <v>137.89599999999999</v>
      </c>
      <c r="AH21" t="s">
        <v>63</v>
      </c>
      <c r="AI21" t="s">
        <v>81</v>
      </c>
    </row>
    <row r="22" spans="1:35">
      <c r="B22" s="7"/>
      <c r="C22" s="7"/>
      <c r="D22" s="7"/>
      <c r="AH22" t="s">
        <v>70</v>
      </c>
      <c r="AI22" t="s">
        <v>89</v>
      </c>
    </row>
    <row r="23" spans="1:35">
      <c r="A23" t="s">
        <v>15</v>
      </c>
      <c r="B23" s="7"/>
      <c r="C23" s="7"/>
      <c r="D23" s="7"/>
      <c r="AH23" t="s">
        <v>65</v>
      </c>
      <c r="AI23" t="s">
        <v>83</v>
      </c>
    </row>
    <row r="24" spans="1:35">
      <c r="A24">
        <v>0.25800000000000001</v>
      </c>
      <c r="C24">
        <v>0.25800000000000001</v>
      </c>
      <c r="D24" s="7"/>
      <c r="AH24" t="s">
        <v>72</v>
      </c>
      <c r="AI24" t="s">
        <v>91</v>
      </c>
    </row>
    <row r="25" spans="1:35">
      <c r="A25">
        <v>0.10199999999999999</v>
      </c>
      <c r="C25">
        <v>0.10199999999999999</v>
      </c>
      <c r="D25" s="7"/>
      <c r="AH25" t="s">
        <v>64</v>
      </c>
      <c r="AI25" t="s">
        <v>82</v>
      </c>
    </row>
    <row r="26" spans="1:35">
      <c r="A26">
        <v>3.3000000000000002E-2</v>
      </c>
      <c r="C26">
        <v>3.3000000000000002E-2</v>
      </c>
      <c r="D26" s="7"/>
      <c r="AH26" t="s">
        <v>71</v>
      </c>
      <c r="AI26" t="s">
        <v>90</v>
      </c>
    </row>
    <row r="27" spans="1:35">
      <c r="A27">
        <v>1.7000000000000001E-2</v>
      </c>
      <c r="C27">
        <v>1.7000000000000001E-2</v>
      </c>
      <c r="D27" s="7"/>
      <c r="AH27" t="s">
        <v>66</v>
      </c>
      <c r="AI27" t="s">
        <v>84</v>
      </c>
    </row>
    <row r="28" spans="1:35">
      <c r="A28">
        <v>0.26</v>
      </c>
      <c r="C28">
        <v>0.26</v>
      </c>
      <c r="D28" s="7"/>
      <c r="AH28" t="s">
        <v>73</v>
      </c>
      <c r="AI28" t="s">
        <v>92</v>
      </c>
    </row>
    <row r="29" spans="1:35">
      <c r="A29">
        <v>6.0000000000000001E-3</v>
      </c>
      <c r="D29" s="7"/>
      <c r="AH29" t="s">
        <v>78</v>
      </c>
      <c r="AI29" t="s">
        <v>97</v>
      </c>
    </row>
    <row r="30" spans="1:35">
      <c r="A30">
        <v>8.5999999999999993E-2</v>
      </c>
      <c r="C30">
        <v>8.5999999999999993E-2</v>
      </c>
      <c r="D30" s="7"/>
      <c r="AI30" t="s">
        <v>98</v>
      </c>
    </row>
    <row r="31" spans="1:35">
      <c r="A31">
        <v>2.7E-2</v>
      </c>
      <c r="C31">
        <v>2.7E-2</v>
      </c>
      <c r="D31" s="7"/>
      <c r="AH31" t="s">
        <v>67</v>
      </c>
      <c r="AI31" t="s">
        <v>85</v>
      </c>
    </row>
    <row r="32" spans="1:35">
      <c r="A32">
        <v>4.0000000000000001E-3</v>
      </c>
      <c r="D32" s="7"/>
      <c r="AH32" t="s">
        <v>74</v>
      </c>
      <c r="AI32" t="s">
        <v>93</v>
      </c>
    </row>
    <row r="33" spans="1:35">
      <c r="A33">
        <v>0.129</v>
      </c>
      <c r="C33">
        <v>0.129</v>
      </c>
      <c r="D33" s="7"/>
      <c r="AH33" t="s">
        <v>45</v>
      </c>
      <c r="AI33" t="s">
        <v>86</v>
      </c>
    </row>
    <row r="34" spans="1:35">
      <c r="A34">
        <v>3.0000000000000001E-3</v>
      </c>
      <c r="D34" s="7"/>
      <c r="AH34" t="s">
        <v>75</v>
      </c>
      <c r="AI34" t="s">
        <v>94</v>
      </c>
    </row>
    <row r="35" spans="1:35">
      <c r="A35" t="s">
        <v>60</v>
      </c>
      <c r="B35" s="7">
        <f>AVERAGE(A25:A34)</f>
        <v>6.6700000000000009E-2</v>
      </c>
      <c r="C35" s="7">
        <f>AVERAGE(C26:C32)</f>
        <v>8.4600000000000009E-2</v>
      </c>
      <c r="D35" s="7"/>
      <c r="AH35" t="s">
        <v>68</v>
      </c>
      <c r="AI35" t="s">
        <v>87</v>
      </c>
    </row>
    <row r="36" spans="1:35">
      <c r="A36" t="s">
        <v>61</v>
      </c>
      <c r="B36" s="7">
        <f>_xlfn.STDEV.P(A25:A34)</f>
        <v>7.7278781046287201E-2</v>
      </c>
      <c r="C36" s="7">
        <f>_xlfn.STDEV.P(C26:C32)</f>
        <v>9.0903465280483126E-2</v>
      </c>
      <c r="D36" s="7"/>
      <c r="AH36" t="s">
        <v>76</v>
      </c>
      <c r="AI36" t="s">
        <v>95</v>
      </c>
    </row>
    <row r="37" spans="1:35">
      <c r="A37" t="s">
        <v>62</v>
      </c>
      <c r="B37" s="7">
        <f>(B36/B35)*100</f>
        <v>115.86024144870643</v>
      </c>
      <c r="C37" s="7">
        <f>(C36/C35)*100</f>
        <v>107.45090458685948</v>
      </c>
      <c r="D37" s="7"/>
      <c r="AH37" t="s">
        <v>69</v>
      </c>
      <c r="AI37" t="s">
        <v>88</v>
      </c>
    </row>
    <row r="38" spans="1:35">
      <c r="AH38" t="s">
        <v>77</v>
      </c>
      <c r="AI38" t="s">
        <v>96</v>
      </c>
    </row>
    <row r="39" spans="1:35">
      <c r="A39" t="s">
        <v>0</v>
      </c>
      <c r="B39" t="s">
        <v>1</v>
      </c>
      <c r="C39" t="s">
        <v>2</v>
      </c>
      <c r="D39" t="s">
        <v>3</v>
      </c>
      <c r="E39" t="s">
        <v>59</v>
      </c>
    </row>
    <row r="40" spans="1:35">
      <c r="A40" t="s">
        <v>4</v>
      </c>
      <c r="B40" s="7">
        <v>0.33917000000000003</v>
      </c>
      <c r="C40" s="7">
        <v>0.16367000000000001</v>
      </c>
      <c r="D40" s="7">
        <v>0.48258000000000001</v>
      </c>
      <c r="E40" s="9">
        <f t="shared" ref="E40:E56" si="1">D40*100</f>
        <v>48.258000000000003</v>
      </c>
    </row>
    <row r="41" spans="1:35">
      <c r="A41" t="s">
        <v>5</v>
      </c>
      <c r="B41" s="7">
        <v>0.21545</v>
      </c>
      <c r="C41" s="7">
        <v>6.198E-2</v>
      </c>
      <c r="D41" s="7">
        <v>0.28769</v>
      </c>
      <c r="E41" s="9">
        <f t="shared" si="1"/>
        <v>28.768999999999998</v>
      </c>
    </row>
    <row r="42" spans="1:35">
      <c r="A42" t="s">
        <v>6</v>
      </c>
      <c r="B42" s="7">
        <v>0.23050000000000001</v>
      </c>
      <c r="C42" s="7">
        <v>5.1249999999999997E-2</v>
      </c>
      <c r="D42" s="7">
        <v>0.22234999999999999</v>
      </c>
      <c r="E42" s="9">
        <f t="shared" si="1"/>
        <v>22.234999999999999</v>
      </c>
    </row>
    <row r="43" spans="1:35">
      <c r="A43" t="s">
        <v>7</v>
      </c>
      <c r="B43" s="7">
        <v>0.19320000000000001</v>
      </c>
      <c r="C43" s="7">
        <v>7.7060000000000003E-2</v>
      </c>
      <c r="D43" s="7">
        <v>0.39884999999999998</v>
      </c>
      <c r="E43" s="9">
        <f t="shared" si="1"/>
        <v>39.884999999999998</v>
      </c>
    </row>
    <row r="44" spans="1:35">
      <c r="A44" t="s">
        <v>8</v>
      </c>
      <c r="B44" s="7">
        <v>0.71682999999999997</v>
      </c>
      <c r="C44" s="7">
        <v>0.20307</v>
      </c>
      <c r="D44" s="7">
        <v>0.28328999999999999</v>
      </c>
      <c r="E44" s="9">
        <f t="shared" si="1"/>
        <v>28.328999999999997</v>
      </c>
    </row>
    <row r="45" spans="1:35">
      <c r="A45" t="s">
        <v>9</v>
      </c>
      <c r="B45" s="7">
        <v>0.39927000000000001</v>
      </c>
      <c r="C45" s="7">
        <v>8.3820000000000006E-2</v>
      </c>
      <c r="D45" s="7">
        <v>0.20993000000000001</v>
      </c>
      <c r="E45" s="9">
        <f t="shared" si="1"/>
        <v>20.993000000000002</v>
      </c>
    </row>
    <row r="46" spans="1:35">
      <c r="A46" t="s">
        <v>10</v>
      </c>
      <c r="B46" s="7">
        <v>0.30292000000000002</v>
      </c>
      <c r="C46" s="7">
        <v>7.4649999999999994E-2</v>
      </c>
      <c r="D46" s="7">
        <v>0.24645</v>
      </c>
      <c r="E46" s="9">
        <f t="shared" si="1"/>
        <v>24.645</v>
      </c>
    </row>
    <row r="47" spans="1:35">
      <c r="A47" t="s">
        <v>11</v>
      </c>
      <c r="B47" s="7">
        <v>0.23372999999999999</v>
      </c>
      <c r="C47" s="7">
        <v>5.994E-2</v>
      </c>
      <c r="D47" s="7">
        <v>0.25646999999999998</v>
      </c>
      <c r="E47" s="9">
        <f t="shared" si="1"/>
        <v>25.646999999999998</v>
      </c>
    </row>
    <row r="48" spans="1:35">
      <c r="A48" t="s">
        <v>12</v>
      </c>
      <c r="B48" s="7">
        <v>0.20663999999999999</v>
      </c>
      <c r="C48" s="7">
        <v>8.0860000000000001E-2</v>
      </c>
      <c r="D48" s="7">
        <v>0.39130999999999999</v>
      </c>
      <c r="E48" s="9">
        <f t="shared" si="1"/>
        <v>39.131</v>
      </c>
    </row>
    <row r="49" spans="1:5">
      <c r="A49" t="s">
        <v>13</v>
      </c>
      <c r="B49" s="7">
        <v>5.0299999999999997E-2</v>
      </c>
      <c r="C49" s="7">
        <v>4.9209999999999997E-2</v>
      </c>
      <c r="D49" s="7">
        <v>0.97836000000000001</v>
      </c>
      <c r="E49" s="9">
        <f t="shared" si="1"/>
        <v>97.835999999999999</v>
      </c>
    </row>
    <row r="50" spans="1:5">
      <c r="A50" t="s">
        <v>14</v>
      </c>
      <c r="B50" s="7">
        <v>0.26950000000000002</v>
      </c>
      <c r="C50" s="7">
        <v>0.14066999999999999</v>
      </c>
      <c r="D50" s="7">
        <v>0.52197000000000005</v>
      </c>
      <c r="E50" s="9">
        <f t="shared" si="1"/>
        <v>52.197000000000003</v>
      </c>
    </row>
    <row r="51" spans="1:5">
      <c r="A51" t="s">
        <v>15</v>
      </c>
      <c r="B51" s="7">
        <v>0.16375000000000001</v>
      </c>
      <c r="C51" s="7">
        <v>0.29086000000000001</v>
      </c>
      <c r="D51" s="7">
        <v>1.7762500000000001</v>
      </c>
      <c r="E51" s="9">
        <f t="shared" si="1"/>
        <v>177.625</v>
      </c>
    </row>
    <row r="52" spans="1:5">
      <c r="A52" t="s">
        <v>16</v>
      </c>
    </row>
    <row r="53" spans="1:5">
      <c r="A53" t="s">
        <v>17</v>
      </c>
    </row>
    <row r="54" spans="1:5">
      <c r="A54" t="s">
        <v>18</v>
      </c>
      <c r="B54" s="7">
        <v>0.22700000000000001</v>
      </c>
      <c r="C54" s="7">
        <v>9.2780000000000001E-2</v>
      </c>
      <c r="D54" s="7">
        <v>0.40873999999999999</v>
      </c>
      <c r="E54" s="9">
        <f t="shared" si="1"/>
        <v>40.874000000000002</v>
      </c>
    </row>
    <row r="55" spans="1:5">
      <c r="A55" t="s">
        <v>19</v>
      </c>
      <c r="B55" s="7">
        <v>8.4559999999999996E-2</v>
      </c>
      <c r="C55" s="7">
        <v>4.4519999999999997E-2</v>
      </c>
      <c r="D55" s="7">
        <v>0.52651999999999999</v>
      </c>
      <c r="E55" s="9">
        <f t="shared" si="1"/>
        <v>52.652000000000001</v>
      </c>
    </row>
    <row r="56" spans="1:5">
      <c r="A56" t="s">
        <v>20</v>
      </c>
      <c r="B56" s="7">
        <v>0.28310000000000002</v>
      </c>
      <c r="C56" s="7">
        <v>0.14727999999999999</v>
      </c>
      <c r="D56" s="7">
        <v>0.52010000000000001</v>
      </c>
      <c r="E56" s="9">
        <f t="shared" si="1"/>
        <v>52.01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212C-C20C-4F5C-BBE6-A4D616D6A41C}">
  <dimension ref="A1:R35"/>
  <sheetViews>
    <sheetView topLeftCell="B1" zoomScale="70" zoomScaleNormal="70" workbookViewId="0">
      <selection activeCell="R2" sqref="R2"/>
    </sheetView>
  </sheetViews>
  <sheetFormatPr defaultRowHeight="14.5"/>
  <cols>
    <col min="1" max="9" width="8.81640625" bestFit="1" customWidth="1"/>
    <col min="13" max="16" width="8.81640625" bestFit="1" customWidth="1"/>
    <col min="17" max="17" width="11.81640625" bestFit="1" customWidth="1"/>
    <col min="18" max="18" width="8.81640625" bestFit="1" customWidth="1"/>
  </cols>
  <sheetData>
    <row r="1" spans="1:18" ht="15.5">
      <c r="A1" s="1" t="s">
        <v>24</v>
      </c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30</v>
      </c>
      <c r="H1" s="1" t="s">
        <v>31</v>
      </c>
      <c r="I1" s="1" t="s">
        <v>32</v>
      </c>
      <c r="J1" s="2"/>
      <c r="K1" s="2"/>
      <c r="L1" s="2"/>
      <c r="M1" s="2"/>
      <c r="N1" s="2"/>
      <c r="O1" s="2"/>
      <c r="P1" s="2"/>
      <c r="Q1" s="2"/>
      <c r="R1" s="2"/>
    </row>
    <row r="2" spans="1:18">
      <c r="A2" s="2">
        <v>4.3178409257860944</v>
      </c>
      <c r="B2" s="2">
        <v>3.4060303833691035</v>
      </c>
      <c r="C2" s="2">
        <v>1.1401169138071614</v>
      </c>
      <c r="D2" s="2">
        <v>2.3463987391178254</v>
      </c>
      <c r="E2" s="2">
        <v>3.4593628352076116</v>
      </c>
      <c r="F2" s="2">
        <v>4.8066292616188289</v>
      </c>
      <c r="G2" s="2"/>
      <c r="H2" s="2">
        <v>1.9306155251141552</v>
      </c>
      <c r="I2" s="2">
        <v>3.5869911786587316</v>
      </c>
      <c r="J2" s="2"/>
      <c r="K2" s="2"/>
      <c r="L2" s="2"/>
      <c r="M2" s="2"/>
      <c r="N2" s="2"/>
      <c r="O2" s="2"/>
      <c r="P2" s="2"/>
      <c r="Q2" s="2"/>
      <c r="R2" s="2"/>
    </row>
    <row r="3" spans="1:18">
      <c r="A3" s="2">
        <v>4.7985393714303548</v>
      </c>
      <c r="B3" s="2">
        <v>3.4837309763404898</v>
      </c>
      <c r="C3" s="2">
        <v>1.5134865643091893</v>
      </c>
      <c r="D3" s="2">
        <v>3.5426503730894519</v>
      </c>
      <c r="E3" s="2">
        <v>3.4389846675724827</v>
      </c>
      <c r="F3" s="2">
        <v>4.0461091293433746</v>
      </c>
      <c r="G3" s="2">
        <v>4.4466256698759219</v>
      </c>
      <c r="H3" s="2">
        <v>1.7228931707317077</v>
      </c>
      <c r="I3" s="2">
        <v>3.2098873264040537</v>
      </c>
      <c r="J3" s="2"/>
      <c r="K3" s="2"/>
      <c r="L3" s="2"/>
      <c r="M3" s="2"/>
      <c r="N3" s="2"/>
      <c r="O3" s="2"/>
      <c r="P3" s="2"/>
      <c r="Q3" s="2"/>
      <c r="R3" s="2"/>
    </row>
    <row r="4" spans="1:18">
      <c r="A4" s="2">
        <v>5.3264034145514163</v>
      </c>
      <c r="B4" s="2">
        <v>3.4048938134810709</v>
      </c>
      <c r="C4" s="2">
        <v>1.0402427734459858</v>
      </c>
      <c r="D4" s="2">
        <v>2.9881816814462314</v>
      </c>
      <c r="E4" s="2">
        <v>3.8043605742165516</v>
      </c>
      <c r="F4" s="2">
        <v>5.5350364389898896</v>
      </c>
      <c r="G4" s="2">
        <v>3.3950617283950613</v>
      </c>
      <c r="H4" s="2">
        <v>2.0068000000000001</v>
      </c>
      <c r="I4" s="2">
        <v>2.9236383054467781</v>
      </c>
      <c r="J4" s="2"/>
      <c r="K4" s="2"/>
      <c r="L4" s="2"/>
      <c r="M4" s="2"/>
      <c r="N4" s="2"/>
      <c r="O4" s="2"/>
      <c r="P4" s="2"/>
      <c r="Q4" s="2"/>
      <c r="R4" s="2"/>
    </row>
    <row r="5" spans="1:18">
      <c r="A5" s="2">
        <v>4.258931379515194</v>
      </c>
      <c r="B5" s="2">
        <v>3.4063666670828705</v>
      </c>
      <c r="C5" s="2">
        <v>1.5797117851214728</v>
      </c>
      <c r="D5" s="2">
        <v>1.9708310587904128</v>
      </c>
      <c r="E5" s="2">
        <v>4.1906504014284112</v>
      </c>
      <c r="F5" s="2">
        <v>3.8615548017146781</v>
      </c>
      <c r="G5" s="2">
        <v>3.8458680142687287</v>
      </c>
      <c r="H5" s="2">
        <v>2.2299677966101692</v>
      </c>
      <c r="I5" s="2">
        <v>2.2657082623476241</v>
      </c>
      <c r="J5" s="2"/>
      <c r="K5" s="2"/>
      <c r="L5" s="2"/>
      <c r="M5" s="2"/>
      <c r="N5" s="2"/>
      <c r="O5" s="2"/>
      <c r="P5" s="2"/>
      <c r="Q5" s="2"/>
      <c r="R5" s="2"/>
    </row>
    <row r="6" spans="1:18">
      <c r="A6" s="2">
        <v>4.7428566314979372</v>
      </c>
      <c r="B6" s="2">
        <v>4.4466256698759219</v>
      </c>
      <c r="C6" s="2">
        <v>0.72875254034077619</v>
      </c>
      <c r="D6" s="2">
        <v>2.816381532886886</v>
      </c>
      <c r="E6" s="2">
        <v>3.751891364413841</v>
      </c>
      <c r="F6" s="2">
        <v>2.9861828512396693</v>
      </c>
      <c r="G6" s="2">
        <v>3.7822754168908017</v>
      </c>
      <c r="H6" s="2">
        <v>2.2246032786885248</v>
      </c>
      <c r="I6" s="2">
        <v>3.4973312672176302</v>
      </c>
      <c r="J6" s="2"/>
      <c r="K6" s="2"/>
      <c r="L6" s="2"/>
      <c r="M6" s="2"/>
      <c r="N6" s="2"/>
      <c r="O6" s="2"/>
      <c r="P6" s="2"/>
      <c r="Q6" s="2"/>
      <c r="R6" s="2"/>
    </row>
    <row r="7" spans="1:18">
      <c r="A7" s="2">
        <v>5.2250529335427904</v>
      </c>
      <c r="B7" s="2">
        <v>4.3464244719070981</v>
      </c>
      <c r="C7" s="2">
        <v>1.4835086973465119</v>
      </c>
      <c r="D7" s="2">
        <v>1.5615870856165026</v>
      </c>
      <c r="E7" s="2">
        <v>3.8445459703186113</v>
      </c>
      <c r="F7" s="2">
        <v>4.8531169597326418</v>
      </c>
      <c r="G7" s="2">
        <v>4.073741874850362</v>
      </c>
      <c r="H7" s="2">
        <v>2.4997977678571424</v>
      </c>
      <c r="I7" s="2">
        <v>4.354768471476266</v>
      </c>
      <c r="J7" s="2"/>
      <c r="K7" s="2"/>
      <c r="L7" s="2"/>
      <c r="M7" s="2"/>
      <c r="N7" s="2"/>
      <c r="O7" s="2"/>
      <c r="P7" s="2"/>
      <c r="Q7" s="2"/>
      <c r="R7" s="2"/>
    </row>
    <row r="8" spans="1:18">
      <c r="A8" s="2">
        <v>3.9334633953006861</v>
      </c>
      <c r="B8" s="2">
        <v>4.3066033092610985</v>
      </c>
      <c r="C8" s="2">
        <v>1.5573725847959585</v>
      </c>
      <c r="D8" s="2">
        <v>2.6353891298927068</v>
      </c>
      <c r="E8" s="2">
        <v>4.7576161014958096</v>
      </c>
      <c r="F8" s="2">
        <v>4.3620087998786214</v>
      </c>
      <c r="G8" s="2">
        <v>4.7895841207366185</v>
      </c>
      <c r="H8" s="2">
        <v>2.4121344000000002</v>
      </c>
      <c r="I8" s="2">
        <v>4.4784187913392515</v>
      </c>
      <c r="J8" s="2"/>
      <c r="K8" s="2"/>
      <c r="L8" s="2"/>
      <c r="M8" s="2"/>
      <c r="N8" s="2"/>
      <c r="O8" s="2"/>
      <c r="P8" s="2"/>
      <c r="Q8" s="2"/>
      <c r="R8" s="2"/>
    </row>
    <row r="9" spans="1:18">
      <c r="A9" s="2">
        <v>4.0823884918731013</v>
      </c>
      <c r="B9" s="2">
        <v>4.2059294656679826</v>
      </c>
      <c r="C9" s="2">
        <v>0.91845524976352411</v>
      </c>
      <c r="D9" s="2">
        <v>1.4770661357018733</v>
      </c>
      <c r="E9" s="2">
        <v>5.2406812105323386</v>
      </c>
      <c r="F9" s="2">
        <v>3.8872302646423091</v>
      </c>
      <c r="G9" s="2">
        <v>4.7645436851211063</v>
      </c>
      <c r="H9" s="2">
        <v>2.9968100358422944</v>
      </c>
      <c r="I9" s="2">
        <v>4.1888056997947114</v>
      </c>
      <c r="J9" s="2"/>
      <c r="K9" s="2"/>
      <c r="L9" s="2"/>
      <c r="M9" s="2"/>
      <c r="N9" s="2"/>
      <c r="O9" s="2"/>
      <c r="P9" s="2"/>
      <c r="Q9" s="2"/>
      <c r="R9" s="2"/>
    </row>
    <row r="10" spans="1:18">
      <c r="A10" s="2">
        <v>3.2342226543768979</v>
      </c>
      <c r="B10" s="2">
        <v>4.4957147229874499</v>
      </c>
      <c r="C10" s="2">
        <v>1.3756659970303085</v>
      </c>
      <c r="D10" s="2">
        <v>1.3637740634902893</v>
      </c>
      <c r="E10" s="2">
        <v>4.1843887838689362</v>
      </c>
      <c r="F10" s="2">
        <v>3.9385857022429223</v>
      </c>
      <c r="G10" s="2">
        <v>3.4686090877558096</v>
      </c>
      <c r="H10" s="2">
        <v>2.59903237410072</v>
      </c>
      <c r="I10" s="2">
        <v>3.506391454912603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2">
        <v>2.6938391349221256</v>
      </c>
      <c r="B11" s="2">
        <v>4.2945840129476389</v>
      </c>
      <c r="C11" s="2">
        <v>0.33908420138888901</v>
      </c>
      <c r="D11" s="2">
        <v>1.7570936828724384</v>
      </c>
      <c r="E11" s="2">
        <v>4.0094891242607495</v>
      </c>
      <c r="F11" s="2">
        <v>4.6256955675557139</v>
      </c>
      <c r="G11" s="2">
        <v>5.1411367716037404</v>
      </c>
      <c r="H11" s="2">
        <v>2.4319890756302516</v>
      </c>
      <c r="I11" s="2">
        <v>4.417690579997358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2">
        <v>3.0702384372306808</v>
      </c>
      <c r="B12" s="2">
        <v>3.4075366320082061</v>
      </c>
      <c r="C12" s="2">
        <v>1.1610633693564911</v>
      </c>
      <c r="D12" s="2">
        <v>2.6447290685291351</v>
      </c>
      <c r="E12" s="2">
        <v>3.3567254634509265</v>
      </c>
      <c r="F12" s="2">
        <v>3.4044798046871398</v>
      </c>
      <c r="G12" s="2">
        <v>3.2490548204158793</v>
      </c>
      <c r="H12" s="2">
        <v>2.7466357692307692</v>
      </c>
      <c r="I12" s="2">
        <v>3.0163979812113482</v>
      </c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">
        <v>3.001434948979592</v>
      </c>
      <c r="B13" s="2">
        <v>3.2566162954152245</v>
      </c>
      <c r="C13" s="2">
        <v>1.1846669590634304</v>
      </c>
      <c r="D13" s="2">
        <v>2.4826582577008574</v>
      </c>
      <c r="E13" s="2">
        <v>4.2387543252595163</v>
      </c>
      <c r="F13" s="2">
        <v>3.3933518005540164</v>
      </c>
      <c r="G13" s="2">
        <v>3.8993868550324509</v>
      </c>
      <c r="H13" s="2">
        <v>2.7509686746987967</v>
      </c>
      <c r="I13" s="2">
        <v>3.617292422311539</v>
      </c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 t="s">
        <v>33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 t="s">
        <v>33</v>
      </c>
      <c r="M15" s="2"/>
      <c r="N15" s="2"/>
      <c r="O15" s="2"/>
      <c r="P15" s="2"/>
      <c r="Q15" s="2"/>
      <c r="R15" s="2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thickBot="1">
      <c r="A17" s="2" t="s">
        <v>34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 t="s">
        <v>34</v>
      </c>
      <c r="M17" s="2"/>
      <c r="N17" s="2"/>
      <c r="O17" s="2"/>
      <c r="P17" s="2"/>
      <c r="Q17" s="2"/>
      <c r="R17" s="2"/>
    </row>
    <row r="18" spans="1:18">
      <c r="A18" s="3" t="s">
        <v>35</v>
      </c>
      <c r="B18" s="3" t="s">
        <v>36</v>
      </c>
      <c r="C18" s="3" t="s">
        <v>37</v>
      </c>
      <c r="D18" s="3" t="s">
        <v>38</v>
      </c>
      <c r="E18" s="3" t="s">
        <v>39</v>
      </c>
      <c r="F18" s="2"/>
      <c r="G18" s="2"/>
      <c r="H18" s="2"/>
      <c r="I18" s="2"/>
      <c r="J18" s="2"/>
      <c r="K18" s="2"/>
      <c r="L18" s="3" t="s">
        <v>35</v>
      </c>
      <c r="M18" s="3" t="s">
        <v>36</v>
      </c>
      <c r="N18" s="3" t="s">
        <v>37</v>
      </c>
      <c r="O18" s="3" t="s">
        <v>38</v>
      </c>
      <c r="P18" s="3" t="s">
        <v>39</v>
      </c>
      <c r="Q18" s="2"/>
      <c r="R18" s="2"/>
    </row>
    <row r="19" spans="1:18">
      <c r="A19" s="4" t="s">
        <v>24</v>
      </c>
      <c r="B19" s="4">
        <v>12</v>
      </c>
      <c r="C19" s="4">
        <v>48.68521171900688</v>
      </c>
      <c r="D19" s="4">
        <v>4.0571009765839063</v>
      </c>
      <c r="E19" s="4">
        <v>0.79489261113559706</v>
      </c>
      <c r="F19" s="2"/>
      <c r="G19" s="2"/>
      <c r="H19" s="2"/>
      <c r="I19" s="2"/>
      <c r="J19" s="2"/>
      <c r="K19" s="2"/>
      <c r="L19" s="4" t="s">
        <v>24</v>
      </c>
      <c r="M19" s="4">
        <v>12</v>
      </c>
      <c r="N19" s="4">
        <v>48.68521171900688</v>
      </c>
      <c r="O19" s="4">
        <v>4.0571009765839063</v>
      </c>
      <c r="P19" s="4">
        <v>0.79489261113559706</v>
      </c>
      <c r="Q19" s="2"/>
      <c r="R19" s="2"/>
    </row>
    <row r="20" spans="1:18">
      <c r="A20" s="4" t="s">
        <v>25</v>
      </c>
      <c r="B20" s="4">
        <v>12</v>
      </c>
      <c r="C20" s="4">
        <v>46.461056420344164</v>
      </c>
      <c r="D20" s="4">
        <v>3.8717547016953469</v>
      </c>
      <c r="E20" s="4">
        <v>0.2564150162491759</v>
      </c>
      <c r="F20" s="2"/>
      <c r="G20" s="2"/>
      <c r="H20" s="2"/>
      <c r="I20" s="2"/>
      <c r="J20" s="2"/>
      <c r="K20" s="2"/>
      <c r="L20" s="4" t="s">
        <v>25</v>
      </c>
      <c r="M20" s="4">
        <v>12</v>
      </c>
      <c r="N20" s="4">
        <v>46.461056420344164</v>
      </c>
      <c r="O20" s="4">
        <v>3.8717547016953469</v>
      </c>
      <c r="P20" s="4">
        <v>0.2564150162491759</v>
      </c>
      <c r="Q20" s="2"/>
      <c r="R20" s="2"/>
    </row>
    <row r="21" spans="1:18">
      <c r="A21" s="4" t="s">
        <v>26</v>
      </c>
      <c r="B21" s="4">
        <v>12</v>
      </c>
      <c r="C21" s="4">
        <v>14.022127635769699</v>
      </c>
      <c r="D21" s="4">
        <v>1.1685106363141415</v>
      </c>
      <c r="E21" s="4">
        <v>0.14026217632032581</v>
      </c>
      <c r="F21" s="2"/>
      <c r="G21" s="2"/>
      <c r="H21" s="2"/>
      <c r="I21" s="2"/>
      <c r="J21" s="2"/>
      <c r="K21" s="2"/>
      <c r="L21" s="4" t="s">
        <v>26</v>
      </c>
      <c r="M21" s="4">
        <v>12</v>
      </c>
      <c r="N21" s="4">
        <v>14.022127635769699</v>
      </c>
      <c r="O21" s="4">
        <v>1.1685106363141415</v>
      </c>
      <c r="P21" s="4">
        <v>0.14026217632032581</v>
      </c>
      <c r="Q21" s="2"/>
      <c r="R21" s="2"/>
    </row>
    <row r="22" spans="1:18">
      <c r="A22" s="4" t="s">
        <v>27</v>
      </c>
      <c r="B22" s="4">
        <v>12</v>
      </c>
      <c r="C22" s="4">
        <v>27.586740809134611</v>
      </c>
      <c r="D22" s="4">
        <v>2.2988950674278841</v>
      </c>
      <c r="E22" s="4">
        <v>0.45939475791036055</v>
      </c>
      <c r="F22" s="2"/>
      <c r="G22" s="2"/>
      <c r="H22" s="2"/>
      <c r="I22" s="2"/>
      <c r="J22" s="2"/>
      <c r="K22" s="2"/>
      <c r="L22" s="4" t="s">
        <v>27</v>
      </c>
      <c r="M22" s="4">
        <v>12</v>
      </c>
      <c r="N22" s="4">
        <v>27.586740809134611</v>
      </c>
      <c r="O22" s="4">
        <v>2.2988950674278841</v>
      </c>
      <c r="P22" s="4">
        <v>0.45939475791036055</v>
      </c>
      <c r="Q22" s="2"/>
      <c r="R22" s="2"/>
    </row>
    <row r="23" spans="1:18">
      <c r="A23" s="4" t="s">
        <v>28</v>
      </c>
      <c r="B23" s="4">
        <v>12</v>
      </c>
      <c r="C23" s="4">
        <v>48.277450822025791</v>
      </c>
      <c r="D23" s="4">
        <v>4.0231209018354823</v>
      </c>
      <c r="E23" s="4">
        <v>0.30719319023160874</v>
      </c>
      <c r="F23" s="2"/>
      <c r="G23" s="2"/>
      <c r="H23" s="2"/>
      <c r="I23" s="2"/>
      <c r="J23" s="2"/>
      <c r="K23" s="2"/>
      <c r="L23" s="4" t="s">
        <v>28</v>
      </c>
      <c r="M23" s="4">
        <v>12</v>
      </c>
      <c r="N23" s="4">
        <v>48.277450822025791</v>
      </c>
      <c r="O23" s="4">
        <v>4.0231209018354823</v>
      </c>
      <c r="P23" s="4">
        <v>0.30719319023160874</v>
      </c>
      <c r="Q23" s="2"/>
      <c r="R23" s="2"/>
    </row>
    <row r="24" spans="1:18">
      <c r="A24" s="4" t="s">
        <v>29</v>
      </c>
      <c r="B24" s="4">
        <v>12</v>
      </c>
      <c r="C24" s="4">
        <v>49.699981382199816</v>
      </c>
      <c r="D24" s="4">
        <v>4.1416651151833177</v>
      </c>
      <c r="E24" s="4">
        <v>0.5277078948904701</v>
      </c>
      <c r="F24" s="2"/>
      <c r="G24" s="2"/>
      <c r="H24" s="2"/>
      <c r="I24" s="2"/>
      <c r="J24" s="2"/>
      <c r="K24" s="2"/>
      <c r="L24" s="4" t="s">
        <v>29</v>
      </c>
      <c r="M24" s="4">
        <v>12</v>
      </c>
      <c r="N24" s="4">
        <v>49.699981382199816</v>
      </c>
      <c r="O24" s="4">
        <v>4.1416651151833177</v>
      </c>
      <c r="P24" s="4">
        <v>0.5277078948904701</v>
      </c>
      <c r="Q24" s="2"/>
      <c r="R24" s="2"/>
    </row>
    <row r="25" spans="1:18">
      <c r="A25" s="4" t="s">
        <v>30</v>
      </c>
      <c r="B25" s="4">
        <v>11</v>
      </c>
      <c r="C25" s="4">
        <v>44.855888044946482</v>
      </c>
      <c r="D25" s="4">
        <v>4.0778080040860436</v>
      </c>
      <c r="E25" s="4">
        <v>0.39420096191488768</v>
      </c>
      <c r="F25" s="2"/>
      <c r="G25" s="2"/>
      <c r="H25" s="2"/>
      <c r="I25" s="2"/>
      <c r="J25" s="2"/>
      <c r="K25" s="2"/>
      <c r="L25" s="4" t="s">
        <v>30</v>
      </c>
      <c r="M25" s="4">
        <v>11</v>
      </c>
      <c r="N25" s="4">
        <v>44.855888044946482</v>
      </c>
      <c r="O25" s="4">
        <v>4.0778080040860436</v>
      </c>
      <c r="P25" s="4">
        <v>0.39420096191488768</v>
      </c>
      <c r="Q25" s="2"/>
      <c r="R25" s="2"/>
    </row>
    <row r="26" spans="1:18">
      <c r="A26" s="4" t="s">
        <v>31</v>
      </c>
      <c r="B26" s="4">
        <v>12</v>
      </c>
      <c r="C26" s="4">
        <v>28.55224786850453</v>
      </c>
      <c r="D26" s="4">
        <v>2.3793539890420443</v>
      </c>
      <c r="E26" s="4">
        <v>0.13983846921499321</v>
      </c>
      <c r="F26" s="2"/>
      <c r="G26" s="2"/>
      <c r="H26" s="2"/>
      <c r="I26" s="2"/>
      <c r="J26" s="2"/>
      <c r="K26" s="2"/>
      <c r="L26" s="4" t="s">
        <v>31</v>
      </c>
      <c r="M26" s="4">
        <v>12</v>
      </c>
      <c r="N26" s="4">
        <v>28.55224786850453</v>
      </c>
      <c r="O26" s="4">
        <v>2.3793539890420443</v>
      </c>
      <c r="P26" s="4">
        <v>0.13983846921499321</v>
      </c>
      <c r="Q26" s="2"/>
      <c r="R26" s="2"/>
    </row>
    <row r="27" spans="1:18" ht="15" thickBot="1">
      <c r="A27" s="5" t="s">
        <v>32</v>
      </c>
      <c r="B27" s="5">
        <v>12</v>
      </c>
      <c r="C27" s="5">
        <v>43.063321741117889</v>
      </c>
      <c r="D27" s="5">
        <v>3.5886101450931576</v>
      </c>
      <c r="E27" s="5">
        <v>0.46412716298813061</v>
      </c>
      <c r="F27" s="2"/>
      <c r="G27" s="2"/>
      <c r="H27" s="2"/>
      <c r="I27" s="2"/>
      <c r="J27" s="2"/>
      <c r="K27" s="2"/>
      <c r="L27" s="5" t="s">
        <v>32</v>
      </c>
      <c r="M27" s="5">
        <v>12</v>
      </c>
      <c r="N27" s="5">
        <v>43.063321741117889</v>
      </c>
      <c r="O27" s="5">
        <v>3.5886101450931576</v>
      </c>
      <c r="P27" s="5">
        <v>0.46412716298813061</v>
      </c>
      <c r="Q27" s="2"/>
      <c r="R27" s="2"/>
    </row>
    <row r="28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" thickBot="1">
      <c r="A30" s="2" t="s">
        <v>40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 t="s">
        <v>40</v>
      </c>
      <c r="M30" s="2"/>
      <c r="N30" s="2"/>
      <c r="O30" s="2"/>
      <c r="P30" s="2"/>
      <c r="Q30" s="2"/>
      <c r="R30" s="2"/>
    </row>
    <row r="31" spans="1:18">
      <c r="A31" s="3" t="s">
        <v>41</v>
      </c>
      <c r="B31" s="3" t="s">
        <v>42</v>
      </c>
      <c r="C31" s="3" t="s">
        <v>43</v>
      </c>
      <c r="D31" s="3" t="s">
        <v>44</v>
      </c>
      <c r="E31" s="3" t="s">
        <v>45</v>
      </c>
      <c r="F31" s="3" t="s">
        <v>46</v>
      </c>
      <c r="G31" s="3" t="s">
        <v>47</v>
      </c>
      <c r="H31" s="2"/>
      <c r="I31" s="2"/>
      <c r="J31" s="2"/>
      <c r="K31" s="2"/>
      <c r="L31" s="3" t="s">
        <v>41</v>
      </c>
      <c r="M31" s="3" t="s">
        <v>42</v>
      </c>
      <c r="N31" s="3" t="s">
        <v>43</v>
      </c>
      <c r="O31" s="3" t="s">
        <v>44</v>
      </c>
      <c r="P31" s="3" t="s">
        <v>45</v>
      </c>
      <c r="Q31" s="3" t="s">
        <v>46</v>
      </c>
      <c r="R31" s="3" t="s">
        <v>47</v>
      </c>
    </row>
    <row r="32" spans="1:18">
      <c r="A32" s="4" t="s">
        <v>48</v>
      </c>
      <c r="B32" s="4">
        <v>109.91426936107514</v>
      </c>
      <c r="C32" s="4">
        <v>8</v>
      </c>
      <c r="D32" s="4">
        <v>13.739283670134393</v>
      </c>
      <c r="E32" s="4">
        <v>35.498137201511604</v>
      </c>
      <c r="F32" s="4">
        <v>1.0398319567256565E-25</v>
      </c>
      <c r="G32" s="4">
        <v>2.0342817797107595</v>
      </c>
      <c r="H32" s="2"/>
      <c r="I32" s="2"/>
      <c r="J32" s="2"/>
      <c r="K32" s="2"/>
      <c r="L32" s="4" t="s">
        <v>48</v>
      </c>
      <c r="M32" s="4">
        <v>109.91426936107514</v>
      </c>
      <c r="N32" s="4">
        <v>8</v>
      </c>
      <c r="O32" s="4">
        <v>13.739283670134393</v>
      </c>
      <c r="P32" s="4">
        <v>35.498137201511604</v>
      </c>
      <c r="Q32" s="4">
        <v>1.0398319567256565E-25</v>
      </c>
      <c r="R32" s="4">
        <v>2.0342817797107595</v>
      </c>
    </row>
    <row r="33" spans="1:18">
      <c r="A33" s="4" t="s">
        <v>49</v>
      </c>
      <c r="B33" s="4">
        <v>37.930153687496457</v>
      </c>
      <c r="C33" s="4">
        <v>98</v>
      </c>
      <c r="D33" s="4">
        <v>0.38704238456629037</v>
      </c>
      <c r="E33" s="4"/>
      <c r="F33" s="4"/>
      <c r="G33" s="4"/>
      <c r="H33" s="2"/>
      <c r="I33" s="2"/>
      <c r="J33" s="2"/>
      <c r="K33" s="2"/>
      <c r="L33" s="4" t="s">
        <v>49</v>
      </c>
      <c r="M33" s="4">
        <v>37.930153687496457</v>
      </c>
      <c r="N33" s="4">
        <v>98</v>
      </c>
      <c r="O33" s="4">
        <v>0.38704238456629037</v>
      </c>
      <c r="P33" s="4"/>
      <c r="Q33" s="4"/>
      <c r="R33" s="4"/>
    </row>
    <row r="34" spans="1:18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4"/>
      <c r="M34" s="4"/>
      <c r="N34" s="4"/>
      <c r="O34" s="4"/>
      <c r="P34" s="4"/>
      <c r="Q34" s="4"/>
      <c r="R34" s="4"/>
    </row>
    <row r="35" spans="1:18" ht="15" thickBot="1">
      <c r="A35" s="5" t="s">
        <v>50</v>
      </c>
      <c r="B35" s="5">
        <v>147.8444230485716</v>
      </c>
      <c r="C35" s="5">
        <v>106</v>
      </c>
      <c r="D35" s="5"/>
      <c r="E35" s="5"/>
      <c r="F35" s="5"/>
      <c r="G35" s="5"/>
      <c r="H35" s="2"/>
      <c r="I35" s="2"/>
      <c r="J35" s="2"/>
      <c r="K35" s="2"/>
      <c r="L35" s="5" t="s">
        <v>50</v>
      </c>
      <c r="M35" s="5">
        <v>147.8444230485716</v>
      </c>
      <c r="N35" s="5">
        <v>106</v>
      </c>
      <c r="O35" s="5"/>
      <c r="P35" s="5"/>
      <c r="Q35" s="5"/>
      <c r="R35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6578-0014-4229-91B2-5D72B4E59103}">
  <dimension ref="A1:M28"/>
  <sheetViews>
    <sheetView zoomScale="70" zoomScaleNormal="70" workbookViewId="0">
      <selection activeCell="P19" sqref="P19"/>
    </sheetView>
  </sheetViews>
  <sheetFormatPr defaultRowHeight="14.5"/>
  <sheetData>
    <row r="1" spans="1:13" ht="15.5">
      <c r="A1" s="1" t="s">
        <v>24</v>
      </c>
      <c r="B1" s="1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>
        <v>4.3178409257860944</v>
      </c>
      <c r="B2" s="2">
        <v>3.4060303833691035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>
        <v>4.7985393714303548</v>
      </c>
      <c r="B3" s="2">
        <v>3.4837309763404898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>
        <v>5.3264034145514163</v>
      </c>
      <c r="B4" s="2">
        <v>3.4048938134810709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s="2">
        <v>4.258931379515194</v>
      </c>
      <c r="B5" s="2">
        <v>3.4063666670828705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>
        <v>4.7428566314979372</v>
      </c>
      <c r="B6" s="2">
        <v>4.4466256698759219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2">
        <v>5.2250529335427904</v>
      </c>
      <c r="B7" s="2">
        <v>4.3464244719070981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2">
        <v>3.9334633953006861</v>
      </c>
      <c r="B8" s="2">
        <v>4.3066033092610985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>
        <v>4.0823884918731013</v>
      </c>
      <c r="B9" s="2">
        <v>4.2059294656679826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>
        <v>3.2342226543768979</v>
      </c>
      <c r="B10" s="2">
        <v>4.4957147229874499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>
        <v>2.6938391349221256</v>
      </c>
      <c r="B11" s="2">
        <v>4.2945840129476389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>
        <v>3.0702384372306808</v>
      </c>
      <c r="B12" s="2">
        <v>3.4075366320082061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>
        <v>3.001434948979592</v>
      </c>
      <c r="B13" s="2">
        <v>3.2566162954152245</v>
      </c>
      <c r="C13" s="2"/>
      <c r="D13" s="2"/>
      <c r="E13" s="2"/>
      <c r="F13" s="2"/>
      <c r="G13" s="2"/>
      <c r="H13" s="2"/>
      <c r="I13" s="2" t="s">
        <v>51</v>
      </c>
      <c r="J13" s="2"/>
      <c r="K13" s="2"/>
      <c r="L13" s="2"/>
      <c r="M13" s="2"/>
    </row>
    <row r="14" spans="1:13" ht="15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 t="s">
        <v>51</v>
      </c>
      <c r="B15" s="2"/>
      <c r="C15" s="2"/>
      <c r="D15" s="2"/>
      <c r="E15" s="2"/>
      <c r="F15" s="2"/>
      <c r="G15" s="2"/>
      <c r="H15" s="2"/>
      <c r="I15" s="3"/>
      <c r="J15" s="3" t="s">
        <v>24</v>
      </c>
      <c r="K15" s="3" t="s">
        <v>25</v>
      </c>
      <c r="L15" s="2"/>
      <c r="M15" s="2"/>
    </row>
    <row r="16" spans="1:13" ht="15" thickBot="1">
      <c r="A16" s="2"/>
      <c r="B16" s="2"/>
      <c r="C16" s="2"/>
      <c r="D16" s="2"/>
      <c r="E16" s="2"/>
      <c r="F16" s="2"/>
      <c r="G16" s="2"/>
      <c r="H16" s="2"/>
      <c r="I16" s="4" t="s">
        <v>1</v>
      </c>
      <c r="J16" s="4">
        <v>4.0571009765839063</v>
      </c>
      <c r="K16" s="4">
        <v>3.8717547016953469</v>
      </c>
      <c r="L16" s="2"/>
      <c r="M16" s="2"/>
    </row>
    <row r="17" spans="1:13">
      <c r="A17" s="3"/>
      <c r="B17" s="3" t="s">
        <v>24</v>
      </c>
      <c r="C17" s="3" t="s">
        <v>25</v>
      </c>
      <c r="D17" s="2"/>
      <c r="E17" s="2"/>
      <c r="F17" s="2"/>
      <c r="G17" s="2"/>
      <c r="H17" s="2"/>
      <c r="I17" s="4" t="s">
        <v>39</v>
      </c>
      <c r="J17" s="4">
        <v>0.79489261113559706</v>
      </c>
      <c r="K17" s="4">
        <v>0.2564150162491759</v>
      </c>
      <c r="L17" s="2"/>
      <c r="M17" s="2"/>
    </row>
    <row r="18" spans="1:13">
      <c r="A18" s="4" t="s">
        <v>1</v>
      </c>
      <c r="B18" s="4">
        <v>4.0571009765839063</v>
      </c>
      <c r="C18" s="4">
        <v>3.8717547016953469</v>
      </c>
      <c r="D18" s="2"/>
      <c r="E18" s="2"/>
      <c r="F18" s="2"/>
      <c r="G18" s="2"/>
      <c r="H18" s="2"/>
      <c r="I18" s="4" t="s">
        <v>52</v>
      </c>
      <c r="J18" s="4">
        <v>12</v>
      </c>
      <c r="K18" s="4">
        <v>12</v>
      </c>
      <c r="L18" s="2"/>
      <c r="M18" s="2"/>
    </row>
    <row r="19" spans="1:13">
      <c r="A19" s="4" t="s">
        <v>39</v>
      </c>
      <c r="B19" s="4">
        <v>0.79489261113559706</v>
      </c>
      <c r="C19" s="4">
        <v>0.2564150162491759</v>
      </c>
      <c r="D19" s="2"/>
      <c r="E19" s="2"/>
      <c r="F19" s="2"/>
      <c r="G19" s="2"/>
      <c r="H19" s="2"/>
      <c r="I19" s="4" t="s">
        <v>53</v>
      </c>
      <c r="J19" s="4">
        <v>0</v>
      </c>
      <c r="K19" s="4"/>
      <c r="L19" s="2"/>
      <c r="M19" s="2"/>
    </row>
    <row r="20" spans="1:13">
      <c r="A20" s="4" t="s">
        <v>52</v>
      </c>
      <c r="B20" s="4">
        <v>12</v>
      </c>
      <c r="C20" s="4">
        <v>12</v>
      </c>
      <c r="D20" s="2"/>
      <c r="E20" s="2"/>
      <c r="F20" s="2"/>
      <c r="G20" s="2"/>
      <c r="H20" s="2"/>
      <c r="I20" s="4" t="s">
        <v>43</v>
      </c>
      <c r="J20" s="4">
        <v>17</v>
      </c>
      <c r="K20" s="4"/>
      <c r="L20" s="2"/>
      <c r="M20" s="2"/>
    </row>
    <row r="21" spans="1:13">
      <c r="A21" s="4" t="s">
        <v>53</v>
      </c>
      <c r="B21" s="4">
        <v>0</v>
      </c>
      <c r="C21" s="4"/>
      <c r="D21" s="2"/>
      <c r="E21" s="2"/>
      <c r="F21" s="2"/>
      <c r="G21" s="2"/>
      <c r="H21" s="2"/>
      <c r="I21" s="4" t="s">
        <v>54</v>
      </c>
      <c r="J21" s="4">
        <v>0.62619497369958033</v>
      </c>
      <c r="K21" s="4"/>
      <c r="L21" s="2"/>
      <c r="M21" s="2"/>
    </row>
    <row r="22" spans="1:13">
      <c r="A22" s="4" t="s">
        <v>43</v>
      </c>
      <c r="B22" s="4">
        <v>17</v>
      </c>
      <c r="C22" s="4"/>
      <c r="D22" s="2"/>
      <c r="E22" s="2"/>
      <c r="F22" s="2"/>
      <c r="G22" s="2"/>
      <c r="H22" s="2"/>
      <c r="I22" s="4" t="s">
        <v>55</v>
      </c>
      <c r="J22" s="4">
        <v>0.26975241039998032</v>
      </c>
      <c r="K22" s="4"/>
      <c r="L22" s="2"/>
      <c r="M22" s="2"/>
    </row>
    <row r="23" spans="1:13">
      <c r="A23" s="4" t="s">
        <v>54</v>
      </c>
      <c r="B23" s="4">
        <v>0.62619497369958033</v>
      </c>
      <c r="C23" s="4"/>
      <c r="D23" s="2"/>
      <c r="E23" s="2"/>
      <c r="F23" s="2"/>
      <c r="G23" s="2"/>
      <c r="H23" s="2"/>
      <c r="I23" s="4" t="s">
        <v>56</v>
      </c>
      <c r="J23" s="4">
        <v>1.7396067260750732</v>
      </c>
      <c r="K23" s="4"/>
      <c r="L23" s="2"/>
      <c r="M23" s="2"/>
    </row>
    <row r="24" spans="1:13">
      <c r="A24" s="4" t="s">
        <v>55</v>
      </c>
      <c r="B24" s="4">
        <v>0.26975241039998032</v>
      </c>
      <c r="C24" s="4"/>
      <c r="D24" s="2"/>
      <c r="E24" s="2"/>
      <c r="F24" s="2"/>
      <c r="G24" s="2"/>
      <c r="H24" s="2"/>
      <c r="I24" s="4" t="s">
        <v>57</v>
      </c>
      <c r="J24" s="4">
        <v>0.53950482079996065</v>
      </c>
      <c r="K24" s="4"/>
      <c r="L24" s="2"/>
      <c r="M24" s="2"/>
    </row>
    <row r="25" spans="1:13" ht="15" thickBot="1">
      <c r="A25" s="4" t="s">
        <v>56</v>
      </c>
      <c r="B25" s="4">
        <v>1.7396067260750732</v>
      </c>
      <c r="C25" s="4"/>
      <c r="D25" s="2"/>
      <c r="E25" s="2"/>
      <c r="F25" s="2"/>
      <c r="G25" s="2"/>
      <c r="H25" s="2"/>
      <c r="I25" s="5" t="s">
        <v>58</v>
      </c>
      <c r="J25" s="5">
        <v>2.109815577833317</v>
      </c>
      <c r="K25" s="5"/>
      <c r="L25" s="2"/>
      <c r="M25" s="2"/>
    </row>
    <row r="26" spans="1:13">
      <c r="A26" s="4" t="s">
        <v>57</v>
      </c>
      <c r="B26" s="4">
        <v>0.53950482079996065</v>
      </c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" thickBot="1">
      <c r="A27" s="5" t="s">
        <v>58</v>
      </c>
      <c r="B27" s="5">
        <v>2.109815577833317</v>
      </c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1e59a2-3882-4d15-b1f0-20a41eb2e7bb">
      <Terms xmlns="http://schemas.microsoft.com/office/infopath/2007/PartnerControls"/>
    </lcf76f155ced4ddcb4097134ff3c332f>
    <TaxCatchAll xmlns="b1e165a0-1a4a-4d2e-b26a-75de4c74a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10F7760174046B412AB999BD2E8E0" ma:contentTypeVersion="14" ma:contentTypeDescription="Create a new document." ma:contentTypeScope="" ma:versionID="a5cd838a1e44172944952257c71a9837">
  <xsd:schema xmlns:xsd="http://www.w3.org/2001/XMLSchema" xmlns:xs="http://www.w3.org/2001/XMLSchema" xmlns:p="http://schemas.microsoft.com/office/2006/metadata/properties" xmlns:ns2="b31e59a2-3882-4d15-b1f0-20a41eb2e7bb" xmlns:ns3="b1e165a0-1a4a-4d2e-b26a-75de4c74afb8" targetNamespace="http://schemas.microsoft.com/office/2006/metadata/properties" ma:root="true" ma:fieldsID="c05d4dba429b78e604a9ffb3e3cfdd6d" ns2:_="" ns3:_="">
    <xsd:import namespace="b31e59a2-3882-4d15-b1f0-20a41eb2e7bb"/>
    <xsd:import namespace="b1e165a0-1a4a-4d2e-b26a-75de4c74af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59a2-3882-4d15-b1f0-20a41eb2e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165a0-1a4a-4d2e-b26a-75de4c74afb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9741aa-86e7-4f91-b444-31f563d66d76}" ma:internalName="TaxCatchAll" ma:showField="CatchAllData" ma:web="b1e165a0-1a4a-4d2e-b26a-75de4c74a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85212-7686-42D9-9A5B-0BB4307EA1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BD6B92-6187-49CA-9DCD-F9849DCC0479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b31e59a2-3882-4d15-b1f0-20a41eb2e7bb"/>
    <ds:schemaRef ds:uri="http://schemas.openxmlformats.org/package/2006/metadata/core-properties"/>
    <ds:schemaRef ds:uri="b1e165a0-1a4a-4d2e-b26a-75de4c74afb8"/>
  </ds:schemaRefs>
</ds:datastoreItem>
</file>

<file path=customXml/itemProps3.xml><?xml version="1.0" encoding="utf-8"?>
<ds:datastoreItem xmlns:ds="http://schemas.openxmlformats.org/officeDocument/2006/customXml" ds:itemID="{562B353B-0A42-44BB-957A-0D381CFFA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e59a2-3882-4d15-b1f0-20a41eb2e7bb"/>
    <ds:schemaRef ds:uri="b1e165a0-1a4a-4d2e-b26a-75de4c74a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 summary</vt:lpstr>
      <vt:lpstr>Load table for revision</vt:lpstr>
      <vt:lpstr>Failure Load</vt:lpstr>
      <vt:lpstr>Bond Strength</vt:lpstr>
      <vt:lpstr>Energy</vt:lpstr>
      <vt:lpstr>Anova example</vt:lpstr>
      <vt:lpstr>t test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nav!</dc:creator>
  <cp:keywords/>
  <dc:description/>
  <cp:lastModifiedBy>Barrie Dams</cp:lastModifiedBy>
  <cp:revision/>
  <dcterms:created xsi:type="dcterms:W3CDTF">2022-07-27T09:42:59Z</dcterms:created>
  <dcterms:modified xsi:type="dcterms:W3CDTF">2023-05-04T20:53:18Z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0x010100C8A10F7760174046B412AB999BD2E8E0</vt:lpwstr>
  </property>
  <property fmtid="{D5CDD505-2E9C-101B-9397-08002B2CF9AE}" pid="3" name="MediaServiceImageTags">
    <vt:lpwstr/>
  </property>
</Properties>
</file>