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bb665e683f50d9f/Bath Finale/Soutenance/"/>
    </mc:Choice>
  </mc:AlternateContent>
  <xr:revisionPtr revIDLastSave="2661" documentId="14_{DACB75D4-D7E1-4351-ADFA-BB9B777DED9C}" xr6:coauthVersionLast="47" xr6:coauthVersionMax="47" xr10:uidLastSave="{9A514CD6-F8CC-44FC-82D5-CB21D2FD13D6}"/>
  <bookViews>
    <workbookView xWindow="-90" yWindow="-90" windowWidth="19380" windowHeight="10260" xr2:uid="{1D317DDE-5371-4772-B5C8-37B313DF0196}"/>
  </bookViews>
  <sheets>
    <sheet name="Hegemons Contacts" sheetId="1" r:id="rId1"/>
    <sheet name="Ceasefires-Agreements 2015-2020" sheetId="16" r:id="rId2"/>
    <sheet name="Sanctions" sheetId="6" r:id="rId3"/>
    <sheet name="Hegemons Aistrikes 2015-2020" sheetId="2" r:id="rId4"/>
    <sheet name="Astana meetings 2016-2020" sheetId="10" r:id="rId5"/>
    <sheet name="Hegemon contacts Israel Jordan" sheetId="11" r:id="rId6"/>
    <sheet name="Hegemon-Agent Contacts" sheetId="4" r:id="rId7"/>
    <sheet name="Hegemons trade" sheetId="28" r:id="rId8"/>
    <sheet name="Territorial control" sheetId="18" r:id="rId9"/>
    <sheet name="Border control" sheetId="19" r:id="rId10"/>
    <sheet name="Military sites" sheetId="22" r:id="rId11"/>
    <sheet name="UNSC vote Syria" sheetId="27" r:id="rId12"/>
  </sheets>
  <definedNames>
    <definedName name="_xlnm._FilterDatabase" localSheetId="4" hidden="1">'Astana meetings 2016-2020'!$A$1:$L$30</definedName>
    <definedName name="_xlnm._FilterDatabase" localSheetId="1" hidden="1">'Ceasefires-Agreements 2015-2020'!$A$1:$H$16</definedName>
    <definedName name="_xlnm._FilterDatabase" localSheetId="5" hidden="1">'Hegemon contacts Israel Jordan'!$A$1:$H$142</definedName>
    <definedName name="_xlnm._FilterDatabase" localSheetId="6" hidden="1">'Hegemon-Agent Contacts'!$A$1:$G$170</definedName>
    <definedName name="_xlnm._FilterDatabase" localSheetId="3" hidden="1">'Hegemons Aistrikes 2015-2020'!$A$1:$H$305</definedName>
    <definedName name="_xlnm._FilterDatabase" localSheetId="0" hidden="1">'Hegemons Contacts'!$A$1:$N$938</definedName>
    <definedName name="_xlnm._FilterDatabase" localSheetId="7" hidden="1">'Hegemons trade'!$A$1:$H$1</definedName>
    <definedName name="_xlnm._FilterDatabase" localSheetId="2" hidden="1">Sanctions!$A$1:$J$2398</definedName>
    <definedName name="_xlnm._FilterDatabase" localSheetId="11" hidden="1">'UNSC vote Syria'!$A$1:$G$32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27" l="1"/>
  <c r="B47" i="27"/>
  <c r="D96" i="19"/>
  <c r="C96" i="19"/>
  <c r="B96" i="19"/>
  <c r="D171" i="2"/>
  <c r="D173" i="2"/>
  <c r="D175" i="2"/>
  <c r="D174" i="2"/>
  <c r="D172" i="2"/>
  <c r="D168" i="2"/>
  <c r="D170" i="2"/>
  <c r="D169" i="2"/>
  <c r="D176" i="2"/>
  <c r="D179" i="2"/>
  <c r="D181" i="2"/>
  <c r="D180" i="2"/>
  <c r="D178" i="2"/>
  <c r="D185" i="2"/>
  <c r="D184" i="2"/>
  <c r="D183" i="2"/>
  <c r="D182" i="2"/>
  <c r="D139" i="2"/>
  <c r="D2" i="2"/>
  <c r="D3" i="2"/>
  <c r="D4" i="2"/>
  <c r="D5" i="2"/>
  <c r="D6" i="2"/>
  <c r="D7" i="2"/>
  <c r="D8" i="2"/>
  <c r="D9" i="2"/>
  <c r="D10" i="2"/>
  <c r="D11" i="2"/>
  <c r="D12" i="2"/>
  <c r="D13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1" i="2"/>
  <c r="D202" i="2"/>
  <c r="D203" i="2"/>
  <c r="D204" i="2"/>
  <c r="D205" i="2"/>
  <c r="D206" i="2"/>
  <c r="D208" i="2"/>
  <c r="D209" i="2"/>
  <c r="D210" i="2"/>
  <c r="D211" i="2"/>
  <c r="D212" i="2"/>
  <c r="D215" i="2"/>
  <c r="D216" i="2"/>
  <c r="D217" i="2"/>
  <c r="D219" i="2"/>
  <c r="D220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3" i="2"/>
  <c r="D254" i="2"/>
  <c r="D255" i="2"/>
  <c r="D256" i="2"/>
  <c r="D257" i="2"/>
  <c r="D258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9" i="2"/>
  <c r="D280" i="2"/>
  <c r="D281" i="2"/>
</calcChain>
</file>

<file path=xl/sharedStrings.xml><?xml version="1.0" encoding="utf-8"?>
<sst xmlns="http://schemas.openxmlformats.org/spreadsheetml/2006/main" count="28700" uniqueCount="5820">
  <si>
    <t>Date</t>
  </si>
  <si>
    <t>Actor 1</t>
  </si>
  <si>
    <t>Actor 2</t>
  </si>
  <si>
    <t>Meeting medium</t>
  </si>
  <si>
    <t>US</t>
  </si>
  <si>
    <t>Russia</t>
  </si>
  <si>
    <t>Senior official</t>
  </si>
  <si>
    <t>Location</t>
  </si>
  <si>
    <t>Notes</t>
  </si>
  <si>
    <t>Source</t>
  </si>
  <si>
    <t>in-person</t>
  </si>
  <si>
    <t>civil</t>
  </si>
  <si>
    <t>President</t>
  </si>
  <si>
    <t>Foreign minister</t>
  </si>
  <si>
    <t>Turkey</t>
  </si>
  <si>
    <t>https://2009-2017.state.gov/r/pa/prs/ps/2015/05/242141.htm</t>
  </si>
  <si>
    <t>https://2009-2017.state.gov/r/pa/prs/ps/2015/05/242419.htm</t>
  </si>
  <si>
    <t>Austria</t>
  </si>
  <si>
    <t>phone call</t>
  </si>
  <si>
    <t>call</t>
  </si>
  <si>
    <t>https://2009-2017.state.gov/secretary/remarks/2015/09/247373.htm</t>
  </si>
  <si>
    <t>https://2009-2017.state.gov/secretary/remarks/2015/10/249019.htm</t>
  </si>
  <si>
    <t>https://2009-2017.state.gov/secretary/remarks/2015/11/249508.htm</t>
  </si>
  <si>
    <t>Striker</t>
  </si>
  <si>
    <t>Target</t>
  </si>
  <si>
    <t>Daesh</t>
  </si>
  <si>
    <t>Frequency</t>
  </si>
  <si>
    <t>Raqqah</t>
  </si>
  <si>
    <t>Deir el-Zoor</t>
  </si>
  <si>
    <t>Kobani</t>
  </si>
  <si>
    <t>Hasakah</t>
  </si>
  <si>
    <t>Abu Kamal</t>
  </si>
  <si>
    <t>Aleppo</t>
  </si>
  <si>
    <t>Al-Qaim</t>
  </si>
  <si>
    <t>Idlib</t>
  </si>
  <si>
    <t>https://2009-2017.state.gov/r/pa/prs/ps/2015/08/246407.htm</t>
  </si>
  <si>
    <t>https://obamawhitehouse.archives.gov/the-press-office/2015/06/26/readout-president%E2%80%99s-call-president-vladimir-putin-russia</t>
  </si>
  <si>
    <t>https://obamawhitehouse.archives.gov/the-press-office/2016/09/21/readout-vice-president-bidens-meeting-president-recep-tayyip-erdogan</t>
  </si>
  <si>
    <t>New York</t>
  </si>
  <si>
    <t>Obama called Putin (Feb 10)</t>
  </si>
  <si>
    <t>https://obamawhitehouse.archives.gov/the-press-office/2015/02/10/readout-presidents-call-president-putin-russia</t>
  </si>
  <si>
    <t>Tag 1</t>
  </si>
  <si>
    <t>Tag 2</t>
  </si>
  <si>
    <t>Ukraine</t>
  </si>
  <si>
    <t>https://obamawhitehouse.archives.gov/the-press-office/2016/07/06/readout-presidents-call-president-vladimir-putin-russia</t>
  </si>
  <si>
    <t>Putin called Obama (June 25)</t>
  </si>
  <si>
    <t>Iran</t>
  </si>
  <si>
    <t>Kerry-Lavrov met during the Munich Security Conference (Feb 13)</t>
  </si>
  <si>
    <t>Phone call Kerry-Lavrov (Jan 14)</t>
  </si>
  <si>
    <t>Moscow</t>
  </si>
  <si>
    <t>Geneva</t>
  </si>
  <si>
    <t>Kerry-Lavrov met in Geneva (Aug 26)</t>
  </si>
  <si>
    <t>Kerry-Lavrov met in New York during UN meetings (Sept 22)</t>
  </si>
  <si>
    <t>Washington, DC</t>
  </si>
  <si>
    <t>Lavrov-Zarif met in Baku during talks with Azerbaijan (Apr 7)</t>
  </si>
  <si>
    <t>Phone call Trump-Erdogan (June 30)</t>
  </si>
  <si>
    <t>Phone call Trump-Erdogan (Sept 9)</t>
  </si>
  <si>
    <t>Phone call Trump-Erdogan (Nov 24)</t>
  </si>
  <si>
    <t xml:space="preserve">President </t>
  </si>
  <si>
    <t>Lavrov-Cavusoglu met during the Munich Security Conference (Feb 16)</t>
  </si>
  <si>
    <t>Erdogan hosted Putin in Ankara (Sept 28)</t>
  </si>
  <si>
    <t>Putin hosted Erdogan in Sochi (Nov 13)</t>
  </si>
  <si>
    <t>Lavrov-Zarif met during the Munich Security Conference (Feb 17)</t>
  </si>
  <si>
    <t>Phone call Trump-Erdogan (Jan 24)</t>
  </si>
  <si>
    <t>Phone call Trump-Erdogan (July 16)</t>
  </si>
  <si>
    <t>Phone call Trump-Erdogan (Oct 21)</t>
  </si>
  <si>
    <t>Phone call Trump-Erdogan (Nov 1)</t>
  </si>
  <si>
    <t>Phone call Trump-Erdogan (Nov 16)</t>
  </si>
  <si>
    <t>Phone call Trump-Erdogan (Nov 28)</t>
  </si>
  <si>
    <t>Phone call Trump-Erdogan (Dec 14)</t>
  </si>
  <si>
    <t>Phone call Trump-Erdogan (Dec 23)</t>
  </si>
  <si>
    <t>Tag 3</t>
  </si>
  <si>
    <t>bilateral</t>
  </si>
  <si>
    <t>multilateral</t>
  </si>
  <si>
    <t xml:space="preserve">Iran </t>
  </si>
  <si>
    <t>Astana</t>
  </si>
  <si>
    <t xml:space="preserve">Russia </t>
  </si>
  <si>
    <t>Lavrov hosted Zarif in Moscow (Jan 10)</t>
  </si>
  <si>
    <t>Russia's Mikhail Bogdanov hosted Iran's Hossein Jaberi Ansari in Moscow (Jan 19)</t>
  </si>
  <si>
    <t>Tehran</t>
  </si>
  <si>
    <t>Iran's Abbas Araqchi hosted Russia's Sergei Ryabkov in Tehran (Feb 14)</t>
  </si>
  <si>
    <t>Tillerson-Lavrov met in Bonn, Germany (Feb 16)</t>
  </si>
  <si>
    <t>Tillerson-Lavrov met in New York during UN meetings (Sept 17)</t>
  </si>
  <si>
    <t>Russia's Andrey Krutskikh met Iran's Gholam-Hossein Dehqani in Tehran (Dec 19)</t>
  </si>
  <si>
    <t>Pompeo-Lavrov met in NYC during UN meetings (Sept 27)</t>
  </si>
  <si>
    <t>Pompeo hosted Lavrov in Washington, DC (Dec 10)</t>
  </si>
  <si>
    <t>Phone call Trump-Erdogan (Jan 14)</t>
  </si>
  <si>
    <t>Phone call Trump-Erdogan (Oct 6)</t>
  </si>
  <si>
    <t>Syria</t>
  </si>
  <si>
    <t>Lavrov hosted Zarif in Moscow (May 8)</t>
  </si>
  <si>
    <t>Lavrov hosted Zarif in Moscow (Sept 2)</t>
  </si>
  <si>
    <t>Phone call Trump-Erdogan (June 8)</t>
  </si>
  <si>
    <t>videoconference</t>
  </si>
  <si>
    <t>video</t>
  </si>
  <si>
    <t>Phone call Putin-Erdogan (Nov 24)</t>
  </si>
  <si>
    <t>Phone call Lavrov-Zarif (March 4)</t>
  </si>
  <si>
    <t>Phone call Lavrov-Zarif (March 25)</t>
  </si>
  <si>
    <t>Phone call Iran's Ali-Asghar Khaji and Russia's Sergey Vasilyevich Vershinin (Apr 30)</t>
  </si>
  <si>
    <t>Yemen</t>
  </si>
  <si>
    <t>Diplomats from Iran, Russia, Pakistan and China hold a videoconference on Afghanistan (May 18)</t>
  </si>
  <si>
    <t>Afghanistan</t>
  </si>
  <si>
    <t>civil/military</t>
  </si>
  <si>
    <t>Iran's Gholam-Reza Ansari met Russia's Alexander Pankin (Nov 3)</t>
  </si>
  <si>
    <t>Phone call Kerry-Lavrov (Dec 17)</t>
  </si>
  <si>
    <t>Kerry-Sinirlioglu met in New York during UN meetings (Sept 27)</t>
  </si>
  <si>
    <t>Cavusoglu hosted Zarif in Ankara (June 15)</t>
  </si>
  <si>
    <t>Phone call Zarif-Cavusoglu (Apr 7)</t>
  </si>
  <si>
    <t>Phone call Zarif-Cavusolglu (Jan 8)</t>
  </si>
  <si>
    <t>Phone call Zarif-Cavusoglu after earthquake in Turkey (Jan 25)</t>
  </si>
  <si>
    <t>Phone call Cavusoglu-Zarif (Feb 25)</t>
  </si>
  <si>
    <t>Hegemon</t>
  </si>
  <si>
    <t>Meeting Medium</t>
  </si>
  <si>
    <t>Assad regime</t>
  </si>
  <si>
    <t>Kerry hosted President of the Syrian Opposition Coalition Khaled Khoja (Apr 30)</t>
  </si>
  <si>
    <t>Phone call Kerry-President of the Syrian Opposition Coalition Khaled Khoja (Nov 16)</t>
  </si>
  <si>
    <t>Lavrov hosted Muallem (Oct 28)</t>
  </si>
  <si>
    <t>Lavrov hosted Muallem (Nov 27)</t>
  </si>
  <si>
    <t xml:space="preserve">Sochi </t>
  </si>
  <si>
    <t>Lavrov hosted Muallem (Oct 11)</t>
  </si>
  <si>
    <t>Damascus</t>
  </si>
  <si>
    <t>Lavrov meets Muallem in New York during UN meetings (Sept 26)</t>
  </si>
  <si>
    <t>Lavrov hosted Muallem (Dec 23)</t>
  </si>
  <si>
    <t>Lavrov hosted Mekdad (Dec 17)</t>
  </si>
  <si>
    <t>Phone call Zarif-Mekdad after Mekdad became foreign minister (Nov 23)</t>
  </si>
  <si>
    <t>Zarif hosted Mekdad (Dec 7)</t>
  </si>
  <si>
    <t>https://2009-2017.state.gov/secretary/remarks/2015/03/239573.htm</t>
  </si>
  <si>
    <t>https://2009-2017.state.gov/secretary/remarks/2015/06/244431.htm</t>
  </si>
  <si>
    <t>https://2009-2017.state.gov/secretary/remarks/2015/07/244598.htm</t>
  </si>
  <si>
    <t>https://en.mfa.ir/portal/newsview/36862</t>
  </si>
  <si>
    <t>Iran's Hossein Jaberi Ansari met Assad in Damascus (Jan 27)</t>
  </si>
  <si>
    <t>https://en.mfa.ir/portal/newsview/36759</t>
  </si>
  <si>
    <t>https://en.mfa.ir/portal/newsview/36377</t>
  </si>
  <si>
    <t>https://en.mfa.ir/portal/newsview/36319</t>
  </si>
  <si>
    <t>https://en.mfa.ir/portal/newsview/36091</t>
  </si>
  <si>
    <t>https://www.mid.ru/en/foreign_policy/news/-/asset_publisher/cKNonkJE02Bw/content/id/3120957</t>
  </si>
  <si>
    <t>Spokespersons Russia-Iran foreign ministries on countering Western narrative (Aug 12)</t>
  </si>
  <si>
    <t>Phone call Obama-Putin (June 23)</t>
  </si>
  <si>
    <t>https://obamawhitehouse.archives.gov/the-press-office/2014/06/23/readout-president-s-call-president-putin-russia</t>
  </si>
  <si>
    <t>Northern Ireland</t>
  </si>
  <si>
    <t>Obama-Putin met in Northern Ireland (June 17)</t>
  </si>
  <si>
    <t>https://obamawhitehouse.archives.gov/the-press-office/2013/06/17/remarks-president-obama-and-president-putin-russia-after-bilateral-meeti</t>
  </si>
  <si>
    <t>https://obamawhitehouse.archives.gov/the-press-office/2013/03/01/readout-president-s-call-president-putin</t>
  </si>
  <si>
    <t xml:space="preserve">Mexico </t>
  </si>
  <si>
    <t>https://obamawhitehouse.archives.gov/photos-and-video/video/2012/06/18/president-obama-s-bilateral-meeting-president-vladimir-putin-russi#transcript</t>
  </si>
  <si>
    <t>Kerry met Davutoglu while attending NATO meetings in Antalya (May 12)</t>
  </si>
  <si>
    <t>Phone call Iran's Ali-Asghar Khaji - Russia's Sergey Vasilyevich Vershinin, US sanctions on Syria (June 10)</t>
  </si>
  <si>
    <t>Lavrov hosted Zarif in Moscow (June 16)</t>
  </si>
  <si>
    <t>Spokespersons of Turkey-Iran foreign ministries met to "remove misunderstandings" in media (July 29)</t>
  </si>
  <si>
    <t>Daniel Rubenstein visited Moscow</t>
  </si>
  <si>
    <t>Kerry-Zarif met in Lausanne, Switzerland (March 20)</t>
  </si>
  <si>
    <t>Kerry-Zarif met in Vienna (June 27)</t>
  </si>
  <si>
    <t>Kerry-Zarif met in Vienna (July 3)</t>
  </si>
  <si>
    <t>Lavrov hosted Zarif in Moscow (Aug 17)</t>
  </si>
  <si>
    <t>Kerry met Lavrov in Vienna (Oct 30).</t>
  </si>
  <si>
    <t>Kerry-Zarif met in Vienna (Oct 29).</t>
  </si>
  <si>
    <t>Kerry-Cavusoglu met in Brussels (Dec 1)</t>
  </si>
  <si>
    <t>Russia, US negotiators signed agreement to combat illegal, unreported, and unregulated fishing (Sept 11)</t>
  </si>
  <si>
    <t>Kerry-Zarif met in New York during UN meetings (Sept 26)</t>
  </si>
  <si>
    <t>https://2009-2017.state.gov/r/pa/prs/ps/2011/10/174885.htm</t>
  </si>
  <si>
    <t>Clinton-Lavrov met in Bali (Nov 19)</t>
  </si>
  <si>
    <t>https://2009-2017.state.gov/r/pa/prs/ps/2011/11/177398.htm</t>
  </si>
  <si>
    <t>General</t>
  </si>
  <si>
    <t>https://2009-2017.state.gov/r/pa/prs/ps/2011/11/176586.htm</t>
  </si>
  <si>
    <t>https://2009-2017.state.gov/r/pa/prs/ps/2011/10/175152.htm</t>
  </si>
  <si>
    <t>civil, military</t>
  </si>
  <si>
    <t>https://2009-2017.state.gov/r/pa/prs/ps/2011/11/177935.htm</t>
  </si>
  <si>
    <t xml:space="preserve">civil </t>
  </si>
  <si>
    <t>Initiator</t>
  </si>
  <si>
    <t>Civil</t>
  </si>
  <si>
    <t>Company</t>
  </si>
  <si>
    <t>Individual</t>
  </si>
  <si>
    <t>Military</t>
  </si>
  <si>
    <t>Government</t>
  </si>
  <si>
    <t>Regional</t>
  </si>
  <si>
    <t>Prime Minister</t>
  </si>
  <si>
    <t>Clinton called Turkish PM after unable to attend conference on US-Turkish relations (Oct 31)</t>
  </si>
  <si>
    <t>https://2009-2017.state.gov/secretary/20092013clinton/rm/2011/10/176445.htm</t>
  </si>
  <si>
    <t>Defense minister</t>
  </si>
  <si>
    <t>https://www.defense.gov/observe/photo-gallery/igphoto/2001167992/</t>
  </si>
  <si>
    <t>Clinton travelled to Turkey to attend the Istanbul Conference for Afghanistan (Nov 2)</t>
  </si>
  <si>
    <t>https://2009-2017.state.gov/r/pa/prs/ps/2011/10/176283.htm</t>
  </si>
  <si>
    <t>https://www.inherentresolve.mil/Releases/Strike-Releases/</t>
  </si>
  <si>
    <t>YPG seized Tell Hamis Feb 27, 2015</t>
  </si>
  <si>
    <t>10 May 2015 missing</t>
  </si>
  <si>
    <t>Palmyra (Tadmur)</t>
  </si>
  <si>
    <t>Manbij</t>
  </si>
  <si>
    <t>al-Bab (Aleppo)</t>
  </si>
  <si>
    <t>close to Turkey</t>
  </si>
  <si>
    <t>al-Waleed</t>
  </si>
  <si>
    <t>al-Tanaf</t>
  </si>
  <si>
    <t>Al-Qaim (Iraq)</t>
  </si>
  <si>
    <t>Assad hosted Putin in Syria (Jan 7)</t>
  </si>
  <si>
    <t>Assad hosted Russia envoy Lavrentiev (Jan 27)</t>
  </si>
  <si>
    <t>Videoconference</t>
  </si>
  <si>
    <t>Video</t>
  </si>
  <si>
    <t>Putin, Assad hold videoconference during international conference on refugees return (Nov 9)</t>
  </si>
  <si>
    <t>http://sana.sy/en/?p=209295</t>
  </si>
  <si>
    <t>Assad hosted Russia envoy Lavrentiev leading a delegation from Defense/Foreign Ministries (Oct 29)</t>
  </si>
  <si>
    <t>http://sana.sy/en/?p=207925</t>
  </si>
  <si>
    <t>Assad hosted Russia envoy Lavrentiev (July 29)</t>
  </si>
  <si>
    <t>http://sana.sy/en/?p=198602</t>
  </si>
  <si>
    <t>http://sana.sy/en/?p=188719</t>
  </si>
  <si>
    <t>http://sana.sy/en/?p=188545</t>
  </si>
  <si>
    <t>Assad hosted Russia defense minister Shogyu to discuss the March 5 Russian-Turkish agreements (March 23)</t>
  </si>
  <si>
    <t>Putin called Assad to discuss the March 5 Russia-Turkish agreements (March 20)</t>
  </si>
  <si>
    <t>Putin called Assad to discuss the March 5 Russia-Turkish agreements (March 6)</t>
  </si>
  <si>
    <t>http://sana.sy/en/?p=187590</t>
  </si>
  <si>
    <t>http://sana.sy/en/?p=183552</t>
  </si>
  <si>
    <t>http://en.kremlin.ru/events/president/transcripts/62547</t>
  </si>
  <si>
    <t>Assad hosted Iran Foreign Minister’s Senior Assistant in Special Political Affairs Ali-Asghar Khaji (Dec 31)</t>
  </si>
  <si>
    <t>http://sana.sy/en/?p=181721</t>
  </si>
  <si>
    <t>http://sana.sy/en/?p=180640</t>
  </si>
  <si>
    <t>Assad hosted Russian Deputy PM to discuss economy, bilateral agreements (Dec 17)</t>
  </si>
  <si>
    <t>Assad hosted Russian envoy Lavrientiev (Oct 18)</t>
  </si>
  <si>
    <t>http://sana.sy/en/?p=176246</t>
  </si>
  <si>
    <t>Assad hosted Zarif (Apr 20)</t>
  </si>
  <si>
    <t>Assad hosted Iran's Ali-Asghar Khaji (Aug 17)</t>
  </si>
  <si>
    <t>http://sana.sy/en/?p=174137</t>
  </si>
  <si>
    <t>Assad hosted Iran's Ali-Asghar Khaji who briefed him on the 16 Sept 5th trilateral Astana summit  (Sept 24)</t>
  </si>
  <si>
    <t>Assad hosted Russia envoy Lavrentiev (July 12)</t>
  </si>
  <si>
    <t>http://sana.sy/en/?p=169351</t>
  </si>
  <si>
    <t>Iran's Assistant foreign minister Hossein Jaberi Ansari met Assad in Damascus (July 2)</t>
  </si>
  <si>
    <t>http://sana.sy/en/?p=168751</t>
  </si>
  <si>
    <t>Assad hosted Russia envoy Lavrentiev (June 20)</t>
  </si>
  <si>
    <t>http://sana.sy/en/?p=168024</t>
  </si>
  <si>
    <t>Assad hosted Russia envoy Lavrientev (Apr 19)</t>
  </si>
  <si>
    <t>http://sana.sy/en/?p=163680</t>
  </si>
  <si>
    <t>Assad hosted Zarif (Apr 16)</t>
  </si>
  <si>
    <t>http://sana.sy/en/?p=163509</t>
  </si>
  <si>
    <t>Assad hosted Russia defense minister Shogyu (March 19)</t>
  </si>
  <si>
    <t>http://sana.sy/en/?p=161297</t>
  </si>
  <si>
    <t>Assad hosted Iran's Chief of General Staff of the Iranian Armed Forces Maj. Gen. Mohammad Hossein Bagheri with Iraqi counterpart (March 18)</t>
  </si>
  <si>
    <t>http://sana.sy/en/?p=161216</t>
  </si>
  <si>
    <t>Khamenei hosted Assad (Feb 25)</t>
  </si>
  <si>
    <t>http://sana.sy/en/?p=159663</t>
  </si>
  <si>
    <t>Assad hosted Iran VP Eshaq Jahangiri (Jan 29)</t>
  </si>
  <si>
    <t>http://sana.sy/en/?p=156928</t>
  </si>
  <si>
    <t>Assad hosted Iranian foreign minister's senior advisor Hossein Jaberi Ansari (Dec 16)</t>
  </si>
  <si>
    <t>http://sana.sy/en/?p=153701</t>
  </si>
  <si>
    <t>Assad hosted Russia Deputy PM Borisov (Dec 13)</t>
  </si>
  <si>
    <t>http://sana.sy/en/?p=153457</t>
  </si>
  <si>
    <t>Iran's Hossein Jaberi Ansari met Assad in Damascus (Nov 12)</t>
  </si>
  <si>
    <t>http://sana.sy/en/?p=150913</t>
  </si>
  <si>
    <t>Assad hosted Russia envoy Lavrentiev (Oct 19)</t>
  </si>
  <si>
    <t>http://sana.sy/en/?p=149185</t>
  </si>
  <si>
    <t>Assad hosted Zarif (Sept 3)</t>
  </si>
  <si>
    <t>http://sana.sy/en/?p=146051</t>
  </si>
  <si>
    <t>Assad hosted Iran defense minister Brigadier General Amir Hatami (Aug 26)</t>
  </si>
  <si>
    <t>http://sana.sy/en/?p=145465</t>
  </si>
  <si>
    <t>Iran's Hossein Jaberi Ansari met Assad in Damascus (July 15)</t>
  </si>
  <si>
    <t>http://sana.sy/en/?p=142430</t>
  </si>
  <si>
    <t>Assad hosted Russia envoy Lavrentiev (May 23)</t>
  </si>
  <si>
    <t>http://sana.sy/en/?p=138587</t>
  </si>
  <si>
    <t>Assad hosted Iran's minister of roads and urban development (May 18)</t>
  </si>
  <si>
    <t>http://sana.sy/en/?p=138062</t>
  </si>
  <si>
    <t>Putin hosted Assad (May 17)</t>
  </si>
  <si>
    <t>http://sana.sy/en/?p=138023</t>
  </si>
  <si>
    <t>Iran's Hossein Jaberi Ansari met Assad in Damascus (Apr 23)</t>
  </si>
  <si>
    <t>http://sana.sy/en/?p=135268</t>
  </si>
  <si>
    <t>Rouhani called Assad (Apr 14)</t>
  </si>
  <si>
    <t>http://sana.sy/en/?p=134291</t>
  </si>
  <si>
    <t>Assad hosted Iran Supreme Leader's senior advisor Ali Akbar Velayati (Apr 12)</t>
  </si>
  <si>
    <t>http://sana.sy/en/?p=133995</t>
  </si>
  <si>
    <t>Iran's Hossein Jaberi Ansari met Assad in Damascus (March 4)</t>
  </si>
  <si>
    <t>http://sana.sy/en/?p=129305</t>
  </si>
  <si>
    <t>http://sana.sy/en/?p=125594</t>
  </si>
  <si>
    <t>Assad hosted Russia envoy Lavrentiev (Jan 11)</t>
  </si>
  <si>
    <t>http://sana.sy/en/?p=124080</t>
  </si>
  <si>
    <t>Assad hosted Russia Deputy PM Rogozin (Dec 18)</t>
  </si>
  <si>
    <t>http://sana.sy/en/?p=121687</t>
  </si>
  <si>
    <t>Hmeimim base</t>
  </si>
  <si>
    <t>http://sana.sy/en/?p=120877</t>
  </si>
  <si>
    <t>Phone call Rouhani-Assad (Nov 25)</t>
  </si>
  <si>
    <t>http://sana.sy/en/?p=119258</t>
  </si>
  <si>
    <t>Putin hosted Assad (Nov 21)</t>
  </si>
  <si>
    <t>http://sana.sy/en/?p=118772</t>
  </si>
  <si>
    <t>Assad hosted Iran assistant foreign Minister Hossein Jaberi Ansari (Nov 15)</t>
  </si>
  <si>
    <t>http://sana.sy/en/?p=118227</t>
  </si>
  <si>
    <t>Assad hosted Iran Supreme Leader's senior advisor Ali Akbar Velayati (Nov 7)</t>
  </si>
  <si>
    <t>http://sana.sy/en/?p=117380</t>
  </si>
  <si>
    <t>Assad hosted Russia envoy Lavrientev (Oct 26)</t>
  </si>
  <si>
    <t>http://sana.sy/en/?p=116648</t>
  </si>
  <si>
    <t>http://sana.sy/en/?p=116112</t>
  </si>
  <si>
    <t>Assad hosted Iran chief of staff Maj General Mohammad Bagheri who delivered letter from Khamenei (Oct 19)</t>
  </si>
  <si>
    <t>Assad hosted Russia deputy energy minister (Oct 2)</t>
  </si>
  <si>
    <t>http://sana.sy/en/?p=114978</t>
  </si>
  <si>
    <t>http://sana.sy/en/?p=113733</t>
  </si>
  <si>
    <t>Assad hosted defense minister Shoygu who delivered a letter from Putin after seizing Deir Ezzor city (Sept 12)</t>
  </si>
  <si>
    <t>Assad hosted Iran assistant foreign Minister Hossein Jaberi Ansari (Aug 30)</t>
  </si>
  <si>
    <t>http://sana.sy/en/?p=112894</t>
  </si>
  <si>
    <t>Assad hosted Iran assistant foreign minister Hossein Jaberi Ansari (July 20)</t>
  </si>
  <si>
    <t>http://sana.sy/en/?p=110434</t>
  </si>
  <si>
    <t>Assad met Russia chief of the general staff General Valery Gerasimov (June 27)</t>
  </si>
  <si>
    <t>http://sana.sy/en/?p=108893</t>
  </si>
  <si>
    <t>Assad called Rouhani to offer condolences after attack in Iran (June 8)</t>
  </si>
  <si>
    <t>http://sana.sy/en/?p=107709</t>
  </si>
  <si>
    <t>Rouhani called Assad to condemn US attack on Syria (Apr 9)</t>
  </si>
  <si>
    <t>http://sana.sy/en/?p=103897</t>
  </si>
  <si>
    <t>Assad hosted Iran secretary of the supreme national security council Ali Shamkhani (Jan 8)</t>
  </si>
  <si>
    <t>http://sana.sy/en/?p=97932</t>
  </si>
  <si>
    <t>http://sana.sy/en/?p=96948</t>
  </si>
  <si>
    <t>Putin called Assad to congratulate him on seizing Aleppo (Dec 23)</t>
  </si>
  <si>
    <t>Rouhani called Assad to congratulate him on seizing Aleppo (Dec 14)</t>
  </si>
  <si>
    <t>http://sana.sy/en/?p=96197</t>
  </si>
  <si>
    <t>Assad hosted Russia deputy PM Rogozin, Syrian-Russian joint committee (Nov 22)</t>
  </si>
  <si>
    <t>http://sana.sy/en/?p=94097</t>
  </si>
  <si>
    <t>Putin called Assad (Oct 19)</t>
  </si>
  <si>
    <t>http://sana.sy/en/?p=91022</t>
  </si>
  <si>
    <t>Assad hosted Iran deputy foreign minister Hossein Jaberi Ansari (Sept 19)</t>
  </si>
  <si>
    <t>http://sana.sy/en/?p=88473</t>
  </si>
  <si>
    <t>http://sana.sy/en/?p=80438</t>
  </si>
  <si>
    <t>Assad hosted Russia defense minister Shoygu (June 18)</t>
  </si>
  <si>
    <t>Assad hosted Head of the Strategic Council on Foreign Relations of the Iranian Supreme Leader Kamal Kharrazi (March 19)</t>
  </si>
  <si>
    <t>http://sana.sy/en/?p=72358</t>
  </si>
  <si>
    <t>Putin called Assad (Feb 24)</t>
  </si>
  <si>
    <t>http://sana.sy/en/?p=70481</t>
  </si>
  <si>
    <t>Assad hosted Iran interior minister (Jan 12)</t>
  </si>
  <si>
    <t>http://sana.sy/en/?p=66389</t>
  </si>
  <si>
    <t>Assad hosted Iran Supreme Leader senior advisor Ali Akbar Velayati (Nov 29)</t>
  </si>
  <si>
    <t>http://sana.sy/en/?p=62890</t>
  </si>
  <si>
    <t>Putin hosted Assad (Oct 21)</t>
  </si>
  <si>
    <t>http://sana.sy/en/?p=58636</t>
  </si>
  <si>
    <t>http://sana.sy/en/?p=53560</t>
  </si>
  <si>
    <t>Assad hosted Iran assistant foreign minister Hossein Amir Abdullahian (Sept 3)</t>
  </si>
  <si>
    <t>Assad hosted Zarif (Aug 13)</t>
  </si>
  <si>
    <t>http://sana.sy/en/?p=51215</t>
  </si>
  <si>
    <t>Assad hosted Iran Supreme Leader senior advisor Ali Akbar Velayati (May 20)</t>
  </si>
  <si>
    <t>http://sana.sy/en/?p=41408</t>
  </si>
  <si>
    <t>Assad hosted First VP of Iran Ghasemi who heads the Committee for Development of Iranian-Syrian Economic Relations (May 18)</t>
  </si>
  <si>
    <t>http://sana.sy/en/?p=41216</t>
  </si>
  <si>
    <t>Assad hosted Russia envoy Azmatullah Kolmohammadov (March 22)</t>
  </si>
  <si>
    <t>http://sana.sy/en/?p=33043</t>
  </si>
  <si>
    <t>Assad hosted Iran Minister of Economy-Finance Ali Tayebnia (March 16)</t>
  </si>
  <si>
    <t>http://sana.sy/en/?p=32259</t>
  </si>
  <si>
    <t>Assad hosted First VP of Iran Ghasemi who heads the Committee for Development of Iranian-Syrian Economic Relations (Jan 5)</t>
  </si>
  <si>
    <t>http://sana.sy/en/?p=24136</t>
  </si>
  <si>
    <t>Al-Qaem (Iraq)</t>
  </si>
  <si>
    <t>Oct 23 and Oct 30 reports missing</t>
  </si>
  <si>
    <t>Hajin</t>
  </si>
  <si>
    <t>Hajin (19 Dec 2018 missing)</t>
  </si>
  <si>
    <t>Import Source Reporter Actor 1</t>
  </si>
  <si>
    <t>Export Resource Reporter Actor 1</t>
  </si>
  <si>
    <t>Import Source Reporter Actor 2</t>
  </si>
  <si>
    <t>Export Source Reporter Actor 2</t>
  </si>
  <si>
    <t>Trade frequency</t>
  </si>
  <si>
    <t>DoD stopped mentioning locations of strikes</t>
  </si>
  <si>
    <t>Based on what was released monthly by Dod</t>
  </si>
  <si>
    <t>No strikes report issued</t>
  </si>
  <si>
    <t>error in uploading monthly report</t>
  </si>
  <si>
    <t>https://www.mid.ru/en/foreign_policy/news/-/asset_publisher/cKNonkJE02Bw/content/id/4350105</t>
  </si>
  <si>
    <t>Muallem hosted Russia Deputy PM Borisov, Lavrov (Sept 7)</t>
  </si>
  <si>
    <t>https://www.mid.ru/en/foreign_policy/news/-/asset_publisher/cKNonkJE02Bw/content/id/4322879</t>
  </si>
  <si>
    <t>https://www.mid.ru/en/foreign_policy/news/-/asset_publisher/cKNonkJE02Bw/content/id/4250024</t>
  </si>
  <si>
    <t>https://2017-2021.state.gov/special-representative-jeffreys-call-with-russian-deputy-foreign-minister-sergey-vershinin/index.html</t>
  </si>
  <si>
    <t>https://www.mid.ru/en/foreign_policy/news/-/asset_publisher/cKNonkJE02Bw/content/id/4157627</t>
  </si>
  <si>
    <t>https://russiaeu.mid.ru/en/press-centre/news/deputy_foreign_minister_of_russia_sergey_vershinin_visits_brussels/</t>
  </si>
  <si>
    <t>Phone call Lavrov-Cavusoglu (May 20)</t>
  </si>
  <si>
    <t>https://www.mid.ru/en/foreign_policy/news/-/asset_publisher/cKNonkJE02Bw/content/id/4134116</t>
  </si>
  <si>
    <t>Putin-Erdogan spoke over the phone (May 18)</t>
  </si>
  <si>
    <t>https://www.mid.ru/en/foreign_policy/news/-/asset_publisher/cKNonkJE02Bw/content/id/3980155</t>
  </si>
  <si>
    <t>https://www.mid.ru/en/foreign_policy/news/-/asset_publisher/cKNonkJE02Bw/content/id/3977841</t>
  </si>
  <si>
    <t>https://www.mid.ru/en/foreign_policy/news/-/asset_publisher/cKNonkJE02Bw/content/id/3955122</t>
  </si>
  <si>
    <t>https://www.mid.ru/en/foreign_policy/news/-/asset_publisher/cKNonkJE02Bw/content/id/3949043</t>
  </si>
  <si>
    <t>https://www.mid.ru/en/foreign_policy/news/-/asset_publisher/cKNonkJE02Bw/content/id/3945562</t>
  </si>
  <si>
    <t>https://www.mid.ru/en/foreign_policy/news/-/asset_publisher/cKNonkJE02Bw/content/id/3870486</t>
  </si>
  <si>
    <t>https://www.mid.ru/en/foreign_policy/news/-/asset_publisher/cKNonkJE02Bw/content/id/3811691</t>
  </si>
  <si>
    <t>https://www.mid.ru/en/foreign_policy/news/-/asset_publisher/cKNonkJE02Bw/content/id/3798947</t>
  </si>
  <si>
    <t>https://www.mid.ru/en/foreign_policy/news/-/asset_publisher/cKNonkJE02Bw/content/id/3748560</t>
  </si>
  <si>
    <t>Pompeo called Lavrov (March 25)</t>
  </si>
  <si>
    <t>https://www.mid.ru/en/foreign_policy/news/-/asset_publisher/cKNonkJE02Bw/content/id/3587766</t>
  </si>
  <si>
    <t>Riyadh</t>
  </si>
  <si>
    <t>Lavrov met Syrian High Negotiations committee Nasr al-Hariri (March 5)</t>
  </si>
  <si>
    <t>https://www.mid.ru/en/foreign_policy/news/-/asset_publisher/cKNonkJE02Bw/content/id/3559592</t>
  </si>
  <si>
    <t>https://www.mid.ru/en/foreign_policy/news/-/asset_publisher/cKNonkJE02Bw/content/id/3449134</t>
  </si>
  <si>
    <t>Lavrov-Muallem met in New York during UN meetings (Sept 28)</t>
  </si>
  <si>
    <t>https://www.mid.ru/en/foreign_policy/news/-/asset_publisher/cKNonkJE02Bw/content/id/3358893</t>
  </si>
  <si>
    <t>Lavrov hosted Moallem (Aug 30)</t>
  </si>
  <si>
    <t>https://www.mid.ru/en/foreign_policy/news/-/asset_publisher/cKNonkJE02Bw/content/id/3330654</t>
  </si>
  <si>
    <t>https://www.mid.ru/en/foreign_policy/news/-/asset_publisher/cKNonkJE02Bw/content/id/3328150</t>
  </si>
  <si>
    <t>Phone call Bogdanov, Nasr al-Hariri, chief negotiator for the opposition Syrian Negotiations Commission (Aug 30)</t>
  </si>
  <si>
    <t>Assad hosted Russia envoy Lavrentiev, Deputy FM Vershinin (July 25)</t>
  </si>
  <si>
    <t>https://www.mid.ru/en/foreign_policy/news/-/asset_publisher/cKNonkJE02Bw/content/id/3303694</t>
  </si>
  <si>
    <t>Nasr al-Hariri, chief negotiator for the opposition Syrian Negotiations Commission, called Bogdanov (July 30)</t>
  </si>
  <si>
    <t>https://www.mid.ru/en/foreign_policy/news/-/asset_publisher/cKNonkJE02Bw/content/id/3306275</t>
  </si>
  <si>
    <t>https://www.mid.ru/en/foreign_policy/news/-/asset_publisher/cKNonkJE02Bw/content/id/3232074</t>
  </si>
  <si>
    <t>https://www.mid.ru/en/foreign_policy/news/-/asset_publisher/cKNonkJE02Bw/content/id/3224470</t>
  </si>
  <si>
    <t>https://www.mid.ru/en/foreign_policy/news/-/asset_publisher/cKNonkJE02Bw/content/id/3202625</t>
  </si>
  <si>
    <t>https://www.mid.ru/en/foreign_policy/news/-/asset_publisher/cKNonkJE02Bw/content/id/3111309</t>
  </si>
  <si>
    <t>Bogdanov hosted Assad adviser Shaaban (Feb 20)</t>
  </si>
  <si>
    <t>https://www.mid.ru/en/foreign_policy/news/-/asset_publisher/cKNonkJE02Bw/content/id/3087371</t>
  </si>
  <si>
    <t>Erdogan called Putin (Jan 11)</t>
  </si>
  <si>
    <t>http://kremlin.ru/events/president/news/56640</t>
  </si>
  <si>
    <t>https://www.mid.ru/en/foreign_policy/news/-/asset_publisher/cKNonkJE02Bw/content/id/3044184</t>
  </si>
  <si>
    <t>https://www.mid.ru/en/foreign_policy/news/-/asset_publisher/cKNonkJE02Bw/content/id/3032601</t>
  </si>
  <si>
    <t>Lavrov hosted Syrian opposition's High Negotiations Committee led by Nasr al-Hariri (Jan 22)</t>
  </si>
  <si>
    <t>https://www.mid.ru/en/foreign_policy/news/-/asset_publisher/cKNonkJE02Bw/content/id/3014149</t>
  </si>
  <si>
    <t>https://www.mid.ru/en/foreign_policy/news/-/asset_publisher/cKNonkJE02Bw/content/id/2927578</t>
  </si>
  <si>
    <t>https://www.mid.ru/en/foreign_policy/news/-/asset_publisher/cKNonkJE02Bw/content/id/2895493</t>
  </si>
  <si>
    <t>https://www.mid.ru/en/foreign_policy/news/-/asset_publisher/cKNonkJE02Bw/content/id/2872919</t>
  </si>
  <si>
    <t>Lavrov met Muallem in New York during UN meetings (Sept 22)</t>
  </si>
  <si>
    <t>https://www.mid.ru/en/foreign_policy/news/-/asset_publisher/cKNonkJE02Bw/content/id/2864541</t>
  </si>
  <si>
    <t>https://www.mid.ru/en/foreign_policy/news/-/asset_publisher/cKNonkJE02Bw/content/id/2831698</t>
  </si>
  <si>
    <t>https://www.mid.ru/en/foreign_policy/news/-/asset_publisher/cKNonkJE02Bw/content/id/2746041</t>
  </si>
  <si>
    <t>https://www.mid.ru/en/foreign_policy/news/-/asset_publisher/cKNonkJE02Bw/content/id/2726881</t>
  </si>
  <si>
    <t>Lavrov hosts Zarif, Moallem in Moscow (Apr 14)</t>
  </si>
  <si>
    <t>Lavrov hosted Muallem, Zarif (Apr 14)</t>
  </si>
  <si>
    <t>Zarif-Moallem met during visit to Moscow (Apr 14)</t>
  </si>
  <si>
    <t>Moallaem called Lavrov (Apr 5)</t>
  </si>
  <si>
    <t>https://www.mid.ru/en/foreign_policy/news/-/asset_publisher/cKNonkJE02Bw/content/id/2717038</t>
  </si>
  <si>
    <t>Russia Deputy FM met Bashar Jaafari (March 28)</t>
  </si>
  <si>
    <t>https://www.mid.ru/en/foreign_policy/news/-/asset_publisher/cKNonkJE02Bw/content/id/2709464</t>
  </si>
  <si>
    <t>https://www.mid.ru/en/foreign_policy/news/-/asset_publisher/cKNonkJE02Bw/content/id/2610777</t>
  </si>
  <si>
    <t>https://www.mid.ru/en/foreign_policy/news/-/asset_publisher/cKNonkJE02Bw/content/id/2594310</t>
  </si>
  <si>
    <t>https://www.mid.ru/en/foreign_policy/news/-/asset_publisher/cKNonkJE02Bw/content/id/2568218</t>
  </si>
  <si>
    <t>https://www.mid.ru/en/foreign_policy/news/-/asset_publisher/cKNonkJE02Bw/content/id/2508799</t>
  </si>
  <si>
    <t>Zarif-Moallem met during visit to Moscow (Oct 28)</t>
  </si>
  <si>
    <t>https://www.mid.ru/en/foreign_policy/news/-/asset_publisher/cKNonkJE02Bw/content/id/2497428</t>
  </si>
  <si>
    <t>Lavrov met Moallem during UN meetings (Sept 23)</t>
  </si>
  <si>
    <t>https://www.mid.ru/en/foreign_policy/news/-/asset_publisher/cKNonkJE02Bw/content/id/2468274</t>
  </si>
  <si>
    <t>Phone call Kerry-Lavrov (June 7)</t>
  </si>
  <si>
    <t>https://www.mid.ru/en/foreign_policy/news/-/asset_publisher/cKNonkJE02Bw/content/id/2304656</t>
  </si>
  <si>
    <t>Bogdanov hosted Assad adviser Shaaban (Feb 27)</t>
  </si>
  <si>
    <t>https://www.mid.ru/en/foreign_policy/news/-/asset_publisher/cKNonkJE02Bw/content/id/2116057</t>
  </si>
  <si>
    <t>https://www.mid.ru/en/foreign_policy/news/-/asset_publisher/cKNonkJE02Bw/content/id/2086930</t>
  </si>
  <si>
    <t>https://www.mid.ru/en/foreign_policy/news/-/asset_publisher/cKNonkJE02Bw/content/id/2047233</t>
  </si>
  <si>
    <t>https://www.mid.ru/en/foreign_policy/news/-/asset_publisher/cKNonkJE02Bw/content/id/2015324</t>
  </si>
  <si>
    <t>https://www.mid.ru/en/foreign_policy/news/-/asset_publisher/cKNonkJE02Bw/content/id/1978047</t>
  </si>
  <si>
    <t>Lavrov hosted Khaled Khoja, President of the National Coalition for Syrian Revolution and Opposition Forces (Aug 13)</t>
  </si>
  <si>
    <t>https://www.mid.ru/en/foreign_policy/news/-/asset_publisher/cKNonkJE02Bw/content/id/1653070</t>
  </si>
  <si>
    <t>Lavrov hosted Moallem (June 29)</t>
  </si>
  <si>
    <t>https://www.mid.ru/en/foreign_policy/news/-/asset_publisher/cKNonkJE02Bw/content/id/1512837</t>
  </si>
  <si>
    <t>Russia Deputy FM Gatilov met Bashar Jaafari (Jan 30)</t>
  </si>
  <si>
    <t>https://www.mid.ru/en/foreign_policy/news/-/asset_publisher/cKNonkJE02Bw/content/id/917176</t>
  </si>
  <si>
    <t>https://www.mid.ru/en/foreign_policy/news/-/asset_publisher/cKNonkJE02Bw/content/id/86294</t>
  </si>
  <si>
    <t>Kerry, Lavrov met in Bali, their 11th meeting since Kerry took office in Feb 1, 2013 (Oct 7)</t>
  </si>
  <si>
    <t>https://www.mid.ru/en/foreign_policy/news/-/asset_publisher/cKNonkJE02Bw/content/id/93466</t>
  </si>
  <si>
    <t>https://www.cnn.com/2017/04/06/politics/donald-trump-syria-military/index.html</t>
  </si>
  <si>
    <t>Homs</t>
  </si>
  <si>
    <t xml:space="preserve">US warships in the Mideterranean launched Tomahawk cruise missiles in Shayrat airbase after Khan Shaykhoun chemical attack </t>
  </si>
  <si>
    <t>US aircrafts targetted pro Assad regime forces approahing the deconfliction zone of US-Russian agreement</t>
  </si>
  <si>
    <t xml:space="preserve">US </t>
  </si>
  <si>
    <t>US warplane shot down a Syrian regime jet in southern Raqqa countryside after it dropped bombs on SDF (June 18)</t>
  </si>
  <si>
    <t>US aircrafts targetted pro Assad regime forces in the deconfliction zone of US-Russian agreement (June 6, 8 and 20)</t>
  </si>
  <si>
    <t>https://www.centcom.mil/MEDIA/PRESS-RELEASES/Press-Release-View/Article/1219863/coalition-shoots-down-armed-uav-in-syria/</t>
  </si>
  <si>
    <t>https://www.centcom.mil/MEDIA/PRESS-RELEASES/Press-Release-View/Article/1435188/unprovoked-attack-by-syrian-pro-regime-forces-prompts-coalition-defensive-strik/</t>
  </si>
  <si>
    <t>US struck, killed hundreds of pro-Assad regime forces/Russian mercenaries attacking SFD headquarters with US advisers (Feb 7-8)</t>
  </si>
  <si>
    <t>Terrorism</t>
  </si>
  <si>
    <t>Reprisal for the Doum chemical attack</t>
  </si>
  <si>
    <t>https://www.defense.gov/Newsroom/Transcripts/Transcript/Article/1493749/department-of-defense-press-briefing-by-pentagon-chief-spokesperson-dana-w-whit/</t>
  </si>
  <si>
    <t>A U.S. MQ-9 Reaper drone destroys a T-72 tank of pro-government forces in an air strike near the Al Tabiyeh gas field.</t>
  </si>
  <si>
    <t>US-backed SDFexpelled Syrian troops that briefly took control of villages in oil rich areas east of the Euphrates river </t>
  </si>
  <si>
    <t>1 strike mistakenly struck a Syrian military unit and destroyed Syrian military vehicles killing 62 soldiers</t>
  </si>
  <si>
    <t>Al-Qaeda</t>
  </si>
  <si>
    <t>https://www.rfi.fr/en/wires/20201023-us-drone-strike-kills-17-jihadists-nw-syria</t>
  </si>
  <si>
    <t>https://www.nbcnews.com/news/mideast/u-s-hits-al-qaeda-training-camp-syria-n1025401</t>
  </si>
  <si>
    <t>https://www.washingtonpost.com/world/mounting-claims-of-civilian-deaths-after-us-targetsal-qaeda-in-syria/2017/03/17/350d5838-0ae9-11e7-8884-96e6a6713f4b_story.html</t>
  </si>
  <si>
    <t>Trump took office</t>
  </si>
  <si>
    <t>Leader in office</t>
  </si>
  <si>
    <t>Obama</t>
  </si>
  <si>
    <t>Trump</t>
  </si>
  <si>
    <t>https://www.nytimes.com/2017/01/20/world/middleeast/us-airstrike-al-qaeda-syria.html</t>
  </si>
  <si>
    <t>Russian Syrian Joint Coordination Committee on Repatriation of Syrian Refugees met (Nov 25)</t>
  </si>
  <si>
    <t>https://syria.mil.ru/peacemaking_en/info/joint_coordination_meetings/more.htm?id=12326618@egNews</t>
  </si>
  <si>
    <t>https://syria.mil.ru/peacemaking_en/info/joint_coordination_meetings/more.htm?id=12242618@egNews</t>
  </si>
  <si>
    <t>Entity/individual name</t>
  </si>
  <si>
    <t xml:space="preserve">Civil </t>
  </si>
  <si>
    <t>https://home.treasury.gov/news/press-releases/sm1141</t>
  </si>
  <si>
    <t>https://home.treasury.gov/news/press-releases/sm1100</t>
  </si>
  <si>
    <t>https://home.treasury.gov/news/press-releases/sm801</t>
  </si>
  <si>
    <t xml:space="preserve">E.O. 13894 14/10/2019 after Turkey military operation in Syria. All delisted 17/10/2019 after op ends </t>
  </si>
  <si>
    <t>https://home.treasury.gov/news/press-releases/sm792</t>
  </si>
  <si>
    <t>https://home.treasury.gov/news/press-releases/sm785</t>
  </si>
  <si>
    <t>https://home.treasury.gov/news/press-releases/sm704</t>
  </si>
  <si>
    <t>For providing material support to Iran's Quds Force in Syria</t>
  </si>
  <si>
    <t>The Fatemiyoun Division</t>
  </si>
  <si>
    <t>https://home.treasury.gov/news/press-releases/sm443</t>
  </si>
  <si>
    <t>In response to continued acts of violence committed by Assad regime</t>
  </si>
  <si>
    <t>https://home.treasury.gov/news/press-release/sm0087</t>
  </si>
  <si>
    <t>Sanctions on 271 employees of SSRC after Khan Sheikhoun chemical attack</t>
  </si>
  <si>
    <t>271 employees of SSRC</t>
  </si>
  <si>
    <t>https://home.treasury.gov/news/press-releases/sm0056</t>
  </si>
  <si>
    <t>https://home.treasury.gov/news/press-releases/jl0701</t>
  </si>
  <si>
    <t>Cham Wings Airlines</t>
  </si>
  <si>
    <t>Under EO 13582 for providing support for the Government of Syria and Syrian Arab Airlines</t>
  </si>
  <si>
    <t>https://home.treasury.gov/news/press-releases/jl0690</t>
  </si>
  <si>
    <t>Syriss Logistics and Services (Syriss)</t>
  </si>
  <si>
    <t>Entities controlled by Rami Makhluf</t>
  </si>
  <si>
    <t>Al-Qasiun Security Services LLC</t>
  </si>
  <si>
    <t>Technolab</t>
  </si>
  <si>
    <t>Entity and Related Individual Providing Support for Syria’s SSRC</t>
  </si>
  <si>
    <t>Government of Syria Financial Facilitation, Including Oil-Related Assistance</t>
  </si>
  <si>
    <t>Government of Syria Financial Facilitation and Regime Insiders</t>
  </si>
  <si>
    <t>Proliferation Activities in Support of Scientific Studies and Research Center (SSRC)</t>
  </si>
  <si>
    <t>https://home.treasury.gov/news/press-releases/jl0526</t>
  </si>
  <si>
    <t>The Eagles LLC (The Eagles)</t>
  </si>
  <si>
    <t>Morgan Additives Manufacturing Co.</t>
  </si>
  <si>
    <t>Milenyum Energy S.A.</t>
  </si>
  <si>
    <t>operating in Turkey, arranging for the shipment of products such as liquefied petroleum gas (LPG)</t>
  </si>
  <si>
    <t>Blue Energy Trade Limited Company</t>
  </si>
  <si>
    <t>Green Shipping Ltd</t>
  </si>
  <si>
    <t>Ebla Trade Services S.A.L/Off-Shore </t>
  </si>
  <si>
    <t>Aqua Shipping Ltd</t>
  </si>
  <si>
    <t>companies operating out of Turkey and registered in the Marshall Islands</t>
  </si>
  <si>
    <t>Ufuk Kenar</t>
  </si>
  <si>
    <t>Serkan Duzgoren</t>
  </si>
  <si>
    <t>Erkan Duzgoren</t>
  </si>
  <si>
    <t>Mustafa Aydin</t>
  </si>
  <si>
    <t>The Tala</t>
  </si>
  <si>
    <t>Blue Dream</t>
  </si>
  <si>
    <t>Green Light</t>
  </si>
  <si>
    <t>Mariana</t>
  </si>
  <si>
    <t>Aqua</t>
  </si>
  <si>
    <t>Blue Way</t>
  </si>
  <si>
    <t>Blue Gas</t>
  </si>
  <si>
    <t>shipping vessels owned or controlled by Milenyum</t>
  </si>
  <si>
    <t>Lattakia Port General Company</t>
  </si>
  <si>
    <t>General Directorate of Syrian Ports</t>
  </si>
  <si>
    <t>Tartous Port General Company</t>
  </si>
  <si>
    <t>Syrian General Authority for Maritime Transport</t>
  </si>
  <si>
    <t>Syrian Shipping Agencies Company</t>
  </si>
  <si>
    <t>Syrian Chamber of Shipping</t>
  </si>
  <si>
    <t>Finikia</t>
  </si>
  <si>
    <t>the Laodicea</t>
  </si>
  <si>
    <t>the Souria</t>
  </si>
  <si>
    <t xml:space="preserve">shipping vessels </t>
  </si>
  <si>
    <t>Vessel</t>
  </si>
  <si>
    <t>https://home.treasury.gov/news/press-releases/jl0137</t>
  </si>
  <si>
    <t>https://home.treasury.gov/news/press-releases/JL10013</t>
  </si>
  <si>
    <t>Batoul Rida (Centrall Bank official)</t>
  </si>
  <si>
    <t>increase pressure on the Assad regime and to inhibit its weapons programs</t>
  </si>
  <si>
    <t>Sigma Tech Company</t>
  </si>
  <si>
    <t>Shadi for Cars Trading</t>
  </si>
  <si>
    <t>Denise Company</t>
  </si>
  <si>
    <t>for acting for or on behalf of the Scientific Studies and Research Center (SSRC)</t>
  </si>
  <si>
    <t>Treasury Designates Iran’s Foreign Minister Javad Zarif for Acting for the Supreme Leader of Iran</t>
  </si>
  <si>
    <t>https://home.treasury.gov/news/press-releases/sm749</t>
  </si>
  <si>
    <t>Treasury Sanctions Turkish Officials with Leading Roles in Unjust Detention of U.S. Pastor Andrew Brunson</t>
  </si>
  <si>
    <t>https://home.treasury.gov/news/press-releases/sm453</t>
  </si>
  <si>
    <t>http://en.kremlin.ru/events/president/news/64491</t>
  </si>
  <si>
    <t>http://en.kremlin.ru/events/president/news/64347</t>
  </si>
  <si>
    <t>Phone call Putin-Erdogan (Oct 27)</t>
  </si>
  <si>
    <t>http://en.kremlin.ru/events/president/news/64289</t>
  </si>
  <si>
    <t>Erdogan called Putin (Oct 14)</t>
  </si>
  <si>
    <t>http://en.kremlin.ru/events/president/news/64204</t>
  </si>
  <si>
    <t>Rouhani called Putin (Oct 10)</t>
  </si>
  <si>
    <t>http://en.kremlin.ru/events/president/news/64187</t>
  </si>
  <si>
    <t xml:space="preserve">Putin-Erdogan spoke over the phone (Aug 17) </t>
  </si>
  <si>
    <t>http://en.kremlin.ru/events/president/news/63897</t>
  </si>
  <si>
    <t>http://en.kremlin.ru/events/president/news/63758</t>
  </si>
  <si>
    <t>Phone call Putin-Erdogan (July 27)</t>
  </si>
  <si>
    <t>Phone call Trump-Putin (July 23)</t>
  </si>
  <si>
    <t>http://en.kremlin.ru/events/president/news/63744</t>
  </si>
  <si>
    <t>Rouhani called Putin (July 16)</t>
  </si>
  <si>
    <t>http://en.kremlin.ru/events/president/news/63675</t>
  </si>
  <si>
    <t>Phone call Putin-Erdogan (July 13)</t>
  </si>
  <si>
    <t>http://en.kremlin.ru/events/president/news/63651</t>
  </si>
  <si>
    <t>Phone call Putin-Erdogan (June 10)</t>
  </si>
  <si>
    <t>http://en.kremlin.ru/events/president/news/63494</t>
  </si>
  <si>
    <t>http://en.kremlin.ru/events/president/news/63444</t>
  </si>
  <si>
    <t>Trump called Putin (June 1)</t>
  </si>
  <si>
    <t xml:space="preserve">Phone call Putin-Erdogan (May 18) </t>
  </si>
  <si>
    <t>http://en.kremlin.ru/events/president/news/63363</t>
  </si>
  <si>
    <t>Phone call Trump-Putin (May 7)</t>
  </si>
  <si>
    <t>http://en.kremlin.ru/events/president/news/63311</t>
  </si>
  <si>
    <t>Phone call Putin-Rouhani (Apr 21)</t>
  </si>
  <si>
    <t>http://en.kremlin.ru/events/president/news/63236</t>
  </si>
  <si>
    <t>Phone call Putin-Erdogan (Apr 21)</t>
  </si>
  <si>
    <t>http://en.kremlin.ru/events/president/news/63235</t>
  </si>
  <si>
    <t>Trump called Putin (Apr 10)</t>
  </si>
  <si>
    <t>http://en.kremlin.ru/events/president/news/63185</t>
  </si>
  <si>
    <t>Erdogan called Putin (Apr 1)</t>
  </si>
  <si>
    <t>http://en.kremlin.ru/events/president/news/63124</t>
  </si>
  <si>
    <t>Putin called Erdogan (March 12)</t>
  </si>
  <si>
    <t>http://en.kremlin.ru/events/president/news/62976</t>
  </si>
  <si>
    <t>Putin hosts Erdogan in Moscow (March 5)</t>
  </si>
  <si>
    <t>http://en.kremlin.ru/events/president/news/62948</t>
  </si>
  <si>
    <t>http://en.kremlin.ru/events/president/news/62885</t>
  </si>
  <si>
    <t>http://en.kremlin.ru/events/president/news/62877</t>
  </si>
  <si>
    <t>http://en.kremlin.ru/events/president/news/62845</t>
  </si>
  <si>
    <t>http://en.kremlin.ru/events/president/news/62765</t>
  </si>
  <si>
    <t>Putin-Erdogan meet during Berlin peace conference on Libya (Jan 19)</t>
  </si>
  <si>
    <t>http://en.kremlin.ru/events/president/news/62611</t>
  </si>
  <si>
    <t>Libya</t>
  </si>
  <si>
    <t>http://en.kremlin.ru/events/president/news/62568</t>
  </si>
  <si>
    <t>http://en.kremlin.ru/events/president/news/62552</t>
  </si>
  <si>
    <t>Putin called Trump (Dec 29)</t>
  </si>
  <si>
    <t>http://en.kremlin.ru/events/president/news/62518</t>
  </si>
  <si>
    <t>Erdogan called Putin (Dec 17)</t>
  </si>
  <si>
    <t>http://en.kremlin.ru/events/president/news/62360</t>
  </si>
  <si>
    <t>Erdogan called Putin (Dec 11)</t>
  </si>
  <si>
    <t xml:space="preserve">Erdogan called Putin (Nov 9) </t>
  </si>
  <si>
    <t>http://en.kremlin.ru/events/president/news/62004</t>
  </si>
  <si>
    <t>Putin called Assad to discuss northern Syria (Oct 22)</t>
  </si>
  <si>
    <t>http://en.kremlin.ru/events/president/news/61878</t>
  </si>
  <si>
    <t>http://en.kremlin.ru/events/president/news/61876</t>
  </si>
  <si>
    <t>Erdogan called Putin (Oct 15)</t>
  </si>
  <si>
    <t>http://en.kremlin.ru/events/president/news/61820</t>
  </si>
  <si>
    <t>Erdogan called Putin (Oct 9)</t>
  </si>
  <si>
    <t>http://en.kremlin.ru/events/president/news/61755</t>
  </si>
  <si>
    <t>http://en.kremlin.ru/events/president/news/61692</t>
  </si>
  <si>
    <t>http://en.kremlin.ru/events/president/news/61540</t>
  </si>
  <si>
    <t>http://en.kremlin.ru/events/president/news/61388</t>
  </si>
  <si>
    <t>Erdogan called Putin (Aug 23)</t>
  </si>
  <si>
    <t>http://en.kremlin.ru/events/president/news/61360</t>
  </si>
  <si>
    <t>Erdogan called Putin (July 6)</t>
  </si>
  <si>
    <t>http://en.kremlin.ru/events/president/news/60943</t>
  </si>
  <si>
    <t>http://en.kremlin.ru/events/president/news/60852</t>
  </si>
  <si>
    <t>Phone call Putin-Erdogan (May 30)</t>
  </si>
  <si>
    <t>http://en.kremlin.ru/events/president/news/60633</t>
  </si>
  <si>
    <t>Putin hosted Pompeo in Sochi (May 14)</t>
  </si>
  <si>
    <t>http://en.kremlin.ru/events/president/news/60519</t>
  </si>
  <si>
    <t>Erdogan called Putin (May 13)</t>
  </si>
  <si>
    <t>http://en.kremlin.ru/events/president/news/60513</t>
  </si>
  <si>
    <t>Phone call Putin-Erdogan (April 30)</t>
  </si>
  <si>
    <t>http://en.kremlin.ru/events/president/news/60427</t>
  </si>
  <si>
    <t>https://trumpwhitehouse.archives.gov/briefings-statements/remarks-president-trump-president-erdogan-turkey-legislative-engagement-select-members-senate/</t>
  </si>
  <si>
    <t>http://en.kremlin.ru/events/president/news/60247</t>
  </si>
  <si>
    <t>Putin called Erdogan (April 1)</t>
  </si>
  <si>
    <t>http://en.kremlin.ru/events/president/news/60199</t>
  </si>
  <si>
    <t>Putin called Erdogan on his birthday (Feb 26)</t>
  </si>
  <si>
    <t>http://en.kremlin.ru/events/president/news/59893</t>
  </si>
  <si>
    <t>http://en.kremlin.ru/events/president/news/59829</t>
  </si>
  <si>
    <t>http://en.kremlin.ru/events/president/news/59717</t>
  </si>
  <si>
    <t>SDC President</t>
  </si>
  <si>
    <t>Lavrov hosts SDC President Elham Ahmad in Moscow (Aug 31)</t>
  </si>
  <si>
    <t>https://m-syria-d.com/en/?p=2688</t>
  </si>
  <si>
    <t>SDF Commander</t>
  </si>
  <si>
    <t>https://www.kurdistan24.net/en/story/22480-SDF%E2%80%99s-Commander-Abdi-meets-with-US-General-to-discuss-anti-ISIS-operations</t>
  </si>
  <si>
    <t>military</t>
  </si>
  <si>
    <t>Mazloum Abdi hosted US Maj. Gen. Eric Hill who commands Operation Inherent Resolve (May 24)</t>
  </si>
  <si>
    <t>General Abdi hosted CENTCOM commander General McKenzie (July 10)</t>
  </si>
  <si>
    <t>https://twitter.com/mazloumabdi/status/1281599772411994113?lang=en</t>
  </si>
  <si>
    <t>Erdogan called Putin (Nov 28)</t>
  </si>
  <si>
    <t>http://en.kremlin.ru/events/president/news/59215</t>
  </si>
  <si>
    <t>Level</t>
  </si>
  <si>
    <t>Meeting Name</t>
  </si>
  <si>
    <t>Observer(s)</t>
  </si>
  <si>
    <t>Actor</t>
  </si>
  <si>
    <t>Medium</t>
  </si>
  <si>
    <t>Israel</t>
  </si>
  <si>
    <t>http://en.kremlin.ru/events/president/news/59637</t>
  </si>
  <si>
    <t>http://en.kremlin.ru/events/president/news/59153</t>
  </si>
  <si>
    <t>http://en.kremlin.ru/events/president/news/58934</t>
  </si>
  <si>
    <t>Contact level</t>
  </si>
  <si>
    <t>Putin-Erdogan met in Istanbul for summit with Merkel and Macron on Syria (Oct 27)</t>
  </si>
  <si>
    <t>Putin hosted Bolton in Moscow (Oct 23)</t>
  </si>
  <si>
    <t>http://en.kremlin.ru/events/president/news/58880</t>
  </si>
  <si>
    <t>Netanyahu called Putin after Assad regime shut down Russian jet over Syria during Israeli strike (15 killed)</t>
  </si>
  <si>
    <t>http://en.kremlin.ru/events/president/news/58616</t>
  </si>
  <si>
    <t>Assad called Putin (Sept 24)</t>
  </si>
  <si>
    <t>http://en.kremlin.ru/events/president/news/58614</t>
  </si>
  <si>
    <t>http://en.kremlin.ru/events/president/news/58482</t>
  </si>
  <si>
    <t>http://en.kremlin.ru/supplement/5337</t>
  </si>
  <si>
    <t>http://en.kremlin.ru/events/president/news/58566</t>
  </si>
  <si>
    <t>http://en.kremlin.ru/events/president/news/58589</t>
  </si>
  <si>
    <t>http://en.kremlin.ru/events/president/news/58486</t>
  </si>
  <si>
    <t>Jordan</t>
  </si>
  <si>
    <t>Putin-Abdullah phone call (Aug 21)</t>
  </si>
  <si>
    <t>http://en.kremlin.ru/events/president/news/58342</t>
  </si>
  <si>
    <t>Kazakhstan</t>
  </si>
  <si>
    <t>http://en.kremlin.ru/events/president/news/58298</t>
  </si>
  <si>
    <t>Putin Rouhani met on the sidelines of Capsian summit in Aktau (Aug 12)</t>
  </si>
  <si>
    <t>Phone call Putin-Erdogan (Aug 10)</t>
  </si>
  <si>
    <t>http://en.kremlin.ru/events/president/news/58292</t>
  </si>
  <si>
    <t>South Africa</t>
  </si>
  <si>
    <t>http://en.kremlin.ru/events/president/news/58110</t>
  </si>
  <si>
    <t>Putin-Erdogan met on the sideline of BRICS summit in Johannesburg (July 26)</t>
  </si>
  <si>
    <t>Putin-Netanyahu phone call (July 20)</t>
  </si>
  <si>
    <t>http://en.kremlin.ru/events/president/news/58070</t>
  </si>
  <si>
    <t>Finland</t>
  </si>
  <si>
    <t>Trump-Putin met in Helsinki (July 16)</t>
  </si>
  <si>
    <t>http://en.kremlin.ru/events/president/news/58014</t>
  </si>
  <si>
    <t>Putin called Erdogan to congratulate him on electoral victory (July 14)</t>
  </si>
  <si>
    <t>http://en.kremlin.ru/events/president/news/58000</t>
  </si>
  <si>
    <t>Putin hosted Netanyahu in Moscow (July 11)</t>
  </si>
  <si>
    <t>http://en.kremlin.ru/events/president/news/57983</t>
  </si>
  <si>
    <t>http://en.kremlin.ru/events/president/news/57866</t>
  </si>
  <si>
    <t>Putin hosted John Bolton in Moscow (Jun 27)</t>
  </si>
  <si>
    <t>Putin congratulated Erdogan on winning June 24 presidential election (Jun 25)</t>
  </si>
  <si>
    <t>http://en.kremlin.ru/events/president/news/57845</t>
  </si>
  <si>
    <t>Putin-Netanyahu phone call (June 15)</t>
  </si>
  <si>
    <t>http://en.kremlin.ru/events/president/news/57794</t>
  </si>
  <si>
    <t>http://en.kremlin.ru/events/president/news/57710</t>
  </si>
  <si>
    <t>China</t>
  </si>
  <si>
    <t>http://en.kremlin.ru/events/president/news/57615</t>
  </si>
  <si>
    <t>Putin-Netanyahu phone call (May 31)</t>
  </si>
  <si>
    <t>http://en.kremlin.ru/events/president/news/57596</t>
  </si>
  <si>
    <t>Phone call Putin-Erdogan (May 29)</t>
  </si>
  <si>
    <t>http://en.kremlin.ru/events/president/news/57481</t>
  </si>
  <si>
    <t>Putin-Erdogan phone call after end of Astana meeting (May 16)</t>
  </si>
  <si>
    <t>Erdogan called Putin (May 10)</t>
  </si>
  <si>
    <t>http://en.kremlin.ru/events/president/news/57449</t>
  </si>
  <si>
    <t>Putin-Netanyahu phone call (May 9)</t>
  </si>
  <si>
    <t>http://en.kremlin.ru/events/president/news/57441</t>
  </si>
  <si>
    <t>Rouhani called Putin after US strikes in Syria (Apr 15)</t>
  </si>
  <si>
    <t>http://en.kremlin.ru/events/president/news/57263</t>
  </si>
  <si>
    <t>Putin-Erdogan phone call after US strike in Syria (Apt 14)</t>
  </si>
  <si>
    <t>http://en.kremlin.ru/events/president/news/57262</t>
  </si>
  <si>
    <t>http://en.kremlin.ru/events/president/news/57248</t>
  </si>
  <si>
    <t>http://en.kremlin.ru/events/president/news/57240</t>
  </si>
  <si>
    <t>Netanyahu called Putin after Israeli strikes on T4 airbase in Homs province (Apr 11)</t>
  </si>
  <si>
    <t>Erdogan-Putin phone call (Apr 9)</t>
  </si>
  <si>
    <t>http://en.kremlin.ru/events/president/news/57227</t>
  </si>
  <si>
    <t>http://en.kremlin.ru/events/president/news/57191</t>
  </si>
  <si>
    <t>Putin-Erdogan phone call (March 27)</t>
  </si>
  <si>
    <t>http://en.kremlin.ru/events/president/news/57141</t>
  </si>
  <si>
    <t>Trump called to congratulate Putin on his reelection (March 20)</t>
  </si>
  <si>
    <t>http://en.kremlin.ru/events/president/news/57100</t>
  </si>
  <si>
    <t>Abdullah congratulated Putin on his reelection (March 20)</t>
  </si>
  <si>
    <t>http://en.kremlin.ru/events/president/news/57096</t>
  </si>
  <si>
    <t>http://en.kremlin.ru/events/president/news/57094</t>
  </si>
  <si>
    <t>Erdogan called to congratulate Putin on his reelection (March 19)</t>
  </si>
  <si>
    <t>http://en.kremlin.ru/events/president/news/56906</t>
  </si>
  <si>
    <t>Phone call Putin-Erdogan (Feb 19)</t>
  </si>
  <si>
    <t>Putin hosted Netanyahu in Moscow (Feb 15)</t>
  </si>
  <si>
    <t>http://en.kremlin.ru/events/president/news/page/224</t>
  </si>
  <si>
    <t>http://en.kremlin.ru/events/president/news/56848</t>
  </si>
  <si>
    <t>Trump called Putin to offer condolences after Russian plane crash, discussed Syria (Feb 12)</t>
  </si>
  <si>
    <t>Phone call Putin-Netanyahu on Israeli strikes in Syria (Feb 10)</t>
  </si>
  <si>
    <t>http://en.kremlin.ru/events/president/news/56843</t>
  </si>
  <si>
    <t>Erdogan called Putin to offer condolences after Russian plane downed over Idlib on Feb 3 (Feb 8)</t>
  </si>
  <si>
    <t>http://en.kremlin.ru/events/president/news/56822</t>
  </si>
  <si>
    <t>Phone call Putin-Rouhani (Feb 6)</t>
  </si>
  <si>
    <t>http://en.kremlin.ru/events/president/news/56802</t>
  </si>
  <si>
    <t>http://en.kremlin.ru/events/president/news/56751</t>
  </si>
  <si>
    <t>Phone call Putin-Erdogan (Jan 31)</t>
  </si>
  <si>
    <t>Putin-Netanyahu met during a visit to the Jewish Museum and Tolerance Centre in Moscow (Jan 29)</t>
  </si>
  <si>
    <t>http://en.kremlin.ru/events/president/news/56739</t>
  </si>
  <si>
    <t>Phone call Putin-Erdogan (Jan 23)</t>
  </si>
  <si>
    <t>http://en.kremlin.ru/events/president/news/56692</t>
  </si>
  <si>
    <t>Putin-Netanyahu phone call (Jan 1)</t>
  </si>
  <si>
    <t>http://en.kremlin.ru/events/president/news/56593</t>
  </si>
  <si>
    <t>Phone call Putin-Erdogan (Dec 22)</t>
  </si>
  <si>
    <t>http://en.kremlin.ru/events/president/news/56470</t>
  </si>
  <si>
    <t>http://en.kremlin.ru/events/president/news/56398</t>
  </si>
  <si>
    <t>Phone call Trump-Putin to thank him on CIA tip on terrorists (Dec 17)</t>
  </si>
  <si>
    <t>Erdogan hosted Putin in Ankara (Dec 11)</t>
  </si>
  <si>
    <t>http://en.kremlin.ru/events/president/news/56359</t>
  </si>
  <si>
    <t>Putin met Assad in Hmeimin base in Syria (Dec 11)</t>
  </si>
  <si>
    <t>Erdogan called Putin (Dec 7)</t>
  </si>
  <si>
    <t>http://en.kremlin.ru/events/president/news/56329</t>
  </si>
  <si>
    <t>http://en.kremlin.ru/events/president/news/56153</t>
  </si>
  <si>
    <t>http://en.kremlin.ru/events/president/news/56146</t>
  </si>
  <si>
    <t>Putin-Netanyahu phone call (Nov 21)</t>
  </si>
  <si>
    <t>http://en.kremlin.ru/events/president/news/56143</t>
  </si>
  <si>
    <t>Trump-Putin phone call on Syria (Nov 21)</t>
  </si>
  <si>
    <t>http://en.kremlin.ru/events/president/news/56064</t>
  </si>
  <si>
    <t>http://en.kremlin.ru/events/president/news/55982</t>
  </si>
  <si>
    <t>Khamenei hosted Putin (Nov 1)</t>
  </si>
  <si>
    <t>http://en.kremlin.ru/events/president/news/55940</t>
  </si>
  <si>
    <t>Phone call Putin-Erdogan (Oct 28)</t>
  </si>
  <si>
    <t>Phone call Putin-Erdogan (Oct 21)</t>
  </si>
  <si>
    <t>http://en.kremlin.ru/events/president/news/55888</t>
  </si>
  <si>
    <t>Putin-Netanyahu phone call (Oct 18)</t>
  </si>
  <si>
    <t>http://en.kremlin.ru/events/president/news/55869</t>
  </si>
  <si>
    <t>Phone call Putin-Erdogan (Sept 25)</t>
  </si>
  <si>
    <t>Phone call Putin-Rouhani (Sept 25)</t>
  </si>
  <si>
    <t>http://en.kremlin.ru/events/president/news/55696</t>
  </si>
  <si>
    <t>http://en.kremlin.ru/events/president/news/55694</t>
  </si>
  <si>
    <t>Putin hosted Zarif in Sochi (Sept 13)</t>
  </si>
  <si>
    <t>http://en.kremlin.ru/events/president/news/55614</t>
  </si>
  <si>
    <t>http://en.kremlin.ru/events/president/news/55399</t>
  </si>
  <si>
    <t>Putin hosted Netanyahu in Sochi (Aug 23)</t>
  </si>
  <si>
    <t xml:space="preserve">Phone call Putin-Rouhani (Aug 14) </t>
  </si>
  <si>
    <t>http://en.kremlin.ru/events/president/news/55335</t>
  </si>
  <si>
    <t>Phone call Putin-Abdallah (July 13)</t>
  </si>
  <si>
    <t>http://en.kremlin.ru/events/president/news/55045</t>
  </si>
  <si>
    <t>Germany</t>
  </si>
  <si>
    <t>Putin-Erdogan met during G-20 summit in Hamburg (July 8)</t>
  </si>
  <si>
    <t>http://en.kremlin.ru/events/president/news/55011</t>
  </si>
  <si>
    <t>Trump-Putin met on the sidelines of the G-20 summit in Hamburg (July 7)</t>
  </si>
  <si>
    <t>http://en.kremlin.ru/events/president/news/55006</t>
  </si>
  <si>
    <t>Phone call Putin-Netanyahu (July 6)</t>
  </si>
  <si>
    <t>http://en.kremlin.ru/events/president/news/54992</t>
  </si>
  <si>
    <t>Phone call Putin-Erdogan (June 30)</t>
  </si>
  <si>
    <t>http://en.kremlin.ru/events/president/news/54919</t>
  </si>
  <si>
    <t>Phone call Putin-Erdogan (June 23)</t>
  </si>
  <si>
    <t>http://en.kremlin.ru/events/president/news/54860</t>
  </si>
  <si>
    <t>Phone call Putin-Erdogan (June 5)</t>
  </si>
  <si>
    <t>http://en.kremlin.ru/events/president/news/54696</t>
  </si>
  <si>
    <t>Phone call Putin-Erdogan (May 27)</t>
  </si>
  <si>
    <t>http://en.kremlin.ru/events/president/news/54605</t>
  </si>
  <si>
    <t>Phone call Putin-Rouhani (May 27)</t>
  </si>
  <si>
    <t>http://en.kremlin.ru/events/president/news/54602</t>
  </si>
  <si>
    <t>Phone call Putin-Netanyahu (May 10)</t>
  </si>
  <si>
    <t>http://en.kremlin.ru/events/president/news/5447</t>
  </si>
  <si>
    <t>Putin hosted Erdogan in Sochi (May 3)</t>
  </si>
  <si>
    <t>http://en.kremlin.ru/events/president/news/54442</t>
  </si>
  <si>
    <t>http://en.kremlin.ru/events/president/news/54441</t>
  </si>
  <si>
    <t>Phone call Trump-Putin (May 2)</t>
  </si>
  <si>
    <t>Putin called Erdogan to congratulate him on consitutional referendum (Apr 18)</t>
  </si>
  <si>
    <t>Trump called Erdogan to congratulate him on consitutional referendum (Apr 18)</t>
  </si>
  <si>
    <t>http://en.kremlin.ru/events/president/news/54330</t>
  </si>
  <si>
    <t>Erdogan called Putin (Apr 13)</t>
  </si>
  <si>
    <t>http://en.kremlin.ru/events/president/news/54288</t>
  </si>
  <si>
    <t>Rouhani called Putin (Apr 9)</t>
  </si>
  <si>
    <t>http://en.kremlin.ru/events/president/news/54256</t>
  </si>
  <si>
    <t>Putin hosted Rouhani in Moscow (March 28)</t>
  </si>
  <si>
    <t>http://en.kremlin.ru/events/president/news/54119</t>
  </si>
  <si>
    <t>Phone call Putin-Netanyahu (Apr 6)</t>
  </si>
  <si>
    <t>http://en.kremlin.ru/events/president/news/542399</t>
  </si>
  <si>
    <t>http://en.kremlin.ru/events/president/news/54203</t>
  </si>
  <si>
    <t>Erdogan called Putin to offer condolences on St Petersburg metro attack (Apr 4)</t>
  </si>
  <si>
    <t>Putin hosted Erdogan for 6th meeting of High-Level Russian-Turkish Cooperation Council (March 10)</t>
  </si>
  <si>
    <t>http://en.kremlin.ru/events/president/news/54021</t>
  </si>
  <si>
    <t>Putin hosted Netanyahu in Moscow (March 9)</t>
  </si>
  <si>
    <t>http://en.kremlin.ru/events/president/news/54016</t>
  </si>
  <si>
    <t>Putin called Erdogan after Turkish soldiers killed in Syria (Feb 9)</t>
  </si>
  <si>
    <t>http://en.kremlin.ru/events/president/news/53851</t>
  </si>
  <si>
    <t>Putin called Trump after the latter took office (Jan 28)</t>
  </si>
  <si>
    <t>http://en.kremlin.ru/events/president/news/53787</t>
  </si>
  <si>
    <t>Putin hosted Abdallah in Moscow (Jan 25)</t>
  </si>
  <si>
    <t>http://en.kremlin.ru/events/president/news/53776</t>
  </si>
  <si>
    <t>Netanyahu called Putin (Dec 31)</t>
  </si>
  <si>
    <t>http://en.kremlin.ru/events/president/news/53685</t>
  </si>
  <si>
    <t>Phone call Putin-Rouhani (Dec 31)</t>
  </si>
  <si>
    <t>http://en.kremlin.ru/events/president/news/53684</t>
  </si>
  <si>
    <t>Putin called Assad to talk about important to implement ceasefire agreements under Astana</t>
  </si>
  <si>
    <t>http://en.kremlin.ru/events/president/news/53660</t>
  </si>
  <si>
    <t>http://en.kremlin.ru/events/president/news/53631</t>
  </si>
  <si>
    <t>Phone call Putin-Erdogan (Dec 29)</t>
  </si>
  <si>
    <t>Erdogan called Putin after Russian plane crash in Sochi (Dec 25)</t>
  </si>
  <si>
    <t>http://en.kremlin.ru/events/president/news/53592</t>
  </si>
  <si>
    <t>http://en.kremlin.ru/events/president/news/53593</t>
  </si>
  <si>
    <t>Netanyahu called Putin after Russian plane crash in Sochi (Dec 25)</t>
  </si>
  <si>
    <t>http://en.kremlin.ru/events/president/news/53585</t>
  </si>
  <si>
    <t>Phone call Putin-Rouhani (Dec 24)</t>
  </si>
  <si>
    <t>http://en.kremlin.ru/events/president/news/53579</t>
  </si>
  <si>
    <t>Phone call Putin-Erdogan after killing of Russian Ambassador in Turkey (Dec 23)</t>
  </si>
  <si>
    <t>Netanyahu called Putin on Syria (Dec 23)</t>
  </si>
  <si>
    <t>http://en.kremlin.ru/events/president/news/53574</t>
  </si>
  <si>
    <t>http://en.kremlin.ru/events/president/news/53568</t>
  </si>
  <si>
    <t>Netanyahu called Putin after killing of Russian ambassador in Turkey (Dec 21)</t>
  </si>
  <si>
    <t>Rouhani called Putin regarding the Aleppo battle (Dec 19)</t>
  </si>
  <si>
    <t>http://en.kremlin.ru/events/president/news/53497</t>
  </si>
  <si>
    <t>Putin called Erdogan after a terrorist attack in Turkey (Dec 18)</t>
  </si>
  <si>
    <t>http://en.kremlin.ru/events/president/news/53491</t>
  </si>
  <si>
    <t>Putin called Erdogan after a terrorist attack in Turkey (Dec 14)</t>
  </si>
  <si>
    <t>http://en.kremlin.ru/events/president/news/53465</t>
  </si>
  <si>
    <t>Putin called Erdogan after a terrorist attack in Turkey (Dec 11)</t>
  </si>
  <si>
    <t>http://en.kremlin.ru/events/president/news/53447</t>
  </si>
  <si>
    <t>Putin hosted Turkey Prime Minister Yildrim (Dec 6)</t>
  </si>
  <si>
    <t>http://en.kremlin.ru/events/president/news/53424</t>
  </si>
  <si>
    <t>http://en.kremlin.ru/events/president/news/53349</t>
  </si>
  <si>
    <t>Rouhani called Putin on trade and energy cooperation (Nov 28)</t>
  </si>
  <si>
    <t>Phone call Putin-Erdogan (Nov 26)</t>
  </si>
  <si>
    <t>http://en.kremlin.ru/events/president/news/53342</t>
  </si>
  <si>
    <t>Erdogan called Putin (Nov 25)</t>
  </si>
  <si>
    <t>http://en.kremlin.ru/events/president/news/53336</t>
  </si>
  <si>
    <t>http://en.kremlin.ru/events/president/news/53320</t>
  </si>
  <si>
    <t>Phone call Putin-Netanyahu (Nov 24)</t>
  </si>
  <si>
    <t>Putin called Netanyahu (Oct 21)</t>
  </si>
  <si>
    <t>http://en.kremlin.ru/events/president/news/53136</t>
  </si>
  <si>
    <t>Erdogan called Putin (Oct 18)</t>
  </si>
  <si>
    <t>http://en.kremlin.ru/events/president/news/53115</t>
  </si>
  <si>
    <t>Erdogan met Putin on the sidelines of the 23rd World Energy Congress in Istanbul (Oct 10)</t>
  </si>
  <si>
    <t>http://en.kremlin.ru/events/president/news/53065</t>
  </si>
  <si>
    <t>Erdogan called Putin (Oct 5)</t>
  </si>
  <si>
    <t>http://en.kremlin.ru/events/president/news/53039</t>
  </si>
  <si>
    <t>http://en.kremlin.ru/events/president/news/52989</t>
  </si>
  <si>
    <t>Putin called Netanyahu after death of Shimon Peres (Sept 29)</t>
  </si>
  <si>
    <t>Erdogan called Putin to congratulate him on election (Sept 21)</t>
  </si>
  <si>
    <t>http://en.kremlin.ru/events/president/news/52935</t>
  </si>
  <si>
    <t>http://en.kremlin.ru/events/president/news/52901</t>
  </si>
  <si>
    <t>Netanyahu called Putin on Palestinian-Israeli issue (Sept 16)</t>
  </si>
  <si>
    <t>Erdogan called Putin on Syria (Sept 8)</t>
  </si>
  <si>
    <t>http://en.kremlin.ru/events/president/news/52860</t>
  </si>
  <si>
    <t>Obama-Putin met during UN meetings in New York (Sept 28)</t>
  </si>
  <si>
    <t>Obama-Putin met on the sidelines of the G-20 summit in Hangzhou (Sept 5)</t>
  </si>
  <si>
    <t>http://en.kremlin.ru/events/president/news/52829</t>
  </si>
  <si>
    <t>Putin-Erdogan met on the sidelines of the G-20 summit in Hangzhou (Sept 3)</t>
  </si>
  <si>
    <t>http://en.kremlin.ru/events/president/news/52816</t>
  </si>
  <si>
    <t>Netanyahu called Putin (Aug 23)</t>
  </si>
  <si>
    <t>http://en.kremlin.ru/events/president/news/52750</t>
  </si>
  <si>
    <t>Putin hosted Erdogan in St Petersburg (Aug 9)</t>
  </si>
  <si>
    <t>Azerbajian</t>
  </si>
  <si>
    <t>http://en.kremlin.ru/events/president/news/52664</t>
  </si>
  <si>
    <t xml:space="preserve">Putin-Rouhani met in Baku during trilateral summit with Azerbaijan President (Aug 8) </t>
  </si>
  <si>
    <t>Netanyahu called Putin (July 23)</t>
  </si>
  <si>
    <t>http://en.kremlin.ru/events/president/news/52578</t>
  </si>
  <si>
    <t>Putin called Erdogan after Turkish coup attempt (July 17)</t>
  </si>
  <si>
    <t>http://en.kremlin.ru/events/president/news/52529</t>
  </si>
  <si>
    <t>Putin hosted Kerry in Moscow (July 14)</t>
  </si>
  <si>
    <t>http://en.kremlin.ru/events/president/news/52516</t>
  </si>
  <si>
    <t>Putin called Obama (July 6)</t>
  </si>
  <si>
    <t>Putin signed Excecutive Order No. 583 imposing sanctions on Turkey after downing Russian jet over Syria</t>
  </si>
  <si>
    <t>Restrict agents/operators from selling to Russian citizens tour packages to visit Turkey</t>
  </si>
  <si>
    <t>Ban charter flights between Russia and Turkey</t>
  </si>
  <si>
    <t>http://en.kremlin.ru/events/president/news/52295</t>
  </si>
  <si>
    <t>Netanyahu called Putin (June 21)</t>
  </si>
  <si>
    <t>http://en.kremlin.ru/events/president/news/52196</t>
  </si>
  <si>
    <t>Putin hosted Netanyahu in Moscow (June 7)</t>
  </si>
  <si>
    <t>http://en.kremlin.ru/events/president/news/52123</t>
  </si>
  <si>
    <t>http://en.kremlin.ru/events/president/news/51765</t>
  </si>
  <si>
    <t>Putin hosted Netanyahu in Moscow (Apr 21)</t>
  </si>
  <si>
    <t>Phone call Obama-Putin (April 18)</t>
  </si>
  <si>
    <t>http://en.kremlin.ru/events/president/news/51738</t>
  </si>
  <si>
    <t>Phone call Putin-Rouhani (March 28)</t>
  </si>
  <si>
    <t>http://en.kremlin.ru/events/president/news/51577</t>
  </si>
  <si>
    <t>Phone call Putin-Assad after the conclusion of the battle in Palmyra</t>
  </si>
  <si>
    <t>http://en.kremlin.ru/events/president/news/51573</t>
  </si>
  <si>
    <t>http://en.kremlin.ru/events/president/news/51562</t>
  </si>
  <si>
    <t>Putin hosted Kerry in Moscow (March 24)</t>
  </si>
  <si>
    <t>Putin hosted Israeli President Rivlin in Moscow (March 16)</t>
  </si>
  <si>
    <t>http://en.kremlin.ru/events/president/news/51523</t>
  </si>
  <si>
    <t>http://en.kremlin.ru/events/president/news/51513</t>
  </si>
  <si>
    <t>Phone call Obama-Putin on Syria (March 15)</t>
  </si>
  <si>
    <t>http://en.kremlin.ru/events/president/news/51512</t>
  </si>
  <si>
    <t>Putin called Assad after US-Russia agreement in Syria (March 14)</t>
  </si>
  <si>
    <t>Netanyahu called Putin (Feb 24)</t>
  </si>
  <si>
    <t>http://en.kremlin.ru/events/president/news/51383</t>
  </si>
  <si>
    <t>Joint statement</t>
  </si>
  <si>
    <t>Obama called Putin on Syria (Feb 14)</t>
  </si>
  <si>
    <t>http://en.kremlin.ru/events/president/news/51312</t>
  </si>
  <si>
    <t>http://en.kremlin.ru/events/president/news/51169</t>
  </si>
  <si>
    <t>Abdullah called Putin on Syria (Jan 14)</t>
  </si>
  <si>
    <t>Obama called Putin on Syria (Jan 13)</t>
  </si>
  <si>
    <t>http://en.kremlin.ru/events/president/news/51165</t>
  </si>
  <si>
    <t>Netanyahu called Putin on Syria (Dec 22)</t>
  </si>
  <si>
    <t>http://en.kremlin.ru/events/president/news/50996</t>
  </si>
  <si>
    <t>http://en.kremlin.ru/events/president/news/50961</t>
  </si>
  <si>
    <t>Putin hosted Kerry in Moscow (Dec 15)</t>
  </si>
  <si>
    <t>France</t>
  </si>
  <si>
    <t>Putin-Netanyahu met in Paris (Nov 30)</t>
  </si>
  <si>
    <t>http://en.kremlin.ru/events/president/news/50847</t>
  </si>
  <si>
    <t>Obama-Putin met on the sidelines of the Climat Change conference in Paris (Nov 30)</t>
  </si>
  <si>
    <t>http://en.kremlin.ru/events/president/news/50836</t>
  </si>
  <si>
    <t>http://en.kremlin.ru/events/president/news/50805</t>
  </si>
  <si>
    <t>Ban on certain Turkish services/contractors fom operating in Turkey</t>
  </si>
  <si>
    <t>Ban or limitations on certain Turkish export of goods to Russia</t>
  </si>
  <si>
    <t>Putin-Abdullah met in Sochi (Nov 24)</t>
  </si>
  <si>
    <t>http://en.kremlin.ru/events/president/news/50775</t>
  </si>
  <si>
    <t>Khamenei hosted Putin in Tehran for the Gas Exporting Countries Forum (Nov 23)</t>
  </si>
  <si>
    <t>http://en.kremlin.ru/events/president/news/50745</t>
  </si>
  <si>
    <t>Netanyahu called Putin after attack on Russian plane in Egypt (Nov 18)</t>
  </si>
  <si>
    <t>http://en.kremlin.ru/events/president/news/50718</t>
  </si>
  <si>
    <t>Putin-Erdogan met on the sidelines of the G-20 summit in Antalya (Nov 16)</t>
  </si>
  <si>
    <t>http://en.kremlin.ru/events/president/news/50695</t>
  </si>
  <si>
    <t>Putin called Rouhani (Nov 13)</t>
  </si>
  <si>
    <t>http://en.kremlin.ru/events/president/news/50685</t>
  </si>
  <si>
    <t>Putin called Erdogan to congratulate him on winning parliamentary elections (Nov 4)</t>
  </si>
  <si>
    <t>http://en.kremlin.ru/events/president/news/50617</t>
  </si>
  <si>
    <t>http://en.kremlin.ru/events/president/news/50542</t>
  </si>
  <si>
    <t>Putin called Abdullah (Oct 21)</t>
  </si>
  <si>
    <t>Putin called Erdogan (Oct 21)</t>
  </si>
  <si>
    <t>http://en.kremlin.ru/events/president/news/50538</t>
  </si>
  <si>
    <t>http://en.kremlin.ru/events/president/news/50393</t>
  </si>
  <si>
    <t>Putin-Rouhani met during UN meetings in New York (Sept 28)</t>
  </si>
  <si>
    <t>http://en.kremlin.ru/events/president/news/50391</t>
  </si>
  <si>
    <t>Putin met with Turkish PM Davutoglu (Sept 28)</t>
  </si>
  <si>
    <t>http://en.kremlin.ru/events/president/news/50390</t>
  </si>
  <si>
    <t>Putin hosted Erdogan in Moscow (Sept 23)</t>
  </si>
  <si>
    <t>http://en.kremlin.ru/events/president/news/50354</t>
  </si>
  <si>
    <t>Putin hosted Netanyahu in Moscow (Sept 21)</t>
  </si>
  <si>
    <t>http://en.kremlin.ru/events/president/news/50335</t>
  </si>
  <si>
    <t>Putin hosted Abdullah in Moscow (Aug 25)</t>
  </si>
  <si>
    <t>http://en.kremlin.ru/events/president/news/50180</t>
  </si>
  <si>
    <t>Netanyahu called Putin (July 30)</t>
  </si>
  <si>
    <t>http://en.kremlin.ru/events/president/news/50077</t>
  </si>
  <si>
    <t>Erdogan called Putin (July 26)</t>
  </si>
  <si>
    <t>http://en.kremlin.ru/events/president/news/50061</t>
  </si>
  <si>
    <t>Obama called Putin (July 15)</t>
  </si>
  <si>
    <t>http://en.kremlin.ru/events/president/news/49999</t>
  </si>
  <si>
    <t>Putin-Rouhani met during BRICS and CSO summits in Ufa (July 9)</t>
  </si>
  <si>
    <t>Putin hosted Assad regime FM Walid al-Moallem (June 29)</t>
  </si>
  <si>
    <t>http://en.kremlin.ru/events/president/news/49781</t>
  </si>
  <si>
    <t>http://en.kremlin.ru/events/president/news/49702</t>
  </si>
  <si>
    <t>Putin called Erdogan to congratulate on parliamentarian elections (June 8)</t>
  </si>
  <si>
    <t>http://en.kremlin.ru/events/president/news/49639</t>
  </si>
  <si>
    <t>Putin hosted Kerry in Sochi (May 12)</t>
  </si>
  <si>
    <t>http://en.kremlin.ru/events/president/news/49458</t>
  </si>
  <si>
    <t>http://en.kremlin.ru/events/president/news/49256</t>
  </si>
  <si>
    <t>Netanyahu called Putin on Iran (Apr 14)</t>
  </si>
  <si>
    <t>Putin congratulated Netanyahu on parliamentary elections</t>
  </si>
  <si>
    <t>http://en.kremlin.ru/events/president/news/49016</t>
  </si>
  <si>
    <t>Rouhani called Putin (March 26)</t>
  </si>
  <si>
    <t>http://en.kremlin.ru/events/president/news/49010</t>
  </si>
  <si>
    <t>http://en.kremlin.ru/events/president/news/47872</t>
  </si>
  <si>
    <t>Erdogan called Putin (March 17)</t>
  </si>
  <si>
    <t>http://en.kremlin.ru/events/president/news/47758</t>
  </si>
  <si>
    <t>Abdullah called Putin (Feb 28)</t>
  </si>
  <si>
    <t>Putin hosted Khamenei's advisor Ali Akbar Velayati (Jan 28)</t>
  </si>
  <si>
    <t>http://en.kremlin.ru/events/president/news/47536</t>
  </si>
  <si>
    <t>http://en.kremlin.ru/events/president/news/47476</t>
  </si>
  <si>
    <t>Abdullah called Putin (Jan 14)</t>
  </si>
  <si>
    <t>Erdogan hosted Putin in Ankara (Dec 1)</t>
  </si>
  <si>
    <t>http://en.kremlin.ru/events/president/news/47124</t>
  </si>
  <si>
    <t>Rouhani called Putin (Nov 24)</t>
  </si>
  <si>
    <t>http://en.kremlin.ru/events/president/news/47063</t>
  </si>
  <si>
    <t>Obama-Putin met during APEC summit in Beijing (Nov 11)</t>
  </si>
  <si>
    <t>http://en.kremlin.ru/events/president/news/46999</t>
  </si>
  <si>
    <t>Erdogan called Putin (Oct 11)</t>
  </si>
  <si>
    <t>http://en.kremlin.ru/events/president/news/46772</t>
  </si>
  <si>
    <t>http://en.kremlin.ru/events/president/news/46690</t>
  </si>
  <si>
    <t>Putin-Rouhani met during 4th Casipan summit in Astrakhan (Sept 29)</t>
  </si>
  <si>
    <t>http://en.kremlin.ru/events/president/news/46610</t>
  </si>
  <si>
    <t>Tajikstan</t>
  </si>
  <si>
    <t>Erdogan called Putin (Aug 22)</t>
  </si>
  <si>
    <t>http://en.kremlin.ru/events/president/news/46483</t>
  </si>
  <si>
    <t>http://en.kremlin.ru/events/president/news/46431</t>
  </si>
  <si>
    <t>Obama called Putin (Aug 1)</t>
  </si>
  <si>
    <t>http://en.kremlin.ru/events/president/news/46387</t>
  </si>
  <si>
    <t>Rouhani called Putin on Gaza (July 18)</t>
  </si>
  <si>
    <t>http://en.kremlin.ru/events/president/news/46248</t>
  </si>
  <si>
    <t>Gaza</t>
  </si>
  <si>
    <t>Phone call Obama-Putin (July 17)</t>
  </si>
  <si>
    <t>http://en.kremlin.ru/events/president/news/46241</t>
  </si>
  <si>
    <t>http://en.kremlin.ru/events/president/news/21061</t>
  </si>
  <si>
    <t>Putin-Rouhani met during an Asian summit in Shanghai (May 21)</t>
  </si>
  <si>
    <t>Putin called Erdogan to offer condolences on coal mine tragedy in Manisa province (May 16)</t>
  </si>
  <si>
    <t>http://en.kremlin.ru/events/president/news/21029</t>
  </si>
  <si>
    <t>Erdogan called Putin (Apr 17)</t>
  </si>
  <si>
    <t>http://en.kremlin.ru/events/president/news/20800</t>
  </si>
  <si>
    <t>http://en.kremlin.ru/events/president/news/20779</t>
  </si>
  <si>
    <t>http://en.kremlin.ru/events/president/news/20669</t>
  </si>
  <si>
    <t>Putin called Erdogan to congratulate on winning municipal elections (March 31)</t>
  </si>
  <si>
    <t>Rouhani called Putin (March 14)</t>
  </si>
  <si>
    <t>http://en.kremlin.ru/events/president/news/20531</t>
  </si>
  <si>
    <t>Erdogan called Putin (March 4)</t>
  </si>
  <si>
    <t>http://en.kremlin.ru/events/president/news/20373</t>
  </si>
  <si>
    <t>Putin hosted PM Erdogan in Sochi (Feb 7)</t>
  </si>
  <si>
    <t>http://en.kremlin.ru/events/president/news/20177</t>
  </si>
  <si>
    <t>Obama called Putin (Jan 21)</t>
  </si>
  <si>
    <t>http://en.kremlin.ru/events/president/news/20093</t>
  </si>
  <si>
    <t>Putin hosted Iran FM Zarif (Jan 16)</t>
  </si>
  <si>
    <t>http://en.kremlin.ru/events/president/news/20072</t>
  </si>
  <si>
    <t>Phone call Putin-Rouhani on Syria (Jan 9)</t>
  </si>
  <si>
    <t>http://en.kremlin.ru/events/president/news/20041</t>
  </si>
  <si>
    <t>Putin met PM Erdogan before High-Level Russian-Turkish Cooperation Council in St Petersburg (Nov 22)</t>
  </si>
  <si>
    <t>http://en.kremlin.ru/events/president/news/19674</t>
  </si>
  <si>
    <t>Putin called Rouhani (Nov 18)</t>
  </si>
  <si>
    <t>http://en.kremlin.ru/events/president/news/19638</t>
  </si>
  <si>
    <t>Putin-Rouhani met on the sidlines of the CSO summit in Bishkek (Sept 13)</t>
  </si>
  <si>
    <t>http://en.kremlin.ru/events/president/news/19217</t>
  </si>
  <si>
    <t>Kyrgystan</t>
  </si>
  <si>
    <t>Rouhani called Putin on Syria (Aug 28)</t>
  </si>
  <si>
    <t>http://en.kremlin.ru/events/president/news/19095</t>
  </si>
  <si>
    <t>Erdogan called Putin (Aug 5)</t>
  </si>
  <si>
    <t>http://en.kremlin.ru/events/president/news/19000</t>
  </si>
  <si>
    <t>Putin hosted Ahmadinejad in Moscow (July 2)</t>
  </si>
  <si>
    <t>http://en.kremlin.ru/events/president/news/page/510</t>
  </si>
  <si>
    <t>Erdogan called Putin (June 27)</t>
  </si>
  <si>
    <t>http://en.kremlin.ru/events/president/news/18417</t>
  </si>
  <si>
    <t>Putin hosted Kerry in Moscow (May 7)</t>
  </si>
  <si>
    <t>http://en.kremlin.ru/events/president/news/18041</t>
  </si>
  <si>
    <t>Obama called Putin (Apr 29)</t>
  </si>
  <si>
    <t>http://en.kremlin.ru/events/president/news/18003</t>
  </si>
  <si>
    <t>Obama called Putin (March 1)</t>
  </si>
  <si>
    <t>http://en.kremlin.ru/events/president/news/17019</t>
  </si>
  <si>
    <t>Erdogan hosted Putin during High-Level Russian-Turkish Cooperation Council in Istanbul (Dec 3)</t>
  </si>
  <si>
    <t>Putin-Erdogan phone call on Gaza (Nov 16)</t>
  </si>
  <si>
    <t>http://en.kremlin.ru/events/president/news/16853</t>
  </si>
  <si>
    <t>http://en.kremlin.ru/events/president/news/16616</t>
  </si>
  <si>
    <t>Erdogan called Putin on his birthday (Oct 8)</t>
  </si>
  <si>
    <t>Putin hosted Hillary Clinton during APEC summit in Vladivostok (Sept 8)</t>
  </si>
  <si>
    <t>http://en.kremlin.ru/events/president/news/16429</t>
  </si>
  <si>
    <t>Putin hosted Erdogan in Moscow (July 18)</t>
  </si>
  <si>
    <t>http://en.kremlin.ru/events/president/news/16009</t>
  </si>
  <si>
    <t>http://en.kremlin.ru/events/president/news/15782</t>
  </si>
  <si>
    <t>Phone call Putin-Erdogan after Assad regime anti-aircraft system targeted a Turkish plane (June 27)</t>
  </si>
  <si>
    <t>Putin-Erdogan met during G-20 summit in Mexico (June 19)</t>
  </si>
  <si>
    <t>http://en.kremlin.ru/events/president/news/15697</t>
  </si>
  <si>
    <t>Obama-Putin met during G-20 summit in Mexico (June 18)</t>
  </si>
  <si>
    <t>Putin-Ahmadinejad met during CSO summit in Beijing (June 7)</t>
  </si>
  <si>
    <t>http://en.kremlin.ru/events/president/news/15590</t>
  </si>
  <si>
    <t>Ahmadinejad congratulated Putin on taking office as President (May 12)</t>
  </si>
  <si>
    <t>http://en.kremlin.ru/events/president/news/15330</t>
  </si>
  <si>
    <t>Obama congratulated Putin on taking office as President (May 9)</t>
  </si>
  <si>
    <t>http://en.kremlin.ru/events/president/news/15279</t>
  </si>
  <si>
    <t>South Korea</t>
  </si>
  <si>
    <t>Medvedev-Abdullah met during the nuclear summit in Seoul (March 27)</t>
  </si>
  <si>
    <t>Obama-Medvedev met during the nuclear summit in Seoul (March 26)</t>
  </si>
  <si>
    <t>Phone call Medvedev-Ahmadinejad (Feb 22)</t>
  </si>
  <si>
    <t>Ahmadinejad called Medvedev (Jan 5)</t>
  </si>
  <si>
    <t>http://en.kremlin.ru/events/president/news/14216</t>
  </si>
  <si>
    <t>Obama called Medvedev (Dec 16)</t>
  </si>
  <si>
    <t>http://en.kremlin.ru/events/president/news/14029</t>
  </si>
  <si>
    <t>http://en.kremlin.ru/events/president/news/13200</t>
  </si>
  <si>
    <t>Medvedev offered condolences to Gul after earthquake in Turkey (Oct 24)</t>
  </si>
  <si>
    <t>Medvedev-Gul on the sidelines of the Global Policy Forum in Yaroslavl (Sept 8)</t>
  </si>
  <si>
    <t>http://en.kremlin.ru/events/president/news/12616</t>
  </si>
  <si>
    <t>Phone call Obama-Medvedev on Russia joining WTO (Aug 3)</t>
  </si>
  <si>
    <t>http://en.kremlin.ru/events/president/news/12196</t>
  </si>
  <si>
    <t>http://en.kremlin.ru/events/president/news/11892</t>
  </si>
  <si>
    <t>Phone call Obama-Medvedev on Russia joining WTO (July 11)</t>
  </si>
  <si>
    <t>http://en.kremlin.ru/events/president/news/11935</t>
  </si>
  <si>
    <t>Gul called Medvedev to offer condolences on Turkish cruise ship in Bulgaria (July 13)</t>
  </si>
  <si>
    <t>http://en.kremlin.ru/events/president/news/11579</t>
  </si>
  <si>
    <t>http://en.kremlin.ru/events/president/news/11563</t>
  </si>
  <si>
    <t>Italy</t>
  </si>
  <si>
    <t xml:space="preserve">Italy </t>
  </si>
  <si>
    <t>Medvedev, Berlusconi and VP Biden met in Rome (June 2)</t>
  </si>
  <si>
    <t>http://en.kremlin.ru/events/president/news/11436</t>
  </si>
  <si>
    <t>Obama-Medvedev met in Deauville (May 26)</t>
  </si>
  <si>
    <t>http://en.kremlin.ru/events/president/news/11355</t>
  </si>
  <si>
    <t>Medvedev called Obama (March 24)</t>
  </si>
  <si>
    <t>http://en.kremlin.ru/events/president/news/10737</t>
  </si>
  <si>
    <t>Mevdedev hosted Robert Gates in Gorki (March 22)</t>
  </si>
  <si>
    <t>http://en.kremlin.ru/events/president/news/10720</t>
  </si>
  <si>
    <t>http://en.kremlin.ru/events/president/news/10620</t>
  </si>
  <si>
    <t>Medvedev-Erdogan met during the High-Level Russian-Turkish Cooperation Council in Moscow (March 16)</t>
  </si>
  <si>
    <t>http://en.kremlin.ru/events/president/news/10605</t>
  </si>
  <si>
    <t>Phone call Medvedev-Ahmadinejad (March 14)</t>
  </si>
  <si>
    <t>Medvedev hosted VP Biden in Gorki (March 9)</t>
  </si>
  <si>
    <t>http://en.kremlin.ru/events/president/news/10552</t>
  </si>
  <si>
    <t>Obama called Medvedev after attack on Domodedovo airport (Jan 25)</t>
  </si>
  <si>
    <t>http://en.kremlin.ru/events/president/news/10152</t>
  </si>
  <si>
    <t>Phone call Medvedev-Ahmadinajad (Jan 17)</t>
  </si>
  <si>
    <t>http://en.kremlin.ru/events/president/news/10090</t>
  </si>
  <si>
    <t>Japan</t>
  </si>
  <si>
    <t>Canada</t>
  </si>
  <si>
    <t>Netanyahu called Russia about US announcement of Syria withdrawal (Jan 4)</t>
  </si>
  <si>
    <t>http://en.kremlin.ru/events/president/news/64760</t>
  </si>
  <si>
    <t>Phone call Putin-Netanyahu (Dec 28)</t>
  </si>
  <si>
    <t>Phone call Putin-Netanyahu (Nov 16)</t>
  </si>
  <si>
    <t>http://en.kremlin.ru/events/president/news/64427</t>
  </si>
  <si>
    <t>Erdogan called Putin (Nov 10)</t>
  </si>
  <si>
    <t>http://en.kremlin.ru/events/president/news/64393</t>
  </si>
  <si>
    <t>http://en.kremlin.ru/events/president/news/63937</t>
  </si>
  <si>
    <t>Phone call Putin-Abdallah (June 11)</t>
  </si>
  <si>
    <t>http://en.kremlin.ru/events/president/news/63501</t>
  </si>
  <si>
    <t>Netanyahu called Putin (May 8)</t>
  </si>
  <si>
    <t>http://en.kremlin.ru/events/president/news/63317</t>
  </si>
  <si>
    <t>http://en.kremlin.ru/events/president/news/63156</t>
  </si>
  <si>
    <t>Netanyahu called Putin (Apr 6)</t>
  </si>
  <si>
    <t>Medvedev, Ahmadinejad and Nazarbayev met in Astana (Jun 15)</t>
  </si>
  <si>
    <t>Kerry called Lavrov (Dec 14)</t>
  </si>
  <si>
    <t>Putin-Erdogan chaired 7th meeting of High-Level Russian-Turkish Cooperation Council in Ankara (Apr 3)</t>
  </si>
  <si>
    <t>Putin-Rouhani met on the sidelines of Shanghai Cooperation Organisation summit in Qingdao (Jun 9)</t>
  </si>
  <si>
    <t>Putin hosted Erdogan in Sochi, signed MoU on Idlib (Sept 17)</t>
  </si>
  <si>
    <t>NE Syria</t>
  </si>
  <si>
    <t>Mazloum Abdi hosted US deputy special envoy David Brownstein (Nov 15)</t>
  </si>
  <si>
    <t>https://twitter.com/MazloumAbdi/status/1327957429888364544</t>
  </si>
  <si>
    <t>Mazloum Abdi hosted Commander of the Russian forces in Syria Major General Alexander Chaiko (July 7)</t>
  </si>
  <si>
    <t>https://www.kurdistan24.net/en/story/22753-Syrian-Kurds-meet-with-Russian-general-about-killing-of-female-activists-by-Turkey</t>
  </si>
  <si>
    <t>Mazloum Abdi hosted Commander of the Russian forces in Syria Major General Alexander Chaiko (Dec 1)</t>
  </si>
  <si>
    <t>https://twitter.com/MazloumAbdi/status/1201207431168221184</t>
  </si>
  <si>
    <t>Elham Ahmad hosted US deputy assistant secretary of defense for the Middle East (Oct 26)</t>
  </si>
  <si>
    <t>https://twitter.com/ElhamAhmadSDC/status/1187921323172990977</t>
  </si>
  <si>
    <t>Mazloum Abdi hosted CENTCOM commander General McKenzie and US Ambassadoe Ruback (July 22)</t>
  </si>
  <si>
    <t>https://npasyria.com/en/blog.php?id_blog=455&amp;sub_blog=10&amp;name_blog=Gen.%20Mazloum%20Abdi:%20We%20have%20discussed%20recent%20border%20issues%20with%20Gen.%20McKenzie</t>
  </si>
  <si>
    <t>https://apnews.com/article/syria-politics-islamic-state-group-iran-ap-top-news-326607078ac93c00b86b8e924a23da95</t>
  </si>
  <si>
    <t>Phone call Zarif-Cavusoglu after Erdogan recited poem in Baku with Lachin and Karabach (Dec 12)</t>
  </si>
  <si>
    <t>Phone call Putin-Erdogan (Nov 7)</t>
  </si>
  <si>
    <t>Putin hosted Erdogan in Moscow for the 8th High-Level Russian-Turkish Cooperation Council (April 8)</t>
  </si>
  <si>
    <t>Trilateral foreign ministries meeting in Antalya - Astana format (Nov 19)</t>
  </si>
  <si>
    <t>Switzerland</t>
  </si>
  <si>
    <t>2nd trilateral summit in Ankara - Astana format (Apr 4)</t>
  </si>
  <si>
    <t>Trilateral foreign ministries meeting in Moscow - Astana format (Apr 28)</t>
  </si>
  <si>
    <t>10th International Meeting on Syria in Sochi - Astana format (July 30-31)</t>
  </si>
  <si>
    <t>14th International Meeting on Syria in Nur-Sultan - Astana format (Dec 10-11)</t>
  </si>
  <si>
    <t>6th trilateral presidential summit on Syria via videoconference - Astana format (July 1)</t>
  </si>
  <si>
    <t>3rd International Meeting on Syria in Astana - Astana format (March 14-15)</t>
  </si>
  <si>
    <t>Lavrov-Cavusoglu met in Sochi for the 8th Meeting of the Joint Strategic Planning Group (Dec 29)</t>
  </si>
  <si>
    <t>Lavrov hosted Zarif in Moscow (Sept 24)</t>
  </si>
  <si>
    <t>Lavrov hosted Zarif in Moscow (July 21)</t>
  </si>
  <si>
    <t>Lavrov hosted Cavusoglu in Moscow (Jan 13)</t>
  </si>
  <si>
    <t>Erdogan hosts Putin in Ankara for opening ceremony of TurkStream (Jan 8)</t>
  </si>
  <si>
    <t>Lavrov hosted Zarif in Moscow (Dec 30)</t>
  </si>
  <si>
    <t>Russia envoy Lavrentiev hosted Turkey Sedat Onal in Moscow (Dec 23)</t>
  </si>
  <si>
    <t xml:space="preserve">Russia Deputy Minister of Trade met Iran Deputy Foreign Minister for International law in La Hague (Nov 26) </t>
  </si>
  <si>
    <t>Netherlands</t>
  </si>
  <si>
    <t>Trump hosted Erdogan in Washington, DC (Nov 13)</t>
  </si>
  <si>
    <t>Russia's Mikhail Bogdanov hosted Iran's Seyyed Abbas Araqchi in Moscow (Nov 9)</t>
  </si>
  <si>
    <t>Putin hosted Erdogan in Sochi (Oct 22)</t>
  </si>
  <si>
    <t>Putin-Rouhani met in Yerevan after the Supreme Eurasian Economic Council meeting (Oct 1)</t>
  </si>
  <si>
    <t>Armenia</t>
  </si>
  <si>
    <t>Putin hosted Erdogan for the International Aviation and Space Salon MAKS-2019 in Moscow (Aug 27)</t>
  </si>
  <si>
    <t>13th International Meeting on Syria in Nur-Sultan - Astana format (Aug 1-2)</t>
  </si>
  <si>
    <t>Belgium</t>
  </si>
  <si>
    <t>4th trilateral presidential summit in Sochi - Astana format (Feb 14)</t>
  </si>
  <si>
    <t>Putin hosted Erdogan in Moscow (Jan 23)</t>
  </si>
  <si>
    <t>Trilateral foreign ministries meeting in Geneva - Astana format (Dec 18)</t>
  </si>
  <si>
    <t>Iran's Hossein Jaberi Ansari hosted Russia's Sergey Vershinin &amp; Alexander Lavrentiev in Tehran (Nov 5)</t>
  </si>
  <si>
    <t>Putin hosted in Moscow Iran's Ali Akbar Velayati who delivered message from Khamenei (July 12)</t>
  </si>
  <si>
    <t>Turkey Sedat Onal, Ibrahim Kalin hosted in Ankara Russia envoy Lavrentiev, Deputy FM Vershinin (May 24)</t>
  </si>
  <si>
    <t>9th International Meeting on Syria in Astana - Astana format (May 14-15)</t>
  </si>
  <si>
    <t>Turkey's Ozugergin hosted in Ankara Iran's Baqerpour for 27th meeting of Border Commission (Apr 13)</t>
  </si>
  <si>
    <t>9th International High-Level Meeting on Syria in Astana - foreign ministers - Astana format (March 16)</t>
  </si>
  <si>
    <t>Cavusoglu hosted Lavrov in Moscow for 6th Russian-Turkish Joint Strategic Planning Group (March 14)</t>
  </si>
  <si>
    <t>First Trilateral presidential summit in Sochi - Astana format (Nov 22)</t>
  </si>
  <si>
    <t>7th international high-level meeting on Syria in Astana - Astana format (Oct 30-31)</t>
  </si>
  <si>
    <t>6th International Meeting on Syria in Astana - Astana format (14-15 Sept)</t>
  </si>
  <si>
    <t>Russia envoy Lavrentiev hosted in Moscow Iran's Hossein Jaberi-Ansari, Iraq Deputy FM (Aug 2)</t>
  </si>
  <si>
    <t>Second International Meeting on Syria in Astana - Astana format (Feb 15-16)</t>
  </si>
  <si>
    <t>First International Meeting on Syrian Settlement in Astana - Astana format (Jan 23-24)</t>
  </si>
  <si>
    <t>Trilateral consultations in Moscow to prepare for first Astana format meeting (Jan 13)</t>
  </si>
  <si>
    <t>Cavusoglu hosted Lavrov in Ankara for 5th Russian-Turkish Joint Strategic Planning Group (Dec 1)</t>
  </si>
  <si>
    <t>Kerry-Lavrov hosted international ministerial meeting on Syria in Lauzanne (Oct 15)</t>
  </si>
  <si>
    <t>Deputy FM Gatiov met US assistant secretary of state Anne Patterson in Geneva (Feb 1)</t>
  </si>
  <si>
    <t>Kerry-Lavrov met in Zurich (Jan 20)</t>
  </si>
  <si>
    <t>Representatives from Russia, the US and the UN met for a trilateral meeting on Syria in Geneva (Dec 11)</t>
  </si>
  <si>
    <t>US Under Secretary of State Sherman, Russia Deputy FM Bogdanov, UN envoy met in Geneva (Nov 25)</t>
  </si>
  <si>
    <t>Indonesia</t>
  </si>
  <si>
    <t>Egypt</t>
  </si>
  <si>
    <t>Arms Control and International Security Working Group in Washington, DC (Dec 14)</t>
  </si>
  <si>
    <t>Panetta hosted Turkish defense minister in Washington, DC (Nov 1)</t>
  </si>
  <si>
    <t>The Bilateral Consultative Commission under the New START Treaty held in Geneva (Oct 19 - Nov 2)</t>
  </si>
  <si>
    <t>US Assistant Secretary of State for Democracy/Human Rights visited Moscow (10-15 October)</t>
  </si>
  <si>
    <t>5th International Meeting on Syria in Astana - Astana format (July 4-5)</t>
  </si>
  <si>
    <t>https://www.gov.kz/memleket/entities/mfa/press/news/details/20369?lang=en</t>
  </si>
  <si>
    <t>8th international high-level meeting on Syria in Astana - Astana format (Dec 21-22)</t>
  </si>
  <si>
    <t>Third trilateral summit in Tehran - Astana format (Sept 7)</t>
  </si>
  <si>
    <t>11th International Meeting on Syria in Astana - Astana format (Nov 28-29)</t>
  </si>
  <si>
    <t>12th International Meeting on Syria in Nur-Sultan - Astana format (Apr 25-26)</t>
  </si>
  <si>
    <t xml:space="preserve">5th trilateral presidential summit in Ankara - Astana format (Sept 16) </t>
  </si>
  <si>
    <t>Trilateral foreign ministers talks on Syria in Geneva - Astana format (Oct 29)</t>
  </si>
  <si>
    <t>Trilateral foreign ministers talks on Syria during UN meetings in New York - Astana format (Sept 24)</t>
  </si>
  <si>
    <t>Trilateral foreign ministers talks on Syria via videoconference - Astana format (Apr 22)</t>
  </si>
  <si>
    <t>Trilateral defense ministers talks on Syria in Moscow - Astana format (Dec 20)</t>
  </si>
  <si>
    <t>Trilateral foreign ministers talks on Syria in Moscow - Astana format (Dec 20)</t>
  </si>
  <si>
    <t>Representatives of Astana trio met UN envoy on Syria at the Russian Mission to UN in Geneva (March 6)</t>
  </si>
  <si>
    <t>Representatives of the Astana trio met in Sochi to launch Syrian National Dialogue (Jan 20)</t>
  </si>
  <si>
    <t>Representatives of the Astana trip met in Sochi during the Syrian National Dialogue Congress (Jan 30)</t>
  </si>
  <si>
    <t>Kerry-Lavrov met in Vienna on Syria during International Syria Support Group meeting (Nov 14)</t>
  </si>
  <si>
    <t>US Special Representative Jeffrey met Russia Deputy FM Vershinin in Brussels (Mar 2019)</t>
  </si>
  <si>
    <t>US Special Representative Jeffrey, Russia Deputy Foreign Minister Vershinin spoke on the phone (May 15)</t>
  </si>
  <si>
    <t>Phone call US Special Representative Jeffrey, Russia Deputy Foreign Minister Vershinin (June 11)</t>
  </si>
  <si>
    <t>https://trumpwhitehouse.archives.gov/briefings-statements/remarks-president-trump-president-erdogan-turkey-bilateral-meeting-osaka-japan/</t>
  </si>
  <si>
    <t>https://trumpwhitehouse.archives.gov/briefings-statements/remarks-president-trump-president-putin-russian-federation-bilateral-meeting-osaka-japan/</t>
  </si>
  <si>
    <t>Trump-Putin met during the G-20 summit in Osaka (June 28)</t>
  </si>
  <si>
    <t>Trump-Erdogan met during the G-20 summit in Osaka (June 29)</t>
  </si>
  <si>
    <t>Putin-Erdogan met during the G-20 summit in Osaka (June 29)</t>
  </si>
  <si>
    <t>Jerusalem</t>
  </si>
  <si>
    <t>http://www.xinhuanet.com/english/2019-05/30/c_138100723.htm</t>
  </si>
  <si>
    <t>US, Russian, and Israeli national security advisers met in Jerusalem (June 25)</t>
  </si>
  <si>
    <t>https://mfa.gov.il/MFA/PressRoom/2019/Pages/PM-Netanyahu-leads-trilateral-summit-meeting-of-national-security-advisers-26-June-2019.aspx</t>
  </si>
  <si>
    <t>SDF commander hosted General McKenzie (April 11)</t>
  </si>
  <si>
    <t>https://www.centcom.mil/MEDIA/IMAGERY/igphoto/2002115959/</t>
  </si>
  <si>
    <t>SDF Commander hosted CENTCOM commander General McKenzie (Jan 25)</t>
  </si>
  <si>
    <t>SDF</t>
  </si>
  <si>
    <t>Memorandum of Understanding</t>
  </si>
  <si>
    <t>Final product</t>
  </si>
  <si>
    <t>Syrian representation</t>
  </si>
  <si>
    <t>None</t>
  </si>
  <si>
    <t>Formal setting</t>
  </si>
  <si>
    <t>Ministerial</t>
  </si>
  <si>
    <t>Informal setting</t>
  </si>
  <si>
    <t>Trilateral Ministerial Meeting in Moscow</t>
  </si>
  <si>
    <t>Trilateral consultations in Moscow</t>
  </si>
  <si>
    <t>Meeting paved the way for ceasefire agreement</t>
  </si>
  <si>
    <t>Meeting paved the way for launching Astana format</t>
  </si>
  <si>
    <t>Regime/opposition</t>
  </si>
  <si>
    <t>Meeting officially launched the Astana format</t>
  </si>
  <si>
    <t>UNSC endorsed</t>
  </si>
  <si>
    <t>US, Jordan</t>
  </si>
  <si>
    <t>3rd International Meeting on Syria in Astana (Mar 14-15)</t>
  </si>
  <si>
    <t>2nd International Meeting on Syria in Astana (Feb 15-16)</t>
  </si>
  <si>
    <t>1st International Meeting on Syria in Astana (Jan 23-24)</t>
  </si>
  <si>
    <t>4th International Meeting on Syria in Astana (May 3-4)</t>
  </si>
  <si>
    <t>Meeting signed a MoU creating de-escalation zones</t>
  </si>
  <si>
    <t>5th International Meeting on Syria in Astana (July 4-5)</t>
  </si>
  <si>
    <t>No agreement reached on mechanism, policing of zones</t>
  </si>
  <si>
    <t>6th International Meeting on Syria in Astana (Sept 14-15)</t>
  </si>
  <si>
    <t xml:space="preserve">7th international meeting on Syria in Astana (Oct 30-31) </t>
  </si>
  <si>
    <t>Trilateral Ministerial Meeting in Antalya</t>
  </si>
  <si>
    <t xml:space="preserve">8th international meeting on Syria in Astana (Dec 21-22) </t>
  </si>
  <si>
    <t>Iraq, Jordan, Lebanon</t>
  </si>
  <si>
    <t>Trilateral ministrial meeting on Syria in Astana (Mar 15-16)</t>
  </si>
  <si>
    <t>Closed setting</t>
  </si>
  <si>
    <t>2nd trilateral summit in Ankara (Apr 4)</t>
  </si>
  <si>
    <t>9th International Meeting on Syria in Astana (May 14-15)</t>
  </si>
  <si>
    <t>10th International Meeting on Syria in Sochi (July 30-31)</t>
  </si>
  <si>
    <t>3rd trilateral summit in Tehran (Apr 4)</t>
  </si>
  <si>
    <t>11th International Meeting on Syria in Astana (Nov 28-29)</t>
  </si>
  <si>
    <t>Trilateral Ministerial Meeting in Geneva</t>
  </si>
  <si>
    <t>4th trilateral summit in Sochi (Feb 14)</t>
  </si>
  <si>
    <t>12th International Meeting on Syria in Astana (Apr 25-26)</t>
  </si>
  <si>
    <t>13th International Meeting on Syria in Nur-Sultan (Aug 1-2)</t>
  </si>
  <si>
    <t>Jordan, Lebanon, Iraq</t>
  </si>
  <si>
    <t>5th trilateral summit in Ankara (Sept 16)</t>
  </si>
  <si>
    <t>Trilateral Ministerial Meeting in New York</t>
  </si>
  <si>
    <t>14th International meeting on Syria in Nur-Sultan (Dec 10-11)</t>
  </si>
  <si>
    <t>Trilateral Ministerial Meeting via videoconference (Apr 22)</t>
  </si>
  <si>
    <t>6th trilateral summit via videoconference (July 1)</t>
  </si>
  <si>
    <t>1st Trilateral summit in Sochi (Nov 22)</t>
  </si>
  <si>
    <t>Vice President</t>
  </si>
  <si>
    <t>https://obamawhitehouse.archives.gov/the-press-office/2016/01/25/remarks-vice-president-joe-biden-after-meeting-turkish-prime-minister</t>
  </si>
  <si>
    <t>Erdogan hosted VP Biden in Ankara (Aug 25)</t>
  </si>
  <si>
    <t>https://obamawhitehouse.archives.gov/the-press-office/2016/08/25/remarks-vice-president-biden-and-president-erdogan-turkey-pool-spray</t>
  </si>
  <si>
    <t xml:space="preserve">Actor 1 </t>
  </si>
  <si>
    <t>Actor3 (if applicable)</t>
  </si>
  <si>
    <t>Putin hosted Abdullah in Sochi (Oct 3)</t>
  </si>
  <si>
    <t>http://en.kremlin.ru/events/president/news/61715</t>
  </si>
  <si>
    <t>Putin called Netantahu on his birthday (Oct 21)</t>
  </si>
  <si>
    <t>http://en.kremlin.ru/events/president/news/61864</t>
  </si>
  <si>
    <t>Netanyahu called Putin (Dec 6)</t>
  </si>
  <si>
    <t>http://en.kremlin.ru/events/president/news/62263</t>
  </si>
  <si>
    <t>Netanyahu called Putin (Dec 26)</t>
  </si>
  <si>
    <t>http://en.kremlin.ru/events/president/news/62422</t>
  </si>
  <si>
    <t>Netanyahu called Putin (Jan 16)</t>
  </si>
  <si>
    <t>http://en.kremlin.ru/events/president/news/62591</t>
  </si>
  <si>
    <t>Netanyahu hosted Putin in Israel (Jan 23)</t>
  </si>
  <si>
    <t>http://en.kremlin.ru/events/president/news/62639</t>
  </si>
  <si>
    <t>Erdogan called Putin on Idlib (Feb 4)</t>
  </si>
  <si>
    <t>http://en.kremlin.ru/events/president/news/62731</t>
  </si>
  <si>
    <t>Erdogan called Putin on Idlib (Feb 12)</t>
  </si>
  <si>
    <t>Erdogan called Putin on Idlib (Feb 21)</t>
  </si>
  <si>
    <t>Erdogan called Putin on Idlib (Feb 28)</t>
  </si>
  <si>
    <t>Rouhani called Putin on Idlib (Feb 29)</t>
  </si>
  <si>
    <t>Trump called Putin on Covid-19, energy (March 30)</t>
  </si>
  <si>
    <t>http://en.kremlin.ru/events/president/news/63086</t>
  </si>
  <si>
    <t>Trump hosted Netanyahu at the White House (Sept 15)</t>
  </si>
  <si>
    <t>https://trumpwhitehouse.archives.gov/briefings-statements/remarks-president-trump-prime-minister-netanyahu-state-israel-bilateral-meeting-091520/</t>
  </si>
  <si>
    <t>https://trumpwhitehouse.archives.gov/briefings-statements/remarks-president-trump-prime-minister-netanyahu-state-israel-bilateral-meeting/</t>
  </si>
  <si>
    <t>Trump hosted Netanyahu at the White House (Jan 27)</t>
  </si>
  <si>
    <t>Netanyahu hosted VP Pence (Jan 23)</t>
  </si>
  <si>
    <t>https://trumpwhitehouse.archives.gov/briefings-statements/remarks-vice-president-pence-prime-minister-netanyahu-state-israel-bilateral-meeting-jerusalem-israel/</t>
  </si>
  <si>
    <t>Trump-Putin met in the G-20 summit in Osaka (June 28)</t>
  </si>
  <si>
    <t>Trump hosted Netanyahu, recognized Israel sovereignty over the Golan Heights (March 25)</t>
  </si>
  <si>
    <t>https://trumpwhitehouse.archives.gov/briefings-statements/remarks-president-trump-prime-minister-netanyahu-israel-bilateral-meeting-4/</t>
  </si>
  <si>
    <t>https://trumpwhitehouse.archives.gov/briefings-statements/readout-vice-president-pences-meeting-majesty-king-abdullah-ii-jordan/</t>
  </si>
  <si>
    <t>VP Pence hosted King Abdullah (March 11)</t>
  </si>
  <si>
    <t>Poland</t>
  </si>
  <si>
    <t>Netanyahu-Pence met in Warsaw (Feb 14)</t>
  </si>
  <si>
    <t>https://trumpwhitehouse.archives.gov/briefings-statements/remarks-vice-president-pence-prime-minister-netanyahu-israel-bilateral-meeting/</t>
  </si>
  <si>
    <t>Trump-Netanyahu met during UN meetings in New York (Sept 26)</t>
  </si>
  <si>
    <t>https://trumpwhitehouse.archives.gov/briefings-statements/remarks-president-trump-prime-minister-netanyahu-israel-bilateral-meeting-3/</t>
  </si>
  <si>
    <t>Trump hosted Abdallah (June 25)</t>
  </si>
  <si>
    <t>https://trumpwhitehouse.archives.gov/briefings-statements/readout-president-donald-j-trumps-meeting-king-abdullah-ii-queen-rania-al-abdullah-jordan/</t>
  </si>
  <si>
    <t xml:space="preserve">Israel </t>
  </si>
  <si>
    <t>https://trumpwhitehouse.archives.gov/briefings-statements/readout-jared-kushner-jason-greenblatts-meeting-prime-minister-israel/</t>
  </si>
  <si>
    <t>King Abdallah met White House senior adviser Jared Kushner (June 19)</t>
  </si>
  <si>
    <t>Netanyahu hosted White House senior adviser Jared Kushner (June 22)</t>
  </si>
  <si>
    <t>https://trumpwhitehouse.archives.gov/briefings-statements/readout-jared-kushner-jason-greenblatts-meeting-king-jordan/</t>
  </si>
  <si>
    <t>Phone call Trump-Netanyahu (Apr 29)</t>
  </si>
  <si>
    <t>https://trumpwhitehouse.archives.gov/briefings-statements/readout-president-donald-j-trumps-call-prime-minister-benjamin-netanyahu-israel-2/</t>
  </si>
  <si>
    <t>https://trumpwhitehouse.archives.gov/briefings-statements/readout-president-donald-j-trumps-call-president-recep-tayyip-erdogan-turkey-7/</t>
  </si>
  <si>
    <t>Phone call Trump-Erdogan after reported chemical attack in Syria (Apr 11)</t>
  </si>
  <si>
    <t>Phone call Putin-Erdogan after reported chemical attack in Syria (Apr 12)</t>
  </si>
  <si>
    <t>https://trumpwhitehouse.archives.gov/briefings-statements/readout-president-donald-j-trumps-call-prime-minister-benjamin-netanyahu-israel/</t>
  </si>
  <si>
    <t>Phone call Trump-Netanyahu (Apr 4)</t>
  </si>
  <si>
    <t>Phone call Trump-Erdogan (March 30)</t>
  </si>
  <si>
    <t>https://trumpwhitehouse.archives.gov/briefings-statements/readout-president-donald-j-trumps-call-president-recep-tayyip-erdogan-turkey-6/</t>
  </si>
  <si>
    <t>Phone call Trump-Erdogan (March 22)</t>
  </si>
  <si>
    <t>https://trumpwhitehouse.archives.gov/briefings-statements/readout-president-donald-j-trumps-call-president-recep-tayyip-erdogan-turkey-5/</t>
  </si>
  <si>
    <t>Trump hosted Netanyahu at the White House (Macrh 5)</t>
  </si>
  <si>
    <t>https://trumpwhitehouse.archives.gov/briefings-statements/remarks-president-trump-prime-minister-netanyahu-israel-bilateral-meeting-2/</t>
  </si>
  <si>
    <t>Erdogan's advisor Ibrahim Kalin hosted White House national security adviser McMaster (Feb 10)</t>
  </si>
  <si>
    <t>https://trumpwhitehouse.archives.gov/briefings-statements/joint-press-statement-visit-turkey-national-security-advisor-lieutenant-general-h-r-mcmaster/</t>
  </si>
  <si>
    <t>Trump-Netanyahu met in Davos (Jan 25)</t>
  </si>
  <si>
    <t>https://trumpwhitehouse.archives.gov/briefings-statements/readout-president-donald-j-trumps-meeting-prime-minister-benjamin-netanyahu-israel-2/</t>
  </si>
  <si>
    <t>https://trumpwhitehouse.archives.gov/briefings-statements/readout-president-donald-j-trumps-call-president-recep-tayyip-erdogan-turkey-4/</t>
  </si>
  <si>
    <t>Netanyahu hosted VP Pence (Jan 22)</t>
  </si>
  <si>
    <t>https://trumpwhitehouse.archives.gov/briefings-statements/remarks-vice-president-mike-pence-prime-minister-benjamin-netanyahu-israel-joint-press-statements/</t>
  </si>
  <si>
    <t>Abdallah hosted VP Pence in Amman (Jan 21)</t>
  </si>
  <si>
    <t>https://trumpwhitehouse.archives.gov/briefings-statements/remarks-vice-president-mike-pence-majesty-king-abdullah-ii-jordan-working-lunch/</t>
  </si>
  <si>
    <t>Phone call Trump-Putin (Dec 14)</t>
  </si>
  <si>
    <t>https://trumpwhitehouse.archives.gov/briefings-statements/readout-president-donald-j-trumps-call-president-vladimir-putin-russia/</t>
  </si>
  <si>
    <t>Trump called Abdallah after US recognizing Jerusalem as Israel's capital (Dec 5)</t>
  </si>
  <si>
    <t>https://trumpwhitehouse.archives.gov/briefings-statements/readout-president-donald-j-trumps-calls-leaders-middle-east/</t>
  </si>
  <si>
    <t>https://trumpwhitehouse.archives.gov/briefings-statements/readout-vice-presidents-meeting-majesty-king-abdullah-ii/</t>
  </si>
  <si>
    <t>https://trumpwhitehouse.archives.gov/briefings-statements/readout-president-donald-j-trumps-call-president-recep-tayyip-erdogan-turkey-3/</t>
  </si>
  <si>
    <t>VP Biden hosted Turkish PM Yildirim (Nov 9)</t>
  </si>
  <si>
    <t>https://trumpwhitehouse.archives.gov/briefings-statements/readout-vice-presidents-meeting-turkish-prime-minister-binali-yildirim/</t>
  </si>
  <si>
    <t>Trump-Erdogan met during UN meetings (Sept 21)</t>
  </si>
  <si>
    <t>https://trumpwhitehouse.archives.gov/briefings-statements/remarks-president-trump-president-erdogan-turkey-bilateral-meeting/</t>
  </si>
  <si>
    <t>Trump-Abdallah met during UN meetings (Sept 20)</t>
  </si>
  <si>
    <t>https://trumpwhitehouse.archives.gov/briefings-statements/remarks-president-trump-majesty-king-abdullah-ii-jordan-bilateral-meeting/</t>
  </si>
  <si>
    <t>Trump-Netanyahu met during UN meetings in New York (Sept 18)</t>
  </si>
  <si>
    <t>https://trumpwhitehouse.archives.gov/briefings-statements/remarks-president-trump-prime-minister-netanyahu-israel-bilateral-meeting/</t>
  </si>
  <si>
    <t>https://trumpwhitehouse.archives.gov/briefings-statements/readout-president-donald-j-trumps-call-president-recep-tayyip-erdogan-turkey/</t>
  </si>
  <si>
    <t>Phone call Trump-Abdallah (July 28)</t>
  </si>
  <si>
    <t>https://trumpwhitehouse.archives.gov/briefings-statements/readout-president-donald-j-trumps-call-king-abdullah-ii-jordan/</t>
  </si>
  <si>
    <t>https://trumpwhitehouse.archives.gov/briefings-statements/readout-president-donald-j-trumps-call-president-recep-tayyip-erdogan-turkey-2/</t>
  </si>
  <si>
    <t>Netanyahu hosted White House senior adviser Jared Kushner (June 21)</t>
  </si>
  <si>
    <t>https://trumpwhitehouse.archives.gov/briefings-statements/readout-jared-kushner-jason-greenblatt-david-friedmans-meeting-prime-minister-benjamin-netanyahu-israel/</t>
  </si>
  <si>
    <t>Netanyahu hosted Trump (May 23)</t>
  </si>
  <si>
    <t>https://trumpwhitehouse.archives.gov/briefings-statements/readout-meeting-president-donald-j-trump-israeli-prime-minister-benjamin-netanyahu/</t>
  </si>
  <si>
    <t>Trump hosted Erdogan in Washington, DC (May 16)</t>
  </si>
  <si>
    <t>https://trumpwhitehouse.archives.gov/briefings-statements/remarks-president-trump-president-erdogan-turkey-joint-statement/</t>
  </si>
  <si>
    <t>Trump hosted Lavrov in Washington, DC (May 10)</t>
  </si>
  <si>
    <t>https://trumpwhitehouse.archives.gov/briefings-statements/readout-president-donald-j-trumps-meeting-foreign-minister-sergey-lavrov-russia/</t>
  </si>
  <si>
    <t>https://trumpwhitehouse.archives.gov/briefings-statements/remarks-president-trump-majesty-king-abdullah-ii-jordan-joint-press-conference/</t>
  </si>
  <si>
    <t>Trump hosted Abdallah at the White House (Apr 5)</t>
  </si>
  <si>
    <t>Trump called Putin to offer condolences on St Petersburg metro attack (Apr 3)</t>
  </si>
  <si>
    <t>https://trumpwhitehouse.archives.gov/briefings-statements/readout-president-donald-j-trumps-call-president-vladimir-putin-russian-federation/</t>
  </si>
  <si>
    <t>US-Israeli consultations were held by senior official in Washington (March 20-23)</t>
  </si>
  <si>
    <t>https://trumpwhitehouse.archives.gov/briefings-statements/joint-readout-united-states-israeli-consultations-march-20-23-2017/</t>
  </si>
  <si>
    <t>Phone call Trump-Netanyahu (March 6)</t>
  </si>
  <si>
    <t>https://trumpwhitehouse.archives.gov/briefings-statements/readout-presidents-call-israeli-prime-minister-netanyahu/</t>
  </si>
  <si>
    <t>VP Pence - Turkish PM Yildirim met during the Munich Security Conference (Feb 18)</t>
  </si>
  <si>
    <t>https://trumpwhitehouse.archives.gov/briefings-statements/readout-vice-presidents-meeting-prime-minister-yildirim-turkey/rkey/</t>
  </si>
  <si>
    <t>Trump hosted Netanyahu at the White House (Feb 15)</t>
  </si>
  <si>
    <t>https://trumpwhitehouse.archives.gov/briefings-statements/remarks-president-trump-prime-minister-netanyahu-israel-joint-press-conference/</t>
  </si>
  <si>
    <t>Phone call Trump-Erdogan (Feb 7)</t>
  </si>
  <si>
    <t>https://trumpwhitehouse.archives.gov/briefings-statements/readout-presidents-call-president-recep-tayyip-erdogan-turkey/</t>
  </si>
  <si>
    <t>Trump hosted Abdallah at the National Prayer Breakfast in Washington, D.C. (Feb 2)</t>
  </si>
  <si>
    <t>https://trumpwhitehouse.archives.gov/briefings-statements/readout-presidents-meeting-king-abdullah-ii-jordan/</t>
  </si>
  <si>
    <t>Netanyahu called Trump after the latter took office (Jan 22)</t>
  </si>
  <si>
    <t>https://trumpwhitehouse.archives.gov/briefings-statements/readout-presidents-call-prime-minister-netanyahu-israel/</t>
  </si>
  <si>
    <t>Obama called Erdogan after attack in Istanbul (Jan 3)</t>
  </si>
  <si>
    <t>https://obamawhitehouse.archives.gov/the-press-office/2017/01/03/readout-presidents-call-president-recep-tayyip-erdogan-turkey</t>
  </si>
  <si>
    <t>Obama called Erdogan after a terrorist attack in Turkey (Dec 15)</t>
  </si>
  <si>
    <t>https://obamawhitehouse.archives.gov/the-press-office/2016/12/15/readout-presidents-call-president-recep-tayyip-erdogan-turkey</t>
  </si>
  <si>
    <t>Phone call Obama-Erdogan (Oct 26)</t>
  </si>
  <si>
    <t>https://obamawhitehouse.archives.gov/the-press-office/2016/10/26/readout-presidents-call-president-recep-tayyip-erdogan-turkey</t>
  </si>
  <si>
    <t>Erdogan-VP Biden meet during UN meetings (Sept 21)</t>
  </si>
  <si>
    <t>https://obamawhitehouse.archives.gov/the-press-office/2016/09/06/readout-vice-president-bidens-call-his-majesty-king-abdullah-ii-0</t>
  </si>
  <si>
    <t>Putin-Rouhani met on the sidelines of the SCO summit in Dushanbe (Sept 12)</t>
  </si>
  <si>
    <t>Preisdent</t>
  </si>
  <si>
    <t>https://obamawhitehouse.archives.gov/the-press-office/2016/07/19/readout-presidents-call-president-recep-tayyip-erdogan-turkey</t>
  </si>
  <si>
    <t>https://obamawhitehouse.archives.gov/the-press-office/2016/06/29/readout-presidents-call-president-recep-tayyip-erdogan-turkey</t>
  </si>
  <si>
    <t>Obama called Erdogan after attack in Istanbul airport (June 29)</t>
  </si>
  <si>
    <t>Putin called Erdogan after attack in Istanbul airport (June 29)</t>
  </si>
  <si>
    <t>https://obamawhitehouse.archives.gov/the-press-office/2016/06/15/readout-presidents-call-president-recep-tayyip-erdogan-turkey</t>
  </si>
  <si>
    <t>Erdogan called Obama after attack in Orlando (June 15)</t>
  </si>
  <si>
    <t>Biden called Yildirim after Istanbul attack (June 8)</t>
  </si>
  <si>
    <t>https://obamawhitehouse.archives.gov/the-press-office/2016/06/08/readout-vice-president-bidens-call-prime-minister-binali-yildirim-turkey</t>
  </si>
  <si>
    <t>Phone call Obama-Erdogan (May 18)</t>
  </si>
  <si>
    <t>https://obamawhitehouse.archives.gov/the-press-office/2016/05/18/readout-presidents-call-president-recep-tayyip-erdogan-turkey</t>
  </si>
  <si>
    <t>https://obamawhitehouse.archives.gov/the-press-office/2016/03/31/readout-presidents-meeting-president-recep-tayyip-erdogan-turkey</t>
  </si>
  <si>
    <t>Phone call Obama-Putin to discuss ceasefire in Syria (March 14)</t>
  </si>
  <si>
    <t>https://obamawhitehouse.archives.gov/the-press-office/2016/03/15/readout-presidents-call-president-vladimir-putin-russia</t>
  </si>
  <si>
    <t>Abdallah hosted VP Biden in Amman (March 11)</t>
  </si>
  <si>
    <t>https://obamawhitehouse.archives.gov/the-press-office/2016/03/11/readout-vice-president-bidens-meeting-his-majesty-king-abdullah-ii</t>
  </si>
  <si>
    <t>https://obamawhitehouse.archives.gov/the-press-office/2016/03/09/readout-vice-president-bidens-meeting-israeli-prime-minister-benjamin</t>
  </si>
  <si>
    <t>Phone call Obama-Putin to discuss ceasefire in Syria (Feb 22)</t>
  </si>
  <si>
    <t>https://obamawhitehouse.archives.gov/the-press-office/2016/02/22/readout-presidents-call-president-vladimir-putin-russia</t>
  </si>
  <si>
    <t>Phone call Obama-Erdogan on Syria (Feb 19)</t>
  </si>
  <si>
    <t>https://obamawhitehouse.archives.gov/the-press-office/2016/02/19/readout-presidents-call-president-recep-tayyip-erdogan-turkey</t>
  </si>
  <si>
    <t>Phone call VP Biden, PM Davutoglu (Feb 14)</t>
  </si>
  <si>
    <t>https://obamawhitehouse.archives.gov/the-press-office/2016/02/14/readout-vice-president-bidens-call-prime-minister-ahmet-davutoglu-turkey</t>
  </si>
  <si>
    <t>Phone call Abdallah-VP Biden (Feb 12)</t>
  </si>
  <si>
    <t>https://obamawhitehouse.archives.gov/briefing-room/statements-and-releases?term_node_tid_depth=41&amp;page=118</t>
  </si>
  <si>
    <t>Obama hosted Abdallah at the White House (Feb 24)</t>
  </si>
  <si>
    <t>https://obamawhitehouse.archives.gov/the-press-office/2016/02/24/remarks-president-obama-and-his-majesty-king-abdullah-jordan-after</t>
  </si>
  <si>
    <t>Phone call Biden-Netanyahyu (Jan 29)</t>
  </si>
  <si>
    <t>https://obamawhitehouse.archives.gov/the-press-office/2016/01/29/readout-vice-president-bidens-call-israeli-prime-minister-benjamin</t>
  </si>
  <si>
    <t>Erdogan hosted VP Biden in Istanbul (Jan 23)</t>
  </si>
  <si>
    <t>Biden-Netanyahu met in Davos (Jan 21)</t>
  </si>
  <si>
    <t>https://obamawhitehouse.archives.gov/the-press-office/2016/01/21/readout-vice-president-bidens-meeting-prime-minister-netanyahu-israel</t>
  </si>
  <si>
    <t>https://obamawhitehouse.archives.gov/the-press-office/2016/01/19/readout-presidents-call-president-recep-tayyip-erdogan-turkey</t>
  </si>
  <si>
    <t>Phone call Biden-Erdogan after Jan 12 attack in Istanbul (Jan 19)</t>
  </si>
  <si>
    <t>Phone call Obama-Putin (Jan 13)</t>
  </si>
  <si>
    <t>https://obamawhitehouse.archives.gov/the-press-office/2016/01/13/readout-presidents-call-president-vladimir-putin-russia-0</t>
  </si>
  <si>
    <t>VP Biden hosted Abdallah in Washington, DC (Jan 12)</t>
  </si>
  <si>
    <t>https://obamawhitehouse.archives.gov/the-press-office/2016/01/13/readout-vice-president-bidens-meeting-his-majesty-king-abdullah-ii</t>
  </si>
  <si>
    <t>https://obamawhitehouse.archives.gov/the-press-office/2015/12/18/readout-presidents-call-president-recep-tayyip-erdogan-turkey</t>
  </si>
  <si>
    <t>Phone call VP Biden, PM Davutoglu on Iraq (Dec 14)</t>
  </si>
  <si>
    <t>Iraq</t>
  </si>
  <si>
    <t>Phone call VP Biden - PM Davutoglu (Dec 10)</t>
  </si>
  <si>
    <t>https://obamawhitehouse.archives.gov/the-press-office/2015/12/10/readout-vice-president-bidens-call-prime-minister-davutoglu-turkey</t>
  </si>
  <si>
    <t>Obama hosted Israeli President Rivlin at the White House (Dec 9)</t>
  </si>
  <si>
    <t>https://obamawhitehouse.archives.gov/the-press-office/2015/12/09/readout-presidents-meeting-president-reuven-rivlin-israel</t>
  </si>
  <si>
    <t>https://obamawhitehouse.archives.gov/the-press-office/2015/12/01/remarks-president-obama-and-president-erdogan-republic-turkey-after</t>
  </si>
  <si>
    <t>https://obamawhitehouse.archives.gov/the-press-office/2015/11/24/readout-presidents-call-president-recep-tayyip-erdogan-turkey</t>
  </si>
  <si>
    <t>Phone call Obama-Erdogan after Turkey shut down Israeli jet (Nov 24)</t>
  </si>
  <si>
    <t>Phone call Obama-Erdogan (Nov 9)</t>
  </si>
  <si>
    <t>https://obamawhitehouse.archives.gov/the-press-office/2015/11/09/readout-presidents-calls-president-recep-tayyip-erdogan-and-prime</t>
  </si>
  <si>
    <t xml:space="preserve">Syria </t>
  </si>
  <si>
    <t>https://obamawhitehouse.archives.gov/the-press-office/2015/10/15/readout-presidents-call-president-recep-tayyip-erdogan-turkey</t>
  </si>
  <si>
    <t>Phone call Obama-Erdogan (Oct 15)</t>
  </si>
  <si>
    <t>Obama called Erdogan after attack in Ankara (Oct 10)</t>
  </si>
  <si>
    <t>https://obamawhitehouse.archives.gov/the-press-office/2015/10/10/readout-presidents-call-president-recep-tayyip-erdogan-turkey</t>
  </si>
  <si>
    <t>Obama hosted Netanyahu at the White House (Nov 9)</t>
  </si>
  <si>
    <t>https://obamawhitehouse.archives.gov/the-press-office/2015/11/09/remarks-president-obama-and-prime-minister-netanyahu-israel-bilateral</t>
  </si>
  <si>
    <t xml:space="preserve">Phone call Abdallah-VP Biden (Sept 15) </t>
  </si>
  <si>
    <t>https://obamawhitehouse.archives.gov/the-press-office/2015/09/15/readout-vice-presidents-call-king-abdullah-ii-hashemite-kingdom-jordan</t>
  </si>
  <si>
    <t>Phone call Obama-Erdogan (July 22)</t>
  </si>
  <si>
    <t>https://obamawhitehouse.archives.gov/the-press-office/2015/07/22/readout-president%E2%80%99s-call-president-recep-tayyip-erdogan-turkey</t>
  </si>
  <si>
    <t xml:space="preserve">call </t>
  </si>
  <si>
    <t>Phone call Obama-Netanyahu (July 14)</t>
  </si>
  <si>
    <t>https://obamawhitehouse.archives.gov/the-press-office/2015/07/14/readout-president%E2%80%99s-call-prime-minister-benjamin-netanyahu-israel</t>
  </si>
  <si>
    <t>https://obamawhitehouse.archives.gov/the-press-office/2015/04/02/readout-president-s-call-prime-minister-benjamin-netanyahu-israel</t>
  </si>
  <si>
    <t>Phone call Obama-Netanyahu on Iran (Apr 2)</t>
  </si>
  <si>
    <t>Phone call Obama-Erdogan (March 26)</t>
  </si>
  <si>
    <t>https://obamawhitehouse.archives.gov/the-press-office/2015/03/26/readout-president-s-call-president-recep-tayyip-erdogan-turkey</t>
  </si>
  <si>
    <t>https://obamawhitehouse.archives.gov/the-press-office/2015/03/19/readout-president-s-call-prime-minister-netanyahu-israel</t>
  </si>
  <si>
    <t>Obama called Netanyahu to congratulate him on winning majority in Knesset  (March 19)</t>
  </si>
  <si>
    <t>VP Biden hosted Abdallah in Washington, DC (Feb 3)</t>
  </si>
  <si>
    <t>https://obamawhitehouse.archives.gov/the-press-office/2015/02/03/readout-vice-president-s-meeting-his-majesty-king-abdullah-ii-jordan</t>
  </si>
  <si>
    <t>Phone call Obama-Netanyahu (Jan 12)</t>
  </si>
  <si>
    <t>https://obamawhitehouse.archives.gov/the-press-office/2015/01/12/readout-president-s-call-prime-minister-netanyahu-israel</t>
  </si>
  <si>
    <t>https://obamawhitehouse.archives.gov/the-press-office/2014/11/21/readout-vice-president-s-meeting-turkish-prime-minister-ahmet-davutoglu</t>
  </si>
  <si>
    <t>Phone call Obama-Erdogan (Oct 19)</t>
  </si>
  <si>
    <t>https://obamawhitehouse.archives.gov/the-press-office/2014/10/19/readout-presidents-call-turkish-president-erdogan</t>
  </si>
  <si>
    <t>Phone call Obama-Erdogan (Oct 3)</t>
  </si>
  <si>
    <t>https://obamawhitehouse.archives.gov/the-press-office/2014/10/03/readout-vice-presidents-call-president-erdogan-turkey</t>
  </si>
  <si>
    <t>https://obamawhitehouse.archives.gov/the-press-office/2014/09/25/readout-vice-presidents-meeting-president-erdogan-turkey</t>
  </si>
  <si>
    <t>VP Biden-Erdogan met during UN meetings (Sept 25)</t>
  </si>
  <si>
    <t>Phone call Obama-Erdogan (Sept 25)</t>
  </si>
  <si>
    <t>https://obamawhitehouse.archives.gov/the-press-office/2014/09/25/readout-presidents-call-president-erdogan-turkey</t>
  </si>
  <si>
    <t>Obama called Erdogan to congratulate him on his election (Aug 12)</t>
  </si>
  <si>
    <t>https://obamawhitehouse.archives.gov/the-press-office/2014/08/12/readout-presidents-call-prime-minister-erdogan-turkey</t>
  </si>
  <si>
    <t>Phone call VP Biden-PM Erdogan (July 3)</t>
  </si>
  <si>
    <t>https://obamawhitehouse.archives.gov/the-press-office/2014/07/03/readout-vice-presidents-call-turkish-prime-minister-erdogan</t>
  </si>
  <si>
    <t>Phone call VP Biden-PM Erdogan (June 23)</t>
  </si>
  <si>
    <t>https://obamawhitehouse.archives.gov/the-press-office/2014/06/23/readout-vice-presidents-call-turkish-prime-minister-erdogan</t>
  </si>
  <si>
    <t>Phone call VP Biden-PM Erdogan (June 13)</t>
  </si>
  <si>
    <t>https://obamawhitehouse.archives.gov/the-press-office/2014/06/13/readout-vice-presidents-call-turkish-prime-minister-erdogan</t>
  </si>
  <si>
    <t>https://obamawhitehouse.archives.gov/the-press-office/2014/06/11/readout-vice-presidents-call-turkish-prime-minister-erdogan</t>
  </si>
  <si>
    <t>Phone call VP Biden-PM Erdogan (June 11)</t>
  </si>
  <si>
    <t>https://obamawhitehouse.archives.gov/the-press-office/2014/05/16/readout-president-s-call-president-gul-turkey</t>
  </si>
  <si>
    <t>Obama called Erdogan to offer condolences on coal mine tragedy in Manisa province (May 16)</t>
  </si>
  <si>
    <t>https://obamawhitehouse.archives.gov/the-press-office/2014/03/28/readout-president-s-call-president-putin</t>
  </si>
  <si>
    <t>Phone call Obama-Putin (March 28)</t>
  </si>
  <si>
    <t>Putin called Obama on Ukraine (Apr 14)</t>
  </si>
  <si>
    <t>Obama called Putin on Ukraine (March 16)</t>
  </si>
  <si>
    <t>https://obamawhitehouse.archives.gov/briefing-room/statements-and-releases?term_node_tid_depth=41&amp;page=409</t>
  </si>
  <si>
    <t>Obama's counterterrorism adviser Lisa Monaco met her counterpart in Ankara (March 6)</t>
  </si>
  <si>
    <t>https://obamawhitehouse.archives.gov/the-press-office/2014/03/09/statement-nsc-spokesperson-caitlin-hayden-assistant-president-homeland-s</t>
  </si>
  <si>
    <t>Phone call Obama-Putin (March 6)</t>
  </si>
  <si>
    <t>https://obamawhitehouse.archives.gov/the-press-office/2014/03/06/readout-president-obama-s-call-president-putin-russia</t>
  </si>
  <si>
    <t>Obama called Putin on Ukraine (March 1)</t>
  </si>
  <si>
    <t>https://obamawhitehouse.archives.gov/the-press-office/2014/03/01/readout-president-obama-s-call-president-putin</t>
  </si>
  <si>
    <t>https://obamawhitehouse.archives.gov/the-press-office/2014/02/21/readout-president-obama-s-call-president-putin</t>
  </si>
  <si>
    <t>Phone call Obama-Putin on Ukraine (Feb 21)</t>
  </si>
  <si>
    <t>Phone call Obama-PM Erdogan (Feb 19)</t>
  </si>
  <si>
    <t>https://obamawhitehouse.archives.gov/the-press-office/2014/02/19/readout-president-obama-s-call-prime-minister-erdogan</t>
  </si>
  <si>
    <t>VP Biden hosted Deputy PM Bulent Arinc (Nov 22)</t>
  </si>
  <si>
    <t>https://obamawhitehouse.archives.gov/the-press-office/2013/11/22/readout-vice-president-biden-s-meeting-deputy-prime-minister-bulent-arin</t>
  </si>
  <si>
    <t>Obama NSC adviser Rice met during G-20 summit in St Petersburg with Putin's adviser Ushakov (Sept 6)</t>
  </si>
  <si>
    <t>https://obamawhitehouse.archives.gov/the-press-office/2013/09/06/statement-nsc-spokesperson-caitlin-hayden-national-security-advisor-rice</t>
  </si>
  <si>
    <t>https://obamawhitehouse.archives.gov/the-press-office/2013/08/07/readout-president-obama-s-call-prime-minister-erdogan-turkey</t>
  </si>
  <si>
    <t>Erdogan called Obama on Syria (Aug 7)</t>
  </si>
  <si>
    <t>Obama called Putin (July 12)</t>
  </si>
  <si>
    <t>https://obamawhitehouse.archives.gov/the-press-office/2013/07/12/readout-president-obama-s-call-president-putin</t>
  </si>
  <si>
    <t>https://obamawhitehouse.archives.gov/the-press-office/2013/04/19/readout-president-obama-s-call-president-putin</t>
  </si>
  <si>
    <t>Putin called Obama to offer condoolences after Boston marathon attack (Apr 19)</t>
  </si>
  <si>
    <t>Putin hosted White House national security adviser in Moscow (Apr 15)</t>
  </si>
  <si>
    <t>https://obamawhitehouse.archives.gov/the-press-office/2013/04/15/statement-nsc-spokesperson-caitlin-hayden-national-security-advisor-doni</t>
  </si>
  <si>
    <t>https://obamawhitehouse.archives.gov/the-press-office/2013/05/16/joint-press-conference-president-obama-and-prime-minister-erdogan-turkey</t>
  </si>
  <si>
    <t>Phone call Obama-Putin (March 1)</t>
  </si>
  <si>
    <t>VP Biden met Lavrov during Munich Security Conference (Feb 2)</t>
  </si>
  <si>
    <t>https://obamawhitehouse.archives.gov/the-press-office/2013/02/02/readout-vice-president-bidens-meeting-russian-foreign-minister-sergey-la</t>
  </si>
  <si>
    <t>https://obamawhitehouse.archives.gov/the-press-office/2012/11/13/readout-president-s-phone-calls-world-leaders</t>
  </si>
  <si>
    <t>Phone call Obama-Putin after Obama won reelection (Nov 13)</t>
  </si>
  <si>
    <t>Phone call Obama-Erdogan after Obama won reelection (Nov 8)</t>
  </si>
  <si>
    <t>https://obamawhitehouse.archives.gov/the-press-office/2012/11/08/readout-president-s-phone-calls-world-leaders</t>
  </si>
  <si>
    <t>Phone call Obama-PM Erdogan (Sept 18)</t>
  </si>
  <si>
    <t>https://obamawhitehouse.archives.gov/the-press-office/2012/09/18/readout-president-s-call-prime-minister-erdogan-turkey</t>
  </si>
  <si>
    <t>Obama called Putin (July 18)</t>
  </si>
  <si>
    <t>https://obamawhitehouse.archives.gov/the-press-office/2012/07/18/readout-president-s-call-president-putin</t>
  </si>
  <si>
    <t>Obama-Erdogan met during G-20 summit in Mexico (June 19)</t>
  </si>
  <si>
    <t>https://obamawhitehouse.archives.gov/the-press-office/2012/06/19/readout-presidents-meeting-prime-minister-erdogan-turkey</t>
  </si>
  <si>
    <t>Putin hosted White House national security adviser in Moscow (May 3-4)</t>
  </si>
  <si>
    <t>https://obamawhitehouse.archives.gov/the-press-office/2012/05/04/statement-nsc-spokesman-tommy-vietor-national-security-advisor-s-visit-r</t>
  </si>
  <si>
    <t>Phone call Obama-Putin (March 9)</t>
  </si>
  <si>
    <t>https://obamawhitehouse.archives.gov/the-press-office/2012/03/09/readout-president-s-call-president-elect-putin</t>
  </si>
  <si>
    <t>Phone call VP Biden-PM Erdogan (Jan 5)</t>
  </si>
  <si>
    <t>https://obamawhitehouse.archives.gov/the-press-office/2012/01/05/readout-vice-presidents-call-prime-minister-erdogan-turkey</t>
  </si>
  <si>
    <t>VP Biden hosted Russia first deputy PM Shuvalov (Oct 3)</t>
  </si>
  <si>
    <t>https://obamawhitehouse.archives.gov/the-press-office/2011/10/03/readout-vice-president-bidens-meeting-first-deputy-prime-minister-shuval</t>
  </si>
  <si>
    <t>Phone call Obama-PM Erdogan (Aug 11)</t>
  </si>
  <si>
    <t>https://obamawhitehouse.archives.gov/the-press-office/2011/08/11/readout-presidents-call-prime-minister-erdogan-turkey</t>
  </si>
  <si>
    <t>Obama hosted Lavrov in Washington (July 13)</t>
  </si>
  <si>
    <t>https://obamawhitehouse.archives.gov/the-press-office/2011/07/13/statement-press-secretary-presidents-meeting-russian-foreign-minister-la</t>
  </si>
  <si>
    <t>Phone call Obama-PM Erdogan (June 20)</t>
  </si>
  <si>
    <t>https://obamawhitehouse.archives.gov/the-press-office/2011/06/20/readout-presidents-call-prime-minister-erdogan-turkey</t>
  </si>
  <si>
    <t>Medvedev congratulated PM Erdogan on winning parliamentary elections (June 14)</t>
  </si>
  <si>
    <t>Obama congratulated PM Erdogan on winning parliamentary elections (June 14)</t>
  </si>
  <si>
    <t>https://obamawhitehouse.archives.gov/the-press-office/2011/06/14/readout-presidents-call-prime-minister-erdogan-turkey</t>
  </si>
  <si>
    <t>Phone call Obama-PM Erdogan (Apr 25)</t>
  </si>
  <si>
    <t>https://obamawhitehouse.archives.gov/the-press-office/2011/04/25/readout-presidents-call-prime-minister-erdogan-turkey</t>
  </si>
  <si>
    <t>https://obamawhitehouse.archives.gov/the-press-office/2011/04/21/readout-vice-president-bidens-call-russian-prime-minister-putin</t>
  </si>
  <si>
    <t>Phone call VP Biden-PM Putin (Apr 21)</t>
  </si>
  <si>
    <t>Phone call Obama-PM Erdogan (March 22)</t>
  </si>
  <si>
    <t>https://obamawhitehouse.archives.gov/the-press-office/2011/03/22/readout-president-obamas-call-prime-minister-erdogan-turkey</t>
  </si>
  <si>
    <t>Phone call Obama-PM Erdogan (Feb 25)</t>
  </si>
  <si>
    <t>https://obamawhitehouse.archives.gov/the-press-office/2011/02/25/readout-president-obamas-call-prime-minister-erdogan-turkey</t>
  </si>
  <si>
    <t>Obama called PM Erdogan on Egypt (Jan 29)</t>
  </si>
  <si>
    <t>https://obamawhitehouse.archives.gov/the-press-office/2011/01/30/readout-presidents-calls-discuss-egypt</t>
  </si>
  <si>
    <t>Obama-Erdogan met on the sidelines of the G-20 summit in Antalya (Nov 15)</t>
  </si>
  <si>
    <t>https://obamawhitehouse.archives.gov/the-press-office/2015/11/16/remarks-president-obama-and-president-erdogan-turkey</t>
  </si>
  <si>
    <t>Wales</t>
  </si>
  <si>
    <t>Putin called Erdogan to congratulate him on presidential victory (Aug 11)</t>
  </si>
  <si>
    <t>https://obamawhitehouse.archives.gov/the-press-office/2014/09/05/remarks-president-obama-and-president-erdo-turkey-bilateral-meeting</t>
  </si>
  <si>
    <t>Obama hosted Erdogan at the White House (May 16)</t>
  </si>
  <si>
    <t>Obama-Erdogan met during the nuclear summit in Seoul (March 25)</t>
  </si>
  <si>
    <t>https://obamawhitehouse.archives.gov/the-press-office/2012/03/25/remarks-president-obama-and-prime-minister-erdogan-turkey-after-bilatera</t>
  </si>
  <si>
    <t>Obama-Medvedev met during APEC summit in Honolulu (Nov 12)</t>
  </si>
  <si>
    <t>https://obamawhitehouse.archives.gov/the-press-office/2011/11/12/remarks-president-obama-and-president-medvedev-russia-after-bilateral-me</t>
  </si>
  <si>
    <t>Obama-Netanyahu met during UN meetings (Sept 21)</t>
  </si>
  <si>
    <t>Obama-PM Erdogan met during UN meetings (Sept 20)</t>
  </si>
  <si>
    <t>https://obamawhitehouse.archives.gov/the-press-office/2011/09/20/remarks-president-obama-and-prime-minister-erdogan-turkey-bilateral-meet</t>
  </si>
  <si>
    <t>https://2009-2017.state.gov/r/pa/prs/ps/2015/11/249525.htm</t>
  </si>
  <si>
    <t>US envoy for Syria Michael Ratney visited Moscow (Aug 28)</t>
  </si>
  <si>
    <t>https://2009-2017.state.gov/secretary/remarks/2015/04/241357.htm</t>
  </si>
  <si>
    <t>https://2009-2017.state.gov/r/pa/prs/ps/2015/09/246833.htm</t>
  </si>
  <si>
    <t>https://2009-2017.state.gov/r/pa/prs/ps/2015/05/242504.htm</t>
  </si>
  <si>
    <t>US Assistant Secretary Nuland visited Moscow to discuss Ukraine and civil society in Russia (May 17-18)</t>
  </si>
  <si>
    <t>U.S. Special Representative for the Arctic Admiral Robert J. Papp visited Russia (Jan 16)</t>
  </si>
  <si>
    <t>https://2009-2017.state.gov/r/pa/prs/ps/2015/01/236051.htm</t>
  </si>
  <si>
    <t>Ambassador-at-Large for International Religious Freedom David Saperstein visited Israel (Nov 10)</t>
  </si>
  <si>
    <t>https://2009-2017.state.gov/r/pa/prs/ps/2015/11/249510.htm</t>
  </si>
  <si>
    <t>US deputy secretary of state Blinken visited Adana, met governmet officials on refugees issues (Nov 19)</t>
  </si>
  <si>
    <t>https://2009-2017.state.gov/r/pa/prs/ps/2015/11/249446.htm</t>
  </si>
  <si>
    <t>Special Envoy for the Human Rights of LGBTI Persons Randy Berry visited Istanbul and Ankara (Sept 11-16)</t>
  </si>
  <si>
    <t>https://2009-2017.state.gov/r/pa/prs/ps/2015/09/246688.htm</t>
  </si>
  <si>
    <t>US deputy secretary of state Blinken visited Ankara (July 31)</t>
  </si>
  <si>
    <t>https://2009-2017.state.gov/r/pa/prs/ps/2015/07/245225.htm</t>
  </si>
  <si>
    <t>https://2009-2017.state.gov/r/pa/prs/ps/2015/04/240640.htm</t>
  </si>
  <si>
    <t>US Assistant Secretary Nuland visted Istanbul met Turkish counterparts (Apr 15)</t>
  </si>
  <si>
    <t>https://2009-2017.state.gov/r/pa/prs/ps/2015/04/240142.htm</t>
  </si>
  <si>
    <t>https://2009-2017.state.gov/r/pa/prs/ps/2015/03/239881.htm</t>
  </si>
  <si>
    <t>US Presidential Envoy for the Global Coalition to Counter ISIL John Allen visited Ankara (March 14)</t>
  </si>
  <si>
    <t>https://2009-2017.state.gov/r/pa/prs/ps/2015/03/238777.htm</t>
  </si>
  <si>
    <t>The 11th US-Turkey Economic Partnership Commission (EPC) meeting was held in Washington (Feb 12)</t>
  </si>
  <si>
    <t>https://2009-2017.state.gov/r/pa/prs/ps/2015/02/237492.htm</t>
  </si>
  <si>
    <t>https://2009-2017.state.gov/r/pa/prs/ps/2015/10/248961.htm</t>
  </si>
  <si>
    <t>https://2009-2017.state.gov/secretary/remarks/2015/09/247358.htm</t>
  </si>
  <si>
    <t>Kerry-Lavrov met in Hamburg (Dec 7)</t>
  </si>
  <si>
    <t>https://2009-2017.state.gov/secretary/remarks/2016/12/264967.htm</t>
  </si>
  <si>
    <t>Kerry-Lavrov met in Rome (Dec 2)</t>
  </si>
  <si>
    <t>https://2009-2017.state.gov/r/pa/prs/ps/2016/12/264753.htm</t>
  </si>
  <si>
    <t>Phone call Kerry-Lavrov (Sept 28)</t>
  </si>
  <si>
    <t>https://2009-2017.state.gov/r/pa/prs/ps/2016/09/262532.htm</t>
  </si>
  <si>
    <t>Phone call Kerry-Lavrov (Sept 16)</t>
  </si>
  <si>
    <t>https://2009-2017.state.gov/r/pa/prs/ps/2016/09/262015.htm</t>
  </si>
  <si>
    <t>Under Secretary of State for Public Diplomacy and Public Affairs Richard Stengel visited Moscow (Sept 13-16)</t>
  </si>
  <si>
    <t>https://2009-2017.state.gov/r/pa/prs/ps/2016/09/261794.htm</t>
  </si>
  <si>
    <t>civl</t>
  </si>
  <si>
    <t>https://2009-2017.state.gov/secretary/remarks/2016/09/261671.htm</t>
  </si>
  <si>
    <t>Kerry-Lavrov met in Geneva (Sept 8)</t>
  </si>
  <si>
    <t>https://2009-2017.state.gov/secretary/remarks/2016/08/261303.htm</t>
  </si>
  <si>
    <t>US Assistant Secretary for European and Eurasian Affairs Victoria Nuland visits Moscow (May 17)</t>
  </si>
  <si>
    <t>https://2009-2017.state.gov/r/pa/prs/ps/2016/05/257285.htm</t>
  </si>
  <si>
    <t>Kerry-Lavrov met in Vienna on Syria during International Syria Support Group meeting (May 17)</t>
  </si>
  <si>
    <t>https://2009-2017.state.gov/secretary/remarks/2016/05/257311.htm</t>
  </si>
  <si>
    <t>https://2009-2017.state.gov/r/pa/prs/ps/2016/03/255244.htm</t>
  </si>
  <si>
    <t>Phone call Kerry-Lavrov (March 16)</t>
  </si>
  <si>
    <t>https://2009-2017.state.gov/r/pa/prs/ps/2016/03/254770.htm</t>
  </si>
  <si>
    <t>Phone call Kerry-Lavrov (Jan 11)</t>
  </si>
  <si>
    <t>https://2009-2017.state.gov/r/pa/prs/ps/2016/01/251087.htm</t>
  </si>
  <si>
    <t>Norway</t>
  </si>
  <si>
    <t>Kerry-Zarif met in Oslo (June 15)</t>
  </si>
  <si>
    <t>https://2009-2017.state.gov/r/pa/prs/ps/2016/06/258493.htm</t>
  </si>
  <si>
    <t>https://2009-2017.state.gov/secretary/remarks/2016/04/256536.htm</t>
  </si>
  <si>
    <t>Kerry-Zarif met in New York (Apr 22)</t>
  </si>
  <si>
    <t>Kerry-Zarif met in New York (Apr 19)</t>
  </si>
  <si>
    <t>https://2009-2017.state.gov/secretary/remarks/2016/04/255977.htm</t>
  </si>
  <si>
    <t>Special Presidential Envoy for the Global Coalition to Counter ISIL Brett McGurk visited Ankara (Dec 7)</t>
  </si>
  <si>
    <t>https://2009-2017.state.gov/r/pa/prs/ps/2016/12/264957.htm</t>
  </si>
  <si>
    <t>US deputy secretary of state visited Ankara (Sept 26-28)</t>
  </si>
  <si>
    <t>https://2009-2017.state.gov/r/pa/prs/ps/2016/09/262410.htm</t>
  </si>
  <si>
    <t>https://2009-2017.state.gov/r/pa/prs/ps/2016/04/255733.htm</t>
  </si>
  <si>
    <t>Assistant Secretary for Arms Control, Verification and Compliance Frank A. Rose visited Ankara (Apr 8)</t>
  </si>
  <si>
    <t>https://2009-2017.state.gov/r/pa/prs/ps/2016/04/255541.htm</t>
  </si>
  <si>
    <t>https://2009-2017.state.gov/r/pa/prs/ps/2016/03/254889.htm</t>
  </si>
  <si>
    <t>Blinken visited Ankara for 4th U.S.-Turkey Working Group on Regional Security Issues (March 22-23)</t>
  </si>
  <si>
    <t>US assistant secretary Patterson met Russia Deputy FM Gatilov, other UNSC members in Geneva (Jan 13)</t>
  </si>
  <si>
    <t>https://www.reuters.com/article/us-mideast-crisis-syria-un/u-n-envoy-says-syria-peace-talks-still-on-for-january-25-idUSKCN0UR2MJ20160113</t>
  </si>
  <si>
    <t>Phone call Esper-Akar (Jan 6)</t>
  </si>
  <si>
    <t>https://www.msb.gov.tr/en-US/Slide/612020-26215</t>
  </si>
  <si>
    <t>Esper-Akar met during NATO meeting in Brussels (Oct 25)</t>
  </si>
  <si>
    <t>https://www.msb.gov.tr/en-US/Slide/25102019-38767</t>
  </si>
  <si>
    <t>Phone call Esper-Akar (Oct 18)</t>
  </si>
  <si>
    <t>https://www.msb.gov.tr/en-US/Slide/18102019-44575</t>
  </si>
  <si>
    <t>Phone call Esper-Akar (Oct 3)</t>
  </si>
  <si>
    <t>https://www.msb.gov.tr/en-US/Slide/3102019-27142</t>
  </si>
  <si>
    <t>2 US military commanders from USEUCOM visited Turkey-US joint operations center in Akçakale (Sept 11)</t>
  </si>
  <si>
    <t>Senior Commander</t>
  </si>
  <si>
    <t>https://www.hurriyetdailynews.com/two-us-commanders-hold-meetings-in-akcakale-border-town-for-syria-safe-zone-146491</t>
  </si>
  <si>
    <t>Phone call Esper-Akar (Aug 21)</t>
  </si>
  <si>
    <t>https://www.msb.gov.tr/en-US/Slide/2182019-48543</t>
  </si>
  <si>
    <t>USEUCOM deputy commander Lt.Gen. Stephen Twitty visited Turkish General Staff (Aug 16)</t>
  </si>
  <si>
    <t>https://www.msb.gov.tr/en-US/Slide/2082019-54802</t>
  </si>
  <si>
    <t>US-Turkish military delegations met in Ankara, agreed on safe zone in northern Syria (Aug 5-7)</t>
  </si>
  <si>
    <t>https://www.msb.gov.tr/en-US/Slide/782019-80577</t>
  </si>
  <si>
    <t>Phone call Esper-Akar (July 29)</t>
  </si>
  <si>
    <t>https://www.msb.gov.tr/en-US/Slide/2972019-64370</t>
  </si>
  <si>
    <t>Defense minister Akar hosted US envoy for Syria James Jeffrey (July 22)</t>
  </si>
  <si>
    <t>https://www.msb.gov.tr/en-US/Slide/2272019-30314</t>
  </si>
  <si>
    <t>Phone call Esper-Akar (July 12)</t>
  </si>
  <si>
    <t>https://www.msb.gov.tr/en-US/Slide/1272019-42480</t>
  </si>
  <si>
    <t>Akar met US envoy for Syria Jeffrey during NATO summit in Brussels (June 27)</t>
  </si>
  <si>
    <t>https://www.msb.gov.tr/en-US/Slide/2762019-82284</t>
  </si>
  <si>
    <t>Esper-Akar met during NATO meeting in Brussels (June 27)</t>
  </si>
  <si>
    <t>https://www.msb.gov.tr/en-US/Slide/2662019-50571</t>
  </si>
  <si>
    <t>Phone call Shoigu-Akar (June 17)</t>
  </si>
  <si>
    <t>https://www.msb.gov.tr/en-US/Slide/1862019-16612</t>
  </si>
  <si>
    <t>Phone call Akar-US acting defense secretary Shanahan (Jun 13)</t>
  </si>
  <si>
    <t>Trump-Erdogan call, Turkey released hours after Turkish-American scientist to improve relations (May 29)</t>
  </si>
  <si>
    <t>https://www.msb.gov.tr/en-US/Slide/1362019-24601</t>
  </si>
  <si>
    <t>Phone call Shoigu-Akar (May 20)</t>
  </si>
  <si>
    <t>https://www.msb.gov.tr/en-US/Slide/2052019-88738</t>
  </si>
  <si>
    <t>Phone call Shoigu-Akar (May 14)</t>
  </si>
  <si>
    <t>https://www.msb.gov.tr/en-US/Slide/1452019-36364</t>
  </si>
  <si>
    <t>https://www.msb.gov.tr/en-US/Slide/252019-22412</t>
  </si>
  <si>
    <t>US acting defense secretary Shanahan hosted Akar in Washington (Apr 16)</t>
  </si>
  <si>
    <t>https://www.msb.gov.tr/en-US/Slide/1642019-88210</t>
  </si>
  <si>
    <t>Phone call Akar-US acting defense secretary Shanahan (March 14)</t>
  </si>
  <si>
    <t>https://www.msb.gov.tr/en-US/Slide/1432019-33341</t>
  </si>
  <si>
    <t>Akar hosted US envoy for Syria Jeffrey (March 5)</t>
  </si>
  <si>
    <t>https://www.msb.gov.tr/en-US/Slide/632019-31130</t>
  </si>
  <si>
    <t>US acting defense secretary Shanahan-Akar met during the Munich Security Conference (Feb 16)</t>
  </si>
  <si>
    <t>https://www.msb.gov.tr/en-US/Slide/1822019-62713</t>
  </si>
  <si>
    <t>Akar hosted Shoigu in Ankara (Feb 11)</t>
  </si>
  <si>
    <t>https://www.msb.gov.tr/en-US/Slide/1122019-88276</t>
  </si>
  <si>
    <t xml:space="preserve">Akar hosted US envoy for Syria Jeffrey (Jan 25) </t>
  </si>
  <si>
    <t>https://www.msb.gov.tr/en-US/Slide/3112019-25737</t>
  </si>
  <si>
    <t>Phone call Shoigu-Akar (Jan 9)</t>
  </si>
  <si>
    <t>https://www.msb.gov.tr/en-US/Slide/1012019-62014</t>
  </si>
  <si>
    <t>Putin-Erdogan met in Istanbul after ceremony completing TurkStream gas pipeline offshore section (Nov 19)</t>
  </si>
  <si>
    <t>Shoigu hosted Akar in Sochi (Nov 20)</t>
  </si>
  <si>
    <t>https://www.msb.gov.tr/en-US/Slide/20181122-84571</t>
  </si>
  <si>
    <t>Akar hosted Shoigu in Istanbul (Oct 27)</t>
  </si>
  <si>
    <t>https://www.msb.gov.tr/en-US/Slide/31102018-86201</t>
  </si>
  <si>
    <t>Akar hosted US envoy for Syria Jeffrey in Ankara (Sept 4)</t>
  </si>
  <si>
    <t>https://www.msb.gov.tr/en-US/Slide/2092018-13178</t>
  </si>
  <si>
    <t>Putin hosted Cavusoglu/Akar in Moscow (Aug 25)</t>
  </si>
  <si>
    <t>https://www.msb.gov.tr/en-US/Slide/2092018-78661</t>
  </si>
  <si>
    <t>Shoigu hosted Akar in Moscow (Aug 17)</t>
  </si>
  <si>
    <t>https://www.msb.gov.tr/en-US/Slide/2492018-52156</t>
  </si>
  <si>
    <t>Akar hosted US European Commander General Curtis Scaparrotti (Aug 1)</t>
  </si>
  <si>
    <t>https://www.msb.gov.tr/en-US/Slide/282018-41665</t>
  </si>
  <si>
    <t>Mattis-Canikli met during NATO meetings in Brussels (June 7)</t>
  </si>
  <si>
    <t>https://www.msb.gov.tr/en-US/Slide/1162018-53863</t>
  </si>
  <si>
    <t>Mattis-Canikli met during NATO meetings in Brussels (Feb 14)</t>
  </si>
  <si>
    <t>https://www.defense.gov/News/News-Stories/Article/Article/1443750/mattis-turkish-defense-minister-discuss-complex-syria-environment/</t>
  </si>
  <si>
    <t>Military commander</t>
  </si>
  <si>
    <t>https://www.defense.gov/News/News-Stories/Article/Article/2043133/top-us-russian-military-leaders-meet-to-improve-mutual-communication/</t>
  </si>
  <si>
    <t>Phone call Lavrov-Cavusoglu (Dec 13)</t>
  </si>
  <si>
    <t>Mattis-Fikri met during NATO meetings in Brussels (June 28)</t>
  </si>
  <si>
    <t>https://www.defense.gov/News/Releases/Release/Article/1232660/readout-of-secretary-mattis-bilateral-meeting-with-turkish-minister-of-defense/</t>
  </si>
  <si>
    <t xml:space="preserve">Abdallah met Mattis during Antiradicalization‎ Conference in Aqaba (Dec 3)  </t>
  </si>
  <si>
    <t>https://www.defense.gov/News/Releases/Release/Article/1386432/</t>
  </si>
  <si>
    <t>Brussels</t>
  </si>
  <si>
    <t>Mattis-Canikli met during NATO meeting in Brussels (Nov 8)</t>
  </si>
  <si>
    <t>https://www.defense.gov/News/Releases/Release/Article/1367337/</t>
  </si>
  <si>
    <t>Erdogan hosted Mattis in Ankara (Aug 23)</t>
  </si>
  <si>
    <t>https://www.defense.gov/News/Releases/Release/Article/1287275/</t>
  </si>
  <si>
    <t>Abdallah hosted Mattis om Amman (Aug 21)</t>
  </si>
  <si>
    <t>https://www.defense.gov/News/Releases/Release/Article/1284763/</t>
  </si>
  <si>
    <t>Jordanian Chairman of the Joint Chiefs of Staff Lt. Gen. Freihat hosted Mattis in Amman (Aug 21)</t>
  </si>
  <si>
    <t>https://www.defense.gov/News/Releases/Release/Article/1284874/readout-of-secretary-mattis-meeting-with-jordanian-chairman-of-the-joint-chiefs/</t>
  </si>
  <si>
    <t>Netanyahu hosted Mattis (Apr 21)</t>
  </si>
  <si>
    <t>https://www.defense.gov/News/News-Stories/Article/Article/1159550/mattis-israeli-prime-minister-discuss-security-issues/</t>
  </si>
  <si>
    <t>Mattis-Lieberman met during the Munich Security Conference (Feb 17)</t>
  </si>
  <si>
    <t>https://www.defense.gov/News/Releases/Release/Article/1087653/readout-of-secretary-mattis-bilateral-meeting-with-israeli-minister-of-defense/</t>
  </si>
  <si>
    <t>Mattis-Isik met during NATO meeting in Brussels (Feb 16)</t>
  </si>
  <si>
    <t>https://www.defense.gov/News/Releases/Release/Article/1085270/readout-of-secretary-mattis-bilateral-meeting-with-turkish-minister-of-defense/</t>
  </si>
  <si>
    <t>UK</t>
  </si>
  <si>
    <t>Carter-Isik met during the counter-ISIL meeting in London (Dec 15)</t>
  </si>
  <si>
    <t>https://www.defense.gov/News/Releases/Release/Article/1031240/readout-of-secretary-carters-meeting-with-turkish-minister-of-defense-fikri-iik/</t>
  </si>
  <si>
    <t>https://www.defense.gov/News/Releases/Release/Article/1027289/readout-of-secretary-carters-meeting-with-israeli-defense-minister-avigdor-lieb/</t>
  </si>
  <si>
    <t>Israel defense minister Lieberman hosted US defense secretary Carter (Dec 12)</t>
  </si>
  <si>
    <t>Erdogan hosted US defense secretary Carter in Ankara (Oct 21)</t>
  </si>
  <si>
    <t>https://www.defense.gov/News/Releases/Release/Article/981549/</t>
  </si>
  <si>
    <t>https://www.defense.gov/News/News-Stories/Article/Article/1178245/dunford-pleased-with-israeli-talks-discusses-deconfliction-zones/</t>
  </si>
  <si>
    <t>Netanyahu hosted US chairman of Joint Chiefs of Staff General Dunford (May 10)</t>
  </si>
  <si>
    <t>Turkish chief of the general staff Army Gen. Akar hosted meeting for US, Russian counterparts (Mar 6-7)</t>
  </si>
  <si>
    <t>https://www.defense.gov/News/News-Stories/Article/Article/1109187/us-turkish-russian-defense-chiefs-meet-to-discuss-syrian-battlespace/</t>
  </si>
  <si>
    <t>https://www.defense.gov/News/News-Stories/Article/Article/1085746/dunford-meets-russian-counterpart-to-strengthen-mil-to-mil-contacts/</t>
  </si>
  <si>
    <t>https://www.defense.gov/News/News-Stories/Article/Article/1077139/us-russian-officials-conduct-video-conference-on-syrian-airspace-safety/</t>
  </si>
  <si>
    <t>US assistant defense secretary Slotkin, Air Force Maj. Gen. Clarke spoke to Russian counterparts (Dec 21)</t>
  </si>
  <si>
    <t>https://www.defense.gov/News/News-Stories/Article/Article/1035917/us-russian-officials-discuss-flight-safety-in-syria/</t>
  </si>
  <si>
    <t>US assistant defense secretary Handelman, Admiral Dumont spoke with Russian counterparts (Feb 8)</t>
  </si>
  <si>
    <t>US assistant defense secretary Slotkin, Army Gen Clarke spoke with Russian counterparts (Nov 3) </t>
  </si>
  <si>
    <t>https://www.defense.gov/News/News-Stories/Article/Article/995488/us-russian-officials-continue-talks-on-syrian-airspace/</t>
  </si>
  <si>
    <t>US defense secretary Slotkin, General McKenzie spoke to their Russian counterparts (Sept 22)</t>
  </si>
  <si>
    <t>https://www.defense.gov/News/News-Stories/Article/Article/953264/us-russian-defense-officials-continue-dialogue-on-syrian-airspace/</t>
  </si>
  <si>
    <t>Croatia</t>
  </si>
  <si>
    <t>US chairman of the Joint Chief of Staff Gen. Dunford met Turkish counterpart Gen. Akar in Split (Sept 16)</t>
  </si>
  <si>
    <t>https://www.defense.gov/News/News-Stories/Article/Article/947615/dunford-discusses-isil-with-turkish-counterpart-ahead-of-nato-meeting/</t>
  </si>
  <si>
    <t>US assistant defense secretary Slotkin, Admiral Dumont spoke to Russian counterparts (July 26)</t>
  </si>
  <si>
    <t>https://www.defense.gov/News/News-Stories/Article/Article/858373/dod-officials-russian-counterparts-hold-video-conference/</t>
  </si>
  <si>
    <t>US assistant defense secretary Slotkin, General McKenzie spoke to Russian counterparts (June 18)</t>
  </si>
  <si>
    <t>https://www.defense.gov/News/News-Stories/Article/Article/803053/dod-officials-express-strong-concerns-over-russian-airstrikes-in-syria/</t>
  </si>
  <si>
    <t>US Special Envoy to the Organization of Islamic Cooperation (OIC) Suleman visited Istanbul (Apr 12-15)</t>
  </si>
  <si>
    <t>US assistant defense secretary Slotkin, General McKenzie spoke to Russian counterparts (May 11)</t>
  </si>
  <si>
    <t>https://www.defense.gov/News/Releases/Release/Article/757136/statement-by-pentagon-press-secretary-peter-cook-on-us-russia-video-conference/</t>
  </si>
  <si>
    <t>US assistant defense secretary Slotkin, General Shepro spoke to Russian counterparts (March 31)</t>
  </si>
  <si>
    <t>https://www.defense.gov/News/News-Stories/Article/Article/710100/us-russian-officials-continue-dialogue-on-syrian-airspace/</t>
  </si>
  <si>
    <t>US assistant defense secretary Slotkin, General McKenzie spoke with Russian counterparts (Feb 29)</t>
  </si>
  <si>
    <t>https://www.defense.gov/News/News-Stories/Article/Article/682107/defense-officials-discuss-flight-safety-with-russian-counterparts/</t>
  </si>
  <si>
    <t>US assistant defense secretary, General McKenzie spoke to Russian counterparts (Jan 28)</t>
  </si>
  <si>
    <t>https://www.defense.gov/News/News-Stories/Article/Article/645768/us-russian-defense-officials-discuss-flight-safety-over-syria/</t>
  </si>
  <si>
    <t>https://www.centcom.mil/MEDIA/NEWS-ARTICLES/News-Article-View/Article/997606/dunford-turkish-leaders-create-long-term-plan-against-isil-in-raqqa/</t>
  </si>
  <si>
    <t>https://www.jcs.mil/Media/News/News-Display/Article/2098548/readout-of-chairman-of-the-joint-chiefs-of-staff-gen-milleys-phone-call-with-ch/</t>
  </si>
  <si>
    <t>US chairman of joint chiefs of staff Gen. Milley met Turkish counterpart Gen. Guler in NATO meeting (Jan 14)</t>
  </si>
  <si>
    <t>https://www.jcs.mil/Media/News/News-Display/Article/2056734/readout-of-chairman-of-the-joint-chiefs-of-staff-gen-mark-a-milleys-meeting-wit/</t>
  </si>
  <si>
    <t>Phone call US chairman of joint chiefs of staff Gen Milley with Turkish counterpart General Guler (Oct 18)</t>
  </si>
  <si>
    <t>https://www.jcs.mil/Media/News/News-Display/Article/1993148/readout-of-chairman-of-the-joint-chiefs-of-staff-gen-milleys-phone-call-with-ch/</t>
  </si>
  <si>
    <t>Phone call US chairman of joint chiefs of staff Gen Milley with Turkish counterpart General Guler (Oct 11)</t>
  </si>
  <si>
    <t>https://www.jcs.mil/Media/News/News-Display/Article/1988294/readout-of-chairman-of-the-joint-chiefs-of-staff-gen-milleys-phone-call-with-ch/</t>
  </si>
  <si>
    <t>Phone call US chairman of joint chiefs of staff Gen Milley with Turkish counterpart General Guler (Oct 10)</t>
  </si>
  <si>
    <t>https://www.jcs.mil/Media/News/News-Display/Article/1987072/readout-of-chairman-of-the-joint-chiefs-of-staff-gen-milleys-phone-call-with-ch/</t>
  </si>
  <si>
    <t>Phone call US chairman of joint chiefs of staff Gen Milley with Turkish counterpart General Guler (Oct 4)</t>
  </si>
  <si>
    <t>https://www.jcs.mil/Media/News/News-Display/Article/1981384/readout-of-chairman-of-the-joint-chiefs-of-staff-gen-milleys-phone-call-with-ch/</t>
  </si>
  <si>
    <t>Slovenia</t>
  </si>
  <si>
    <t>https://www.jcs.mil/Media/News/News-Display/Article/1959968/readout-of-chairman-of-the-joint-chiefs-of-staff-gen-dunfords-meeting-with-chie/</t>
  </si>
  <si>
    <t>US chairman of joint chiefs of staff Gen Dunford met Turkish counterpart General Guler (Sept 15)</t>
  </si>
  <si>
    <t>Phone call US chairman of joint chiefs of staff Gen Dunford-Turkish counterpart General Guler (Sept 6)</t>
  </si>
  <si>
    <t>https://www.jcs.mil/Media/News/News-Display/Article/1954217/readout-of-chairman-of-the-joint-chiefs-of-staff-gen-dunfords-phone-call-with-c/</t>
  </si>
  <si>
    <t>Phone call US chairman of joint chiefs of staff Gen Dunford-Turkish counterpart General Guler (July 19)</t>
  </si>
  <si>
    <t>https://www.jcs.mil/Media/News/News-Display/Article/1910627/readout-of-chairman-of-the-joint-chiefs-of-staff-gen-dunfords-phone-call-with-c/</t>
  </si>
  <si>
    <t>https://www.jcs.mil/Media/News/News-Display/Article/1792706/readout-of-chairman-of-the-joint-chiefs-of-staff-gen-dunfords-phone-call-with-c/</t>
  </si>
  <si>
    <t>Phone call US chairman of joint chiefs of staff Gen Dunford-Turkish counterpart General Guler (March 20)</t>
  </si>
  <si>
    <t>US acting defense secretary Shanahan hosted Akar in Washington (Feb 22)</t>
  </si>
  <si>
    <t>https://www.defense.gov/News/Releases/Release/Article/1765707/readout-of-acting-secretary-of-defense-patrick-m-shanahans-meeting-with-turkish/</t>
  </si>
  <si>
    <t>Phone call US chairman of joint chiefs of staff Gen Dunford-Turkish counterpart General Guler (Jan 25)</t>
  </si>
  <si>
    <t>https://www.jcs.mil/Media/News/News-Display/Article/1740358/readout-of-chairman-of-the-joint-chiefs-of-staff-gen-dunfords-phone-call-with-c/</t>
  </si>
  <si>
    <t>US chairman of joint chiefs of staff Gen Dunford met Turkish counterpart Gen Guler (Jan 25)</t>
  </si>
  <si>
    <t>https://www.jcs.mil/Media/News/News-Display/Article/1735887/readout-of-chairman-of-the-joint-chiefs-of-staff-gen-dunfords-meeting-with-chie/</t>
  </si>
  <si>
    <t>https://www.jcs.mil/Media/News/News-Display/Article/1726264/readout-of-chairman-of-the-joint-chiefs-of-staff-gen-dunfords-visit-to-turkey/</t>
  </si>
  <si>
    <t>Phone call White House NSC adviser Bolton-Erdogan's spokesperson Kalin (July 18)</t>
  </si>
  <si>
    <t>https://www.tccb.gov.tr/en/spokesperson/1696/107091/press-statement-on-the-phone-call-between-presidential-spokesperson-ibrahim-kalin-and-u-s-national-security-advisor-john-r-bolton</t>
  </si>
  <si>
    <t>Netanyahu hosted Bolton (Jan 6)</t>
  </si>
  <si>
    <t>https://mfa.gov.il/MFA/PressRoom/2019/Pages/PM-Netanyahu-meets-with-US-National-Security-Adviser-John-Bolton-6-January-2019.aspx</t>
  </si>
  <si>
    <t>Erdogan's spokesperson Kalin hosted US envoy for Syria Rayburn (Dec 2)</t>
  </si>
  <si>
    <t>https://www.tccb.gov.tr/en/spokesperson/1696/123015/press-statement-on-presidential-spokesperson-ibrahim-kalin-s-meeting-with-u-s-special-envoy-for-syria-joel-d-rayburn-and-his-accompanying-delegation</t>
  </si>
  <si>
    <t>Phone call Turkish presidential spokesperson Kalin-White House NSC adviser O'Brien (Oct 26)</t>
  </si>
  <si>
    <t>https://www.tccb.gov.tr/en/spokesperson/1696/122512/press-statement-on-the-phone-call-between-presidential-spokesperson-ibrahim-kalin-and-u-s-national-security-advisor-robert-c-o-brien</t>
  </si>
  <si>
    <t>Phone call Turkish presidential spokesperson Kalin-White House NSC adviser O'Brien (Oct 13)</t>
  </si>
  <si>
    <t>https://www.tccb.gov.tr/en/spokesperson/1696/122415/press-statement-on-the-phone-call-between-presidential-spokesperson-ibrahim-kalin-and-u-s-national-security-advisor-robert-c-o-brien</t>
  </si>
  <si>
    <t>Phone call Turkish presidential spokesperson Kalin-White House NSC adviser O'Brien (Sept 29)</t>
  </si>
  <si>
    <t>https://www.tccb.gov.tr/en/spokesperson/1696/122209/press-statement-on-the-phone-call-between-presidential-spokesperson-ibrahim-kalin-and-u-s-national-security-advisor-robert-c-o-brien</t>
  </si>
  <si>
    <t>Phone call Turkish presidential spokesperson Kalin-White House NSC adviser O'Brien (Sept 3)</t>
  </si>
  <si>
    <t>https://www.tccb.gov.tr/en/spokesperson/1696/122035/press-statement-on-the-phone-call-between-presidential-spokesperson-ibrahim-kalin-and-u-s-national-security-advisor-robert-c-o-brien</t>
  </si>
  <si>
    <t>Cyprus</t>
  </si>
  <si>
    <t>Turkish presidential spokesperson Kalin hosted US envoy for Syria Jeffrey (Aug 28)</t>
  </si>
  <si>
    <t>https://www.tccb.gov.tr/en/spokesperson/1696/122034/press-statement-on-presidential-spokesperson-ibrahim-kalin-s-meeting-with-u-s-special-representative-for-syria-james-jeffrey-and-his-accompanying-delegation</t>
  </si>
  <si>
    <t>Phone call Turkish presidential spokesperson Kalin-White House NSC adviser O'Brien (Aug 14)</t>
  </si>
  <si>
    <t>https://www.tccb.gov.tr/en/spokesperson/1696/121813/press-statement-on-the-phone-call-between-presidential-spokesperson-ibrahim-kalin-and-u-s-national-security-advisor-robert-c-o-brien</t>
  </si>
  <si>
    <t>Phone call Turkish presidential spokesperson Kalin-White House NSC adviser O'Brien (June 23)</t>
  </si>
  <si>
    <t>https://www.tccb.gov.tr/en/spokesperson/1696/120483/press-statement-on-the-phone-call-between-presidential-spokesperson-ibrahim-kalin-and-u-s-national-security-advisor-robert-c-o-brien</t>
  </si>
  <si>
    <t>https://www.tccb.gov.tr/en/spokesperson/1696/120356/press-statement-on-the-phone-call-between-presidential-spokesperson-ibrahim-kalin-and-u-s-national-security-advisor-robert-c-o-brien</t>
  </si>
  <si>
    <t>Turkish presidential spokesperson Kalin hosted White House NSC adviser Boltin in Ankara (Jan 8)</t>
  </si>
  <si>
    <t>https://www.france24.com/en/20190108-turkey-warns-usa-over-request-assurances-syrian-kurds-terrorist-war-islamic-state-group</t>
  </si>
  <si>
    <t>Phone call Turkish presidential spokesperson Kalin-White House NSC adviser O'Brien (June 1)</t>
  </si>
  <si>
    <t>Turkish presidential adviser Kalin hosted US envoy for Syria Jeffrey (March 4)</t>
  </si>
  <si>
    <t>https://www.tccb.gov.tr/en/spokesperson/1696/116900/press-statement-on-presidential-spokesperson-ibrahim-kalin-s-meeting-with-u-s-representative-to-the-united-nations-kelly-craft-and-u-s-special-representative-for-syria-james-jeffrey</t>
  </si>
  <si>
    <t>Turkish presidential adviser Kalin hosted US envoy for Syria Jeffrey (Feb 12)</t>
  </si>
  <si>
    <t>https://www.tccb.gov.tr/en/spokesperson/1696/116620/press-release-on-the-meeting-between-presidential-spokesperson-ibrahim-kalin-and-u-s-special-representative-for-syria-james-jeffrey</t>
  </si>
  <si>
    <t>https://www.tccb.gov.tr/en/spokesperson/1696/116598/press-statement-on-presidential-spokesperson-ibrahim-kalin-s-meeting-with-the-russian-delegation</t>
  </si>
  <si>
    <t>Phone call Turkish presidential adviser Kalin-White House NSC O'Brien (Oct 9)</t>
  </si>
  <si>
    <t>https://www.tccb.gov.tr/en/spokesperson/1696/111019/press-statement-on-the-phone-call-between-presidential-spokesperson-ibrahim-kalin-and-u-s-national-security-advisor-robert-c-o-brien</t>
  </si>
  <si>
    <t>Phone call Turkish [residential adviser Kalin-White House NSC O'Brien (Oct 4)</t>
  </si>
  <si>
    <t>https://www.tccb.gov.tr/en/spokesperson/1696/110942/press-statement-on-the-phone-call-between-presidential-spokesperson-ibrahim-kalin-and-u-s-national-security-advisor-robert-o-brien</t>
  </si>
  <si>
    <t>Phone call Turkish presidential adviser Kalin-White House NSC Bolton (Aug 9)</t>
  </si>
  <si>
    <t>https://www.tccb.gov.tr/en/spokesperson/1696/108246/press-statement-on-the-phone-call-between-presidential-spokesperson-ibrahim-kalin-and-u-s-national-security-advisor-john-r-bolton</t>
  </si>
  <si>
    <t>Phone call Turkish presidential adviser Kalin-White House NSC adviser McMaster (Jan 19)</t>
  </si>
  <si>
    <t>https://www.tccb.gov.tr/en/spokesperson/1696/89138/cumhurbaskanligi-sozcusu-ibrahim-kalinin-abd-ulusal-guvenlik-danismani-general-hr-mcmaster-ile-gerceklestirdigi-telefon-gorusmesine-iliskin-basin-aciklamasi</t>
  </si>
  <si>
    <t>Erdogan called Rouhani after killing of Iranian nuclear scientist (Dec 12)</t>
  </si>
  <si>
    <t>https://www.tccb.gov.tr/en/speeches-statements/558/123033/phone-call-with-president-hassan-rouhani-of-iran</t>
  </si>
  <si>
    <t>Phone call Trump-Erdogan (Nov 6)</t>
  </si>
  <si>
    <t>https://www.tccb.gov.tr/en/speeches-statements/558/110960/phone-call-with-u-s-president-donald-trump</t>
  </si>
  <si>
    <t>Phone call Trump-Erdogan (Apr 29)</t>
  </si>
  <si>
    <t>https://www.tccb.gov.tr/en/speeches-statements/558/105165/phone-call-with-u-s-president-donald-trump</t>
  </si>
  <si>
    <t>Russia PM Medvedev called Erdogan on his birthday (Feb 27)</t>
  </si>
  <si>
    <t>https://www.tccb.gov.tr/en/speeches-statements/558/102194/phone-call-with-russian-prime-minister-medvedev</t>
  </si>
  <si>
    <t>Phone call Trump-Erdogan (Feb 21)</t>
  </si>
  <si>
    <t>https://www.tccb.gov.tr/en/speeches-statements/558/102104/phone-call-with-u-s-president-donald-trump</t>
  </si>
  <si>
    <t>Erdogan hosted Abdallah in Ankara (Feb 2-3)</t>
  </si>
  <si>
    <t>https://www.tccb.gov.tr/en/speeches-statements/558/101778/king-abdullah-ii-of-jordan-to-visit-turkey</t>
  </si>
  <si>
    <t>https://www.tccb.gov.tr/en/speeches-statements/558/101577/phone-call-with-u-s-president-trump</t>
  </si>
  <si>
    <t>https://www.tccb.gov.tr/en/speeches-statements/558/100258/phone-call-with-u-s-president-trump</t>
  </si>
  <si>
    <t>Erdogan hosted Rouhani for the 5th Meeting of the Turkey-Iran High Level Cooperation Council (Dec 18)</t>
  </si>
  <si>
    <t>https://www.tccb.gov.tr/en/speeches-statements/558/100161/iranian-president-rouhani-to-visit-turkey</t>
  </si>
  <si>
    <t>https://www.tccb.gov.tr/en/speeches-statements/558/100114/phone-call-with-u-s-president-trump</t>
  </si>
  <si>
    <t>https://www.tccb.gov.tr/en/speeches-statements/558/99845/phone-call-with-u-s-president-trump</t>
  </si>
  <si>
    <t>Argentine</t>
  </si>
  <si>
    <t>Trump-Erdogan met duing the G20 summit in Buenos Aires (Dec 1)</t>
  </si>
  <si>
    <t>https://www.dailysabah.com/diplomacy/2018/12/01/president-erdogan-meets-with-trump-and-putin-at-g20-summit-in-argentina</t>
  </si>
  <si>
    <t>Putin-Erdogan met duing the G20 summit in Buenos Aires (Dec 1)</t>
  </si>
  <si>
    <t>https://www.reuters.com/article/us-g20-argentina-erdogan-putin-syria-idUSKCN1O03F6</t>
  </si>
  <si>
    <t>https://eu.usatoday.com/story/news/politics/2018/12/01/trump-putin-had-brief-informal-conversation-g-20-argentina/2174311002/</t>
  </si>
  <si>
    <t>https://www.tccb.gov.tr/en/speeches-statements/558/99681/phone-call-with-u-s-president-trump</t>
  </si>
  <si>
    <t>https://www.tccb.gov.tr/en/speeches-statements/558/99503/phone-call-with-u-s-president-trump</t>
  </si>
  <si>
    <t>https://www.tccb.gov.tr/en/speeches-statements/558/99274/phone-call-with-u-s-president-trump</t>
  </si>
  <si>
    <t>https://www.aa.com.tr/en/todays-headlines/erdogan-trump-briefly-meet-ahead-of-un-address/1264692</t>
  </si>
  <si>
    <t>Trump-Erdogan briefly met during UN meetings (Sept 25)</t>
  </si>
  <si>
    <t>Vietnam</t>
  </si>
  <si>
    <t>Trump-Putin met during the Asia-Pacific Economic Cooperation meeting in Da Nang (Nov 11)</t>
  </si>
  <si>
    <t>https://www.nytimes.com/2017/11/11/world/asia/trump-putin-election.html</t>
  </si>
  <si>
    <t>Trump-Putin met duing the G20 summit in Buenos Aires (Nov 30)</t>
  </si>
  <si>
    <t>https://www.tccb.gov.tr/en/speeches-statements/558/94907/phone-call-with-u-s-president-trump</t>
  </si>
  <si>
    <t>Trump-Erdogan spoke duting the NATO summit in Brussels (July 11)</t>
  </si>
  <si>
    <t>https://www.dailysabah.com/diplomacy/2018/07/11/erdogan-arrives-to-nato-summit-in-brussels-seen-chatting-with-trump</t>
  </si>
  <si>
    <t>Phone call Trump-Erdogan (June 26)</t>
  </si>
  <si>
    <t>https://www.tccb.gov.tr/en/speeches-statements/558/94680/phone-call-with-u-s-president-trump</t>
  </si>
  <si>
    <t>Erdogan hosted Abdallah after US recognizing Jerusalem as Israel's capital (Dec 6)</t>
  </si>
  <si>
    <t>https://www.tccb.gov.tr/en/speeches-statements/558/87588/king-abdullah-ii-of-jordan-to-visit-turkey</t>
  </si>
  <si>
    <t>Rouhani hosted Erdogan in Tehran for 4th Meeting of Turkey-Iran High Level Cooperation Council (Oct 4)</t>
  </si>
  <si>
    <t>https://www.tccb.gov.tr/en/speeches-statements/558/84758/president-erdogans-visit-to-iran</t>
  </si>
  <si>
    <t>Abdallah hosted Erdogan (Aug 21)</t>
  </si>
  <si>
    <t>https://www.tccb.gov.tr/en/speeches-statements/558/83201/sayin-cumhurbaskanimizin-urdun-ziyaretine-iliskin-basin-aciklamasi</t>
  </si>
  <si>
    <t>https://www.tccb.gov.tr/en/speeches-statements/558/74816/abd-baskani-trump-ile-telefon-gorusmesi</t>
  </si>
  <si>
    <t>Obama met Erdogan at the NATO summit in Newport (Sept 5)</t>
  </si>
  <si>
    <t>Netanyahu hosted international Quartet representatives, including US and Russia (Dec 16)</t>
  </si>
  <si>
    <t>https://mfa.gov.il/MFA/PressRoom/2015/Pages/Quartet-envoys-meet-with-Israeli-representatives-16-December-2015.aspx</t>
  </si>
  <si>
    <t>Netanyahu hosted Kerry (Nov 24)</t>
  </si>
  <si>
    <t>https://mfa.gov.il/MFA/PressRoom/2015/Pages/PM-Netanyahu-meets-US-Secretary-of-State-Kerry-24-Nov-2015.aspx</t>
  </si>
  <si>
    <t>Deputy minister of regional cooperation Kara visited Washington (Oct 29)</t>
  </si>
  <si>
    <t>https://mfa.gov.il/MFA/PressRoom/2015/Pages/Deputy-Minister-of-Regional-Cooperation-Kara-leaves-for-US-29-Oct-2015.aspx</t>
  </si>
  <si>
    <t>https://mfa.gov.il/MFA/PressRoom/2015/Pages/DM-Yaalon-meets-US-Secretary-of-Defense-Carter-28-Oct-2015.aspx</t>
  </si>
  <si>
    <t>US defense secretary Carter hosted Israeli counterpart Ya'alon at the Pentagon (Oct 28)</t>
  </si>
  <si>
    <t>Netanyahu met Kerry in Berlin (Oct 22)</t>
  </si>
  <si>
    <t>https://mfa.gov.il/MFA/PressRoom/2015/Pages/PM-Netanyahu-meets-with-US-Secretary-of-State-Kerry-22-Oct-2015.aspx</t>
  </si>
  <si>
    <t>Netanyahu hosted US chairman of Joint Chiefs of Staff General Dunford (Oct 18)</t>
  </si>
  <si>
    <t>https://mfa.gov.il/MFA/PressRoom/2015/Pages/PM-Netanyahu-meets-with-Chairman-of-the-Joint-Chiefs-of-Staff-General-Dunford-18-October-2015.aspx</t>
  </si>
  <si>
    <t>https://mfa.gov.il/MFA/PressRoom/2015/Pages/PM-Netanyahu-meets-US-Secretary-Kerry-2-Oct-2015.aspx</t>
  </si>
  <si>
    <t>Netanyahu met Kerry in New York (Oct 2)</t>
  </si>
  <si>
    <t>Putin hosted Netanyahu (Sept 21)</t>
  </si>
  <si>
    <t>https://mfa.gov.il/MFA/PressRoom/2015/Pages/PM-Netanyahu-meets-with-Russian-President-Putin-21-Sep-2015.aspx</t>
  </si>
  <si>
    <t xml:space="preserve">Netanyahu hosted chiarman of the US joint chiefs of staff General Dempsey (June 11) </t>
  </si>
  <si>
    <t>https://mfa.gov.il/MFA/PressRoom/2015/Pages/PM-Netanyahu-Meets-with-chairman-of-the-US-Joint-Chiefs-of-Staff-11-June-2015.aspx</t>
  </si>
  <si>
    <t>Phone call Netanyahu-Kerry (May 24)</t>
  </si>
  <si>
    <t>https://mfa.gov.il/MFA/PressRoom/2015/Pages/PM-Netanyahu-speaks-with-US-Secretary-Kerry-24-May-2015.aspx</t>
  </si>
  <si>
    <t>Lavrov hosted Israeli foreign minister Liberman (Jan 26)</t>
  </si>
  <si>
    <t>https://mfa.gov.il/MFA/PressRoom/2015/Pages/FM-Liberman-meets-with-Russian-FM-Lavrov-in-Moscow-28-January-2015.aspx</t>
  </si>
  <si>
    <t>Netanyahu hosted Russsian PM Medvedev (Nov 10)</t>
  </si>
  <si>
    <t>https://mfa.gov.il/MFA/PressRoom/2016/Pages/PM-Netanyahu-meets-with-Russian-PM-Medvedev-10-November-2016.aspx</t>
  </si>
  <si>
    <t>https://mfa.gov.il/MFA/PressRoom/2016/Pages/default.aspx?WPID=WPQ3&amp;PN=13</t>
  </si>
  <si>
    <t>Netanyahu-Kerry met in Rome (June 27)</t>
  </si>
  <si>
    <t>https://mfa.gov.il/MFA/PressRoom/2016/Pages/PM-Netanyahu-meets-with-US-Secretary-of-State-Kerry-in-Rome-27-June-2016.aspx</t>
  </si>
  <si>
    <t>US Deputy Secretary of Homeland Security Alejandro Mayorkas visited Israel (June 21)</t>
  </si>
  <si>
    <t>https://mfa.gov.il/MFA/PressRoom/2016/Pages/Israel-and-the-US-sign-operative-cyber-defense-cooperation-agreement-21-June-2016.aspx</t>
  </si>
  <si>
    <t>US deputy Secretary Blinken visited Israel to attend the US-Israeli Startegic Dialogue (June 16)</t>
  </si>
  <si>
    <t>https://mfa.gov.il/MFA/PressRoom/2016/Pages/US-Israel-Strategic-Dialogue-held-in-Jerusalem-16-June-2016.aspx</t>
  </si>
  <si>
    <t>Phone call Erdogan-Israeli President Rivlin (March 23)</t>
  </si>
  <si>
    <t>https://mfa.gov.il/MFA/PressRoom/2016/Pages/President-Rivlin-speaks-with-President-Erdogan-of-Turkey-23-Mar-2016.aspx</t>
  </si>
  <si>
    <t>Netanyahu hosted VP Biden (March 9)</t>
  </si>
  <si>
    <t>Phone call US chairman of the joint chiefs of staff Gen. Dunford with Turkish counterpart Gen. Guler (Dec 13)</t>
  </si>
  <si>
    <t>https://www.jcs.mil/Media/News/News-Display/Article/1713655/readout-of-chairman-of-the-joint-chiefs-of-staff-gen-dunfords-phone-call-with-c/</t>
  </si>
  <si>
    <t>Akar met US chairman of the Joint Chiefs of Staff General Dunford during Halifax Security Forum (Nov 17)</t>
  </si>
  <si>
    <t>https://www.jcs.mil/Media/News/News-Display/Article/1693368/readout-of-chairman-of-the-joint-chiefs-of-staff-gen-dunfords-meeting-with-turk/</t>
  </si>
  <si>
    <t>Phone call US chairman of the joint chiefs of staff Gen. Dunford with Turkish counterpart Gen. Guler (Nov 1)</t>
  </si>
  <si>
    <t>https://www.jcs.mil/Media/News/News-Display/Article/1681060/readout-of-chairman-of-the-joint-chiefs-of-staff-gen-dunfords-phone-call-with-c/</t>
  </si>
  <si>
    <t>US chairman of the joint chiefs of staff Gen. Dunford hosted Turkish Counterpart Gen. Guler in DC (Oct 15)</t>
  </si>
  <si>
    <t>https://www.jcs.mil/Media/News/News-Display/Article/1662882/readout-of-chairman-of-the-joint-chiefs-of-staff-gen-dunfords-meeting-with-chie/</t>
  </si>
  <si>
    <t>https://www.jcs.mil/Media/News/News-Display/Article/1649716/readout-of-chairman-of-the-joint-chiefs-of-staff-gen-dunfords-meeting-with-chie/</t>
  </si>
  <si>
    <t>Phone call US chairman of the joint chiefs of staff Gen. Dunford-Turkish counterpart Gen. Akar (June 1)</t>
  </si>
  <si>
    <t>https://www.jcs.mil/Media/News/News-Display/Article/1538504/readout-of-chairman-of-the-joint-chiefs-of-staff-gen-dunfords-phone-call-with-c/</t>
  </si>
  <si>
    <t>US chairman of the joint chiefs of staff Gen. Dunford met Turkish counterpart Gen. Akar (May 16)</t>
  </si>
  <si>
    <t>https://www.jcs.mil/Media/News/News-Display/Article/1523127/readout-of-chairman-of-the-joint-chiefs-of-staff-gen-dunfords-meeting-with-chie/</t>
  </si>
  <si>
    <t>Phone call US chairmans of the joint chiefs of staff-Turkish counterpart Gen. Akar (Apr 27)</t>
  </si>
  <si>
    <t>https://www.jcs.mil/Media/News/News-Display/Article/1505890/readout-of-chairman-of-the-joint-chiefs-of-staff-gen-dunfords-phone-call-with-c/</t>
  </si>
  <si>
    <t>https://www.jcs.mil/Media/News/News-Display/Article/1413334/readout-of-chairman-of-the-joint-chiefs-of-staff-gen-dunfords-phone-call-with-c/</t>
  </si>
  <si>
    <t>Chairman of Joint Chiefs of Staff Gen. Dunford met Russian counterpart Gen. Gerasimov in Vienna (Mar 4)</t>
  </si>
  <si>
    <t>https://www.jcs.mil/Media/News/News-Display/Article/1773799/readout-of-chairman-of-the-joint-chiefs-of-staff-gen-dunfords-meeting-with-russ/</t>
  </si>
  <si>
    <t>https://www.jcs.mil/Media/News/News-Display/Article/1545036/readout-of-chairman-of-the-joint-chiefs-of-staff-gen-dunfords-meeting-with-russ/</t>
  </si>
  <si>
    <t>https://www.jcs.mil/Media/News/News-Display/Article/1951586/readout-of-chairman-of-the-joint-chiefs-of-staff-gen-dunfords-phone-call-with-r/</t>
  </si>
  <si>
    <t>https://www.airuniversity.af.edu/News/Display/Article/1420630/readout-of-chairman-of-the-joint-chiefs-of-staff-gen-dunfords-phone-call-with-c/</t>
  </si>
  <si>
    <t>https://www.jcs.mil/Media/News/News-Display/Article/1988376/readout-of-chairman-of-the-joint-chiefs-of-staff-gen-milleys-phone-call-with-ru/</t>
  </si>
  <si>
    <t>https://www.jcs.mil/Media/News/News-Display/Article/1725040/readout-of-chairman-of-the-joint-chiefs-of-staff-gen-dunfords-phone-call-with-r/</t>
  </si>
  <si>
    <t>Phone call Lavrov-Cavusoglu (March 1)</t>
  </si>
  <si>
    <t>https://www.hurriyetdailynews.com/cavusoglu-lavrov-speak-over-phone-152596</t>
  </si>
  <si>
    <t>Cavusoglu hosted Lavrov in Ankara (Aug 14)</t>
  </si>
  <si>
    <t>https://www.mid.ru/foreign_policy/news/-/asset_publisher/cKNonkJE02Bw/content/id/3318954</t>
  </si>
  <si>
    <t>Turkey’s Land Forces Commander Gen. Hulusi Akar visited Washington, awarded the Legion of Merit (Jan 27)</t>
  </si>
  <si>
    <t>https://www.hurriyetdailynews.com/us-general-odierno-awards-turkish-counterpart-with-legion-of-merit-77552</t>
  </si>
  <si>
    <t>US chairman of joint chiefs of staff Gen Dunford met Turkish counterpart Gen Guler in Ankara (Jan 8)</t>
  </si>
  <si>
    <t>https://apnews.com/article/10c7d57701f64b28a3c0075ef99cf071</t>
  </si>
  <si>
    <t>Turkish military chief of staff Gen. Akar hosted US counterpart Gen. Dunford (Feb 17)</t>
  </si>
  <si>
    <t>US chairman of the joint chiefs of staff Gen. Dunford met Turkish counterpart Gen. Akar (Jan17)</t>
  </si>
  <si>
    <t>Turkey army chief of staff General Akar hosted US counterpart General Dunford (Nov 6)</t>
  </si>
  <si>
    <t>Erdogan hosted US defense secretary Hagel in Ankara (Sept 8)</t>
  </si>
  <si>
    <t>https://www.hurriyetdailynews.com/turkey-us-discuss-joint-action-against-isil--71439</t>
  </si>
  <si>
    <t> Army Chief of Staff Gen. Ray Odierno visited Turkey (Feb 4)</t>
  </si>
  <si>
    <t>https://www.army.mil/article/119757/odierno_calls_on_nato_land_component_command_in_turkey</t>
  </si>
  <si>
    <t>Turkish defense minister Yilmaz hosted US deputy defense minister Carter in Ankara (Feb 4)</t>
  </si>
  <si>
    <t>https://www.defense.gov/Multimedia/Photos/igphoto/2001178499/</t>
  </si>
  <si>
    <t>Phone call Dunford-Gerasimov (Nov 30)</t>
  </si>
  <si>
    <t>https://www.reuters.com/article/uk-mideast-crisis-russia-usa-syria-idUKKBN0TJ28E20151130</t>
  </si>
  <si>
    <t>Phone call Dunford-Gerasimov (Aug 21)</t>
  </si>
  <si>
    <t>Phone call Dunford-Gerasimov (March 13)</t>
  </si>
  <si>
    <t>https://edition.cnn.com/2018/03/13/politics/russian-us-generals-speak-dunford-syria/index.html</t>
  </si>
  <si>
    <t>Phone call Dunford-Gerasimov (Jan 20)</t>
  </si>
  <si>
    <t>Phone call Dunford-Gerasimov (Jan 10)</t>
  </si>
  <si>
    <t>https://www.jcs.mil/Media/News/News-Display/Article/1940207/readout-of-chairman-of-the-joint-chiefs-of-staff-gen-dunfords-phone-call-with-r/</t>
  </si>
  <si>
    <t>Dunford-Gerasimov met in Baku (Feb 16)</t>
  </si>
  <si>
    <t>Phone call Dunford-Gerasimov (June 4)</t>
  </si>
  <si>
    <t>https://www.jcs.mil/Media/News/News-Display/Article/2208181/readout-of-chairman-of-the-joint-chiefs-of-staff-gen-milleys-phone-call-with-ru/</t>
  </si>
  <si>
    <t>Phone call Milley-Guler (Feb 28)</t>
  </si>
  <si>
    <t>Phone call Milley-Gerasimov (Oct 28)</t>
  </si>
  <si>
    <t>https://www.jcs.mil/Media/News/News-Display/Article/2000988/readout-of-chairman-of-the-joint-chiefs-of-staff-gen-milleys-phone-call-with-ru/</t>
  </si>
  <si>
    <t>Phone call Milley-Gerasimov (Oct 14)</t>
  </si>
  <si>
    <t>Phone call Milley-Gerasimov (Oct 2)</t>
  </si>
  <si>
    <t>https://www.jcs.mil/Media/News/News-Display/Article/1977895/readout-of-chairman-of-the-joint-chiefs-of-staff-gen-milleys-phone-call-with-ru/</t>
  </si>
  <si>
    <t>Phone call Dunford-Gerasimov (Sept 4)</t>
  </si>
  <si>
    <t>Phone call Dunford-Gerasimov (Jan 4)</t>
  </si>
  <si>
    <t>Phone call Dunford-Gerasimov (June 14)</t>
  </si>
  <si>
    <t>https://www.jcs.mil/Media/News/News-Display/Article/1550547/readout-of-chairman-of-the-joint-chiefs-of-staff-gen-dunfords-phone-call-with-r/</t>
  </si>
  <si>
    <t>Dunford-Gerasimov met in Helsinky (June 8)</t>
  </si>
  <si>
    <t>Dempsey-Gerasimov met during NATO meeting in Brussels (Jan 21)</t>
  </si>
  <si>
    <t>https://www.jcs.mil/Media/News/News-Display/Article/571636/us-russian-leaders-discuss-afghanistan-sochi-history/</t>
  </si>
  <si>
    <t>Phone call Dunford-Gerasimov (Dec 6)</t>
  </si>
  <si>
    <t>Dunford-Guler met during NATO meeting in Warsaw (Sept 29)</t>
  </si>
  <si>
    <t>Akar hosted Dunford in Ankara (Jan 6)</t>
  </si>
  <si>
    <t>https://www.defense.gov/News/News-Stories/Article/Article/641771/us-turkey-have-common-sight-picture-of-isil-dunford-says/</t>
  </si>
  <si>
    <t>https://www.defense.gov/News/News-Stories/Article/Article/622710/us-russian-officials-discuss-safe-air-operations-over-syria/</t>
  </si>
  <si>
    <t>US-Russian defense officials held a videoconference on Syria (Oct 1)</t>
  </si>
  <si>
    <t>https://www.defense.gov/News/News-Stories/Article/Article/621490/us-russian-officials-hold-talks-on-maintaining-safe-air-ops-over-syria/</t>
  </si>
  <si>
    <t>Milley-Gerasimov met in Bern (Dec 18)</t>
  </si>
  <si>
    <t>Army Command Sgt. Maj. John Wayne Troxell visited SDF (Apr 5)</t>
  </si>
  <si>
    <t>https://www.defense.gov/News/News-Stories/Article/Article/1141869/chairmans-senior-enlisted-advisor-visits-us-troops-syrian-democratic-forces/</t>
  </si>
  <si>
    <t>US-Russian defense officials held a videoconference on Syria (Sept 14)</t>
  </si>
  <si>
    <t>https://www.defense.gov/News/News-Stories/Article/Article/945295/us-russian-officials-hold-video-conference-on-syrian-airspace-safety/</t>
  </si>
  <si>
    <t>Carter-Isik met at the UN Peacekeeping Defense Ministerial in London (Sept 8)</t>
  </si>
  <si>
    <t>https://www.defense.gov/News/News-Stories/Article/Article/937730/carter-meets-with-turkish-counterpart-at-london-ministerial/</t>
  </si>
  <si>
    <t>https://2009-2017.state.gov/r/pa/prs/ps/2010/10/149757.htm</t>
  </si>
  <si>
    <t>Human Rights</t>
  </si>
  <si>
    <t>US-Turkey Economic Partnership Commission held its 9th meeting in Washington (Nov 28)</t>
  </si>
  <si>
    <t>https://2009-2017.state.gov/r/pa/prs/ps/2012/11/201171.htm</t>
  </si>
  <si>
    <t>Assistant Secretary for the Bureau of Population, Refugees &amp; Migration Richard visited Turkey (Sept 10-15)</t>
  </si>
  <si>
    <t>https://2009-2017.state.gov/r/pa/prs/ps/2012/09/197549.htm</t>
  </si>
  <si>
    <t>Deputy Secretary of State Bill Burns visited Ankara (Sept 15)</t>
  </si>
  <si>
    <t>Turkish foreign minister Davutoglu hosted US deputy secretary of state Burns (Jan 9)</t>
  </si>
  <si>
    <t>US chairman of the Joint Chiefs of Staff Gen. Dempsey met Turkish counterpart Gen. Özel in Ankara (Sept 17)</t>
  </si>
  <si>
    <t>https://www.defense.gov/Multimedia/Photos/igphoto/2001175092/</t>
  </si>
  <si>
    <t>CIA director Petraeus met Turkish counterpart in Ankara (March 11)</t>
  </si>
  <si>
    <t>https://www.hurriyetdailynews.com/cia-turkey-to-boost-cooperation-in-coming-months-15971</t>
  </si>
  <si>
    <t>Gul, Erdogan hosted Clinton (Aug 11)</t>
  </si>
  <si>
    <t>Clinton-Lavrov met during the Munich Security Conference (Feb 5)</t>
  </si>
  <si>
    <t>Kerry called Cavusoglu after killing of Russian ambassador to Turkey (Dec 20)</t>
  </si>
  <si>
    <t>https://2009-2017.state.gov/r/pa/prs/ps/2016/12/265889.htm</t>
  </si>
  <si>
    <t>US deputy assistant Secretary of State Kaidanow met Turkish counterparts in Ankara (Dec 11)</t>
  </si>
  <si>
    <t>https://2009-2017.state.gov/r/pa/prs/ps/2016/12/265026.htm</t>
  </si>
  <si>
    <t>US Deputy Secretary of State Blinken visited Ankara to discuss security cooperation (June 17)</t>
  </si>
  <si>
    <t>https://2009-2017.state.gov/r/pa/prs/ps/2016/06/258448.htm</t>
  </si>
  <si>
    <t>Kerry-Cavusoglu met in Brussels (May 20)</t>
  </si>
  <si>
    <t>https://2009-2017.state.gov/r/pa/prs/ps/2016/05/257462.htm</t>
  </si>
  <si>
    <t>Under Secretary of State for Political Affairs Thomas A. Shannon visited Moscow (Mar 28)</t>
  </si>
  <si>
    <t>Kerry called Lavrov to calm Russia-Turkey tensions in Syria (Nov 25)</t>
  </si>
  <si>
    <t>https://2009-2017.state.gov/r/pa/prs/ps/2015/11/250006.htm</t>
  </si>
  <si>
    <t>Kerry-Sinirlioglu met in Vienna on Syria during International Syria Support Group meeting (Nov 13)</t>
  </si>
  <si>
    <t>https://2009-2017.state.gov/r/pa/prs/ps/2015/11/249486.htm</t>
  </si>
  <si>
    <t>US Assistant Secretary for European and Eurasian Affairs Victoria Nuland visited Ankara (Oct 19)</t>
  </si>
  <si>
    <t>https://2009-2017.state.gov/r/pa/prs/ps/2015/10/248314.htm</t>
  </si>
  <si>
    <t>Assistant Secretary of State for Population, Refugees, and Migration Richard visited Istanbul (Apr 3)</t>
  </si>
  <si>
    <t>US Assistant Secretary for Arms Control, Verification and Compliance Rose (Apr 2)</t>
  </si>
  <si>
    <t>Biden met PM Davutoglu in Istanbul (Nov 21)</t>
  </si>
  <si>
    <t>Special Presidential Envoy John Allen met Turkish officials in Ankara (Nov 18)</t>
  </si>
  <si>
    <t>https://2009-2017.state.gov/r/pa/prs/ps/2014/11/234179.htm</t>
  </si>
  <si>
    <t>https://2009-2017.state.gov/r/pa/prs/ps/2014/10/232819.htm</t>
  </si>
  <si>
    <t>PM Davutoglu hosted US presidential envoy Allen (Oct 9)</t>
  </si>
  <si>
    <t>US Under Secretary for Economic Growth &amp; Energy Novelli met Turkish counterparts in Ankara (Sept 3)</t>
  </si>
  <si>
    <t>https://2009-2017.state.gov/r/pa/prs/ps/2014/231143.htm</t>
  </si>
  <si>
    <t>US deputy secretary Burns &amp; Turkish counterpart Sinirlioglu chaired bilateral working group (July 22)</t>
  </si>
  <si>
    <t>https://2009-2017.state.gov/r/pa/prs/ps/2014/07/229633.htm</t>
  </si>
  <si>
    <t>US Special Envoy to Monitor and Combat Anti-Semitism Forman visited Ankara (May 20)</t>
  </si>
  <si>
    <t>https://2009-2017.state.gov/r/pa/prs/ps/2014/05/226054.htm</t>
  </si>
  <si>
    <t>US under secretary of state for Civilian Security, Democracy &amp; Human Rights Sewall visited Turkey (Apr 6)</t>
  </si>
  <si>
    <t>https://2009-2017.state.gov/r/pa/prs/ps/2014/04/224416.htm</t>
  </si>
  <si>
    <t>US assistant secretary of state for Population, Refugees, and Migration Richard visited Turkey (Mar 19-21)</t>
  </si>
  <si>
    <t>https://2009-2017.state.gov/r/pa/prs/ps/2014/03/223630.htm</t>
  </si>
  <si>
    <t>US deputy secretary Higginbottom visited Turkey (March 18-21)</t>
  </si>
  <si>
    <t>https://2009-2017.state.gov/r/pa/prs/ps/2014/03/223531.htm</t>
  </si>
  <si>
    <t>US under secretary Gottemoeller visited Turkey (March 13-14)</t>
  </si>
  <si>
    <t>https://2009-2017.state.gov/r/pa/prs/ps/2014/03/223399.htm</t>
  </si>
  <si>
    <t xml:space="preserve">US deputy secretary of State Burns visited Turkey (Feb 24) </t>
  </si>
  <si>
    <t>https://2009-2017.state.gov/r/pa/prs/ps/2014/02/221936.htm</t>
  </si>
  <si>
    <t>US special advisor for Children visited Turkey (Dec 9-11)</t>
  </si>
  <si>
    <t>https://2009-2017.state.gov/r/pa/prs/ps/2013/218468.htm</t>
  </si>
  <si>
    <t>US assistant secretary of state Nuland visited Turkey (Oct 31-Nov 3)</t>
  </si>
  <si>
    <t>https://2009-2017.state.gov/r/pa/prs/ps/2013/10/216048.htm</t>
  </si>
  <si>
    <t>https://2009-2017.state.gov/r/pa/prs/ps/2013/10/215971.htm</t>
  </si>
  <si>
    <t>PM Erdogan hosted Kerry in Ankara to mediate between Turkey and Israel (Apr 6)</t>
  </si>
  <si>
    <t>https://www.nytimes.com/2013/04/07/world/europe/kerry-moves-to-help-turkey-and-israel-to-restore-ties.html</t>
  </si>
  <si>
    <t>PM Erdogan hosted Kerry in Ankara after Erdogan's criticism of zionism (March 1)</t>
  </si>
  <si>
    <t>https://www.nytimes.com/2013/03/02/world/europe/kerry-criticizes-turkish-prime-minister-over-zionism-remark.html</t>
  </si>
  <si>
    <t>https://2009-2017.state.gov/r/pa/prs/ps/2012/05/189473.htm</t>
  </si>
  <si>
    <t>US-Turkey Economic Partnership Commission (EPC) held its 8th meeting in Ankara (May 8)</t>
  </si>
  <si>
    <t>The 7th meeting of Turkey-US Economic Partnership was held in Ankara (Oct 3)</t>
  </si>
  <si>
    <t>Turkish Foreign Minister Davutogl hosted US deputy secretary of state Burns (Aug 25)</t>
  </si>
  <si>
    <t>https://2009-2017.state.gov/r/pa/prs/ps/2011/08/171019.htm</t>
  </si>
  <si>
    <t>Gul, Erdogan hosted Clinton (July 15)</t>
  </si>
  <si>
    <t>https://2009-2017.state.gov/r/pa/prs/ps/2011/07/167903.htm</t>
  </si>
  <si>
    <t>US-Turkish consultations on Afghanistan was held in Washington (Apr 4)</t>
  </si>
  <si>
    <t>https://2009-2017.state.gov/r/pa/prs/ps/2011/04/160178.htm</t>
  </si>
  <si>
    <t>The 6th US-Turkey Economic Partnership Commission (EPC) was held in Washington (March 3)</t>
  </si>
  <si>
    <t>https://2009-2017.state.gov/r/pa/prs/ps/2011/03/157625.htm</t>
  </si>
  <si>
    <t>US-Turkey signed a Science and Technology Agreement in Washington (Oct 20) </t>
  </si>
  <si>
    <t>US under secretary of treasury for Terrorism/Financial Intelligence visited Turkey on Iran sanctions (Sept 3)</t>
  </si>
  <si>
    <t>https://home.treasury.gov/news/weekly-public-schedule/08312012</t>
  </si>
  <si>
    <t>US special representative for Afghanistan Reconciliation Ambassador Khalilzad visited Ankara (Dec 3-4)</t>
  </si>
  <si>
    <t>https://tr.usembassy.gov/statement-on-u-s-special-representative-for-afghanistan-reconciliation-ambassador-zalmay-khalilzads-visit-to-turkey/</t>
  </si>
  <si>
    <t>Turkish FM Cavusoglu hosted US special representative for Afghanistan Khalilzad in Ankara (Nov 11-13)</t>
  </si>
  <si>
    <t>https://tr.usembassy.gov/statement-on-the-visit-to-turkey-by-u-s-special-representative-for-afghanistan-reconciliation-ambassador-zalmay-khalilzad-2/</t>
  </si>
  <si>
    <t>Dominican</t>
  </si>
  <si>
    <t>Pompeo-Cavusoglu met in Santo Domingo (Aug 16)</t>
  </si>
  <si>
    <t>https://tr.usembassy.gov/secretary-pompeos-meeting-with-turkish-foreign-minister-cavusoglu-3/</t>
  </si>
  <si>
    <t>US Permanent Representative to the United Nation Kelly visited Ankara (March 2-4)</t>
  </si>
  <si>
    <t>https://tr.usembassy.gov/ambassador-kelly-craft-travels-to-turkey/</t>
  </si>
  <si>
    <t>Phone call Pompeo-Cavusoglu (Nov 1)</t>
  </si>
  <si>
    <t>US Commerce Secretary Ross visited Ankara (Sept 11)</t>
  </si>
  <si>
    <t>https://tr.usembassy.gov/remarks-by-u-s-commerce-secretary-wilbur-l-ross/</t>
  </si>
  <si>
    <t>https://tr.usembassy.gov/visit-by-ambassador-nathan-a-sales-the-department-of-states-coordinator-for-counterterrorism-to-turkey/</t>
  </si>
  <si>
    <t>Akar hosted US envoy for Syria Jeffrey in Istanbul (May 1)</t>
  </si>
  <si>
    <t>Erdogan hosted Trump's senior adviser Kuchner (Feb 28)</t>
  </si>
  <si>
    <t>https://tr.usembassy.gov/readout-of-meeting-between-administration-officials-and-president-erdogan-of-turkey/</t>
  </si>
  <si>
    <t>Cavusoglu called Pompeo after US imposed sanctions on Turkey over S-400 (Dec 15)</t>
  </si>
  <si>
    <t>Pompeo-Cavusoglu met during NATO meetings in Brussels (Nov 20)</t>
  </si>
  <si>
    <t>https://www.reuters.com/article/us-turkey-greece-pompeo/pompeo-cavusoglu-discuss-standoff-over-territory-in-eastern-mediterranean-idUSKCN25C0RE</t>
  </si>
  <si>
    <t>https://2017-2021.state.gov/secretary-pompeos-call-with-turkish-foreign-minister-cavusoglu-3/index.html</t>
  </si>
  <si>
    <t>Presidency of Defense Industries (SSB)</t>
  </si>
  <si>
    <t>https://2017-2021.state.gov/caatsa-section-231-imposition-of-sanctions-on-turkish-presidency-of-defense-industries/index.html</t>
  </si>
  <si>
    <t>Pursuant to Section 231 of the CAATSA for acquiring S-400</t>
  </si>
  <si>
    <t>US envoy for Syria Rayburn visited SDF in northeast Syria (Dec 7)</t>
  </si>
  <si>
    <t>https://2017-2021.state.gov/special-envoy-rayburn-travel-to-israel-turkey-egypt-bahrain-and-northeast-syria/index.html</t>
  </si>
  <si>
    <t>Head of the State Dept Bureau of European/Eurasian Affairs Reeker visited Turkey (oct 3-5)</t>
  </si>
  <si>
    <t>https://2017-2021.state.gov/ambassador-reekers-travel-to-turkey/index.htmll</t>
  </si>
  <si>
    <t>Phone call Pompeo-Cavusoglu (May 18)</t>
  </si>
  <si>
    <t>https://2017-2021.state.gov/secretary-pompeos-call-with-turkish-foreign-minister-mevlut-cavusoglu-5/index.html</t>
  </si>
  <si>
    <t>Eren Carbon Graphite Industrial Trading Company, Ltd</t>
  </si>
  <si>
    <t>Sanctions under the Iran, North Korea, and Syria Nonproliferation Act (INKSNA)</t>
  </si>
  <si>
    <t>Kumertau Aviation Production Enterprise</t>
  </si>
  <si>
    <t>Instrument Building Design Bureau (KBP)</t>
  </si>
  <si>
    <t xml:space="preserve">Scientific Production Association Mashinostroyeniya (NPOM) </t>
  </si>
  <si>
    <t>https://www.federalregister.gov/documents/2020/02/14/2020-02993/imposition-of-nonproliferation-measures-against-foreign-persons-including-a-ban-on-us-government</t>
  </si>
  <si>
    <t>Turkish presidential adviser Kalin hosted Russia envoy for Syria Jefftrey (Feb 10)</t>
  </si>
  <si>
    <t>US Assistant Secretary of State for Energy Resources Fannon visited Ankara (Feb 6)</t>
  </si>
  <si>
    <t>https://2017-2021.state.gov/assistant-secretary-fannon-travel-to-republic-of-cyprus-turkey-and-egypt/index.html</t>
  </si>
  <si>
    <t>https://2017-2021.state.gov/secretary-pompeos-meeting-with-turkish-foreign-minister-mevlut-cavusoglu-2/index.html</t>
  </si>
  <si>
    <t>Pompeo met Cavusoglu during NATO ministerial meeting in Washington (Apr 3)</t>
  </si>
  <si>
    <t>Pompeo hosted Cavusoglu in Washington (June 4)</t>
  </si>
  <si>
    <t>Pompeo-Cavusoglu met in Berlin (Jan 19)</t>
  </si>
  <si>
    <t>https://2017-2021.state.gov/secretary-pompeos-meeting-with-turkish-foreign-minister-cavusoglu-4/index.html</t>
  </si>
  <si>
    <t>Turkish deputy foreign minister Onal hosted US state dept counterterrorism coordinator Sales (Jun 13)</t>
  </si>
  <si>
    <t>Phone call Pompeo-Cavusoglu (Jan 12)</t>
  </si>
  <si>
    <t>https://2017-2021.state.gov/secretary-michael-r-pompeos-call-with-turkish-foreign-minister-cavusoglu-2/index.html</t>
  </si>
  <si>
    <t>US special representative for Syria Jeffrey met SOC representatives in Istanbul (Jan 11)</t>
  </si>
  <si>
    <t>https://2017-2021.state.gov/special-representative-ambassador-james-jeffrey-travels-to-turkey-and-saudi-arabia/index.html</t>
  </si>
  <si>
    <t>US special representative for Syria Jeffrey visited Ankara (Jan 11)</t>
  </si>
  <si>
    <t>Phone call Pompeo-Cavusoglu (Jan 4)</t>
  </si>
  <si>
    <t>https://2017-2021.state.gov/secretary-michael-r-pompeos-call-with-turkish-foreign-minister-cavusoglu/index.html</t>
  </si>
  <si>
    <t>Deputy Assistant Secretary for South/Central Asia led US delegation to Turkey (Dec 7)</t>
  </si>
  <si>
    <t>https://2017-2021.state.gov/principal-deputy-assistant-secretary-alice-wells-travels-to-turkey/index.html</t>
  </si>
  <si>
    <t>US special representative for Syria Jeffrey visited Ankara (Nov 8-9)</t>
  </si>
  <si>
    <t>https://2017-2021.state.gov/special-representative-ambassador-james-jeffrey-travels-to-turkey-2/index.html</t>
  </si>
  <si>
    <t>US special representative for Syria Jeffrey met SOC representatives in Istanbul (Nov 9)</t>
  </si>
  <si>
    <t>Putin hosted al-Quds commander Soleimani (Dec 10)</t>
  </si>
  <si>
    <t>https://www.reuters.com/article/uk-mideast-crisis-iran-russia-idUKKBN0TZ1NY20151216</t>
  </si>
  <si>
    <t>Putin-Erdogan discussed in Baku Turkish Stream, construction of Akkuyu nuclear power plant (June 13)</t>
  </si>
  <si>
    <t>https://www.reuters.com/article/us-russia-iran-soleimani/iran-quds-chief-visited-russia-despite-u-n-travel-ban-iran-official-idUSKCN0QC1KM20150807</t>
  </si>
  <si>
    <t>Putin hosted al-Quds commander Soleimani. Meeting confirmed by Iran, US denied by Russia (July 24)</t>
  </si>
  <si>
    <t>Deputy commanders from USCENTCOM, USEUCOM) visited Ankara (Sept 12)</t>
  </si>
  <si>
    <t>https://www.centcom.mil/MEDIA/STATEMENTS/Statements-View/Article/1957415/readout-of-visit-from-us-central-command-and-us-european-command-deputy-command/</t>
  </si>
  <si>
    <t>US Special Envoy for Syria Rubinstein, U.S. Army Maj. Gen. Nagata met Syrian opposition in Turkey (May 24-25)</t>
  </si>
  <si>
    <t>https://www.centcom.mil/MEDIA/NEWS-ARTICLES/News-Article-View/Article/885149/maj-gen-nagata-and-special-envoy-rubinstein-meet-with-syrian-opposition-leaders/</t>
  </si>
  <si>
    <t>https://www.centcom.mil/MEDIA/PRESS-RELEASES/Press-Release-View/Article/1081194/statement-by-pentagon-spokesman-capt-jeff-davis-on-airstrikes-against-al-qaida/</t>
  </si>
  <si>
    <t>Phone call Pompeo-Cavusoglu (Jan 21)</t>
  </si>
  <si>
    <t>https://2017-2021.state.gov/secretary-michael-r-pompeos-call-with-turkish-foreign-minister-mevlut-cavusoglu/index.html</t>
  </si>
  <si>
    <t>Phone call Pompeo-Cavusoglu (Oct 16)</t>
  </si>
  <si>
    <t>https://2017-2021.state.gov/secretary-pompeos-call-with-turkish-foreign-minister-mevlut-cavusoglu-4/index.html</t>
  </si>
  <si>
    <t>Pompeo called Cavusoglu after the killing of a Turkish diplomat in Erbil (July 20)</t>
  </si>
  <si>
    <t>https://2017-2021.state.gov/secretary-pompeos-call-with-turkish-foreign-minister-mevlut-cavusoglu-3/index.html</t>
  </si>
  <si>
    <t>US under Secretary of State Hale hosted Turkish deputy FM Onal to launch working groups (Feb 5)</t>
  </si>
  <si>
    <t>https://2017-2021.state.gov/u-s-turkey-joint-statement-2/index.html</t>
  </si>
  <si>
    <t>https://2017-2021.state.gov/secretary-pompeos-call-with-turkish-foreign-minister-mevlut-cavusoglu-2/index.html</t>
  </si>
  <si>
    <t>https://2017-2021.state.gov/secretary-pompeos-call-with-turkish-foreign-minister-mevlut-cavusoglu/index.html</t>
  </si>
  <si>
    <t>US special envoy for Syria Jeffrey met US-Turkish military officials in Gaziantep (Dec 8)</t>
  </si>
  <si>
    <t>https://2017-2021.state.gov/meeting-readout-of-the-secretarys-special-representative-on-syria-engagement-in-gaziantep/index.html</t>
  </si>
  <si>
    <t>https://www.mfa.gov.tr/no_-160_-sayin-bakanimizin-abd-disisleri-bakaniyla-gorusmesi-hk_en.en.mfa</t>
  </si>
  <si>
    <t>US undersecretary of state Hale hosted Turkish deputy FM Onal in Washington (Nov 2)</t>
  </si>
  <si>
    <t>https://2017-2021.state.gov/under-secretary-hales-meeting-with-turkish-deputy-foreign-minister-onal/index.html</t>
  </si>
  <si>
    <t>Erdogan hosted Pompeo in Ankara (Oct 17)</t>
  </si>
  <si>
    <t>https://2017-2021.state.gov/secretary-pompeos-meeting-with-turkish-president-recep-tayyip-erdogan/index.html</t>
  </si>
  <si>
    <t>US special envoy for Syria Jeffrey visited Turkey (Oct 15)</t>
  </si>
  <si>
    <t>https://2017-2021.state.gov/the-secretarys-special-representative-for-syria-engagement-ambassador-james-jeffrey-travels-to-turkey-qatar-and-saudi-arabia/index.html</t>
  </si>
  <si>
    <t>US special envoy for Syria Jeffrey met Syrian opposition leaders in Turkey (Oct 15)</t>
  </si>
  <si>
    <t>US deputy secretary of state Sullivan hosted Turkish counterpart Onal in Washington (Aug 8)</t>
  </si>
  <si>
    <t>https://2017-2021.state.gov/deputy-secretary-sullivans-meeting-with-turkish-deputy-foreign-minister-sedat-onal/index.html</t>
  </si>
  <si>
    <t>Singapore</t>
  </si>
  <si>
    <t>Pompeo-Cavusoglu met during ASEAN ministerial meeting in Singapore (Aug 3)</t>
  </si>
  <si>
    <t>https://2017-2021.state.gov/secretary-pompeos-meeting-with-turkish-foreign-minister-mevlut-cavusoglu/index.html</t>
  </si>
  <si>
    <t>Phone call Pompeo-Cavusoglu to discuss release of US pastor Brunson (July 28)</t>
  </si>
  <si>
    <t>https://2017-2021.state.gov/secretary-pompeos-call-with-turkish-foreign-minister-cavusoglu-2/index.html</t>
  </si>
  <si>
    <t>https://2017-2021.state.gov/secretary-pompeos-call-with-turkeys-foreign-minister-mevlut-cavusoglu/index.html</t>
  </si>
  <si>
    <t>Phone call Pompeo-Cavusoglu to discuss release of US pastor Brunson (July 27)</t>
  </si>
  <si>
    <t>US-Turkish working group on Syria met in Ankara (May 25)</t>
  </si>
  <si>
    <t>Pompeo-Cavusoglu met during NATO meetings in Brussels (Apr 27)</t>
  </si>
  <si>
    <t>https://2017-2021.state.gov/secretary-pompeos-meeting-with-turkish-foreign-minister-cavusoglu-2/index.html</t>
  </si>
  <si>
    <t>US Ambassador for International Religious Freedom Brownback visited Turkey, met gov officials (Apr 13)</t>
  </si>
  <si>
    <t>https://2017-2021.state.gov/ambassador-at-large-for-international-religious-freedom-sam-brownbacks-travel-to-turkey-and-bangladesh/index.html</t>
  </si>
  <si>
    <t>Deputy Assistant Secretary of State for Political-Military Affairs Kaidanow visited Ankara (Mar 27)</t>
  </si>
  <si>
    <t>https://2017-2021.state.gov/ambassador-tina-kaidanow-principal-deputy-assistant-secretary-of-state-for-political-military-affairs-travels-to-turkey-and-iraq/index.html</t>
  </si>
  <si>
    <t>https://2017-2021.state.gov/press-availability-with-turkish-foreign-minister-mevlut-cavusoglu/index.html</t>
  </si>
  <si>
    <t>Erdogan hosted Tillerson in Ankara, issued joint statement (Feb 15)</t>
  </si>
  <si>
    <t>Erdogan hosted Tillerson in Istanbul (July 9)</t>
  </si>
  <si>
    <t>https://www.aa.com.tr/en/americas/erdogan-meets-tillerson-in-istanbul/857780</t>
  </si>
  <si>
    <t>Erdogan, Cavusoglu hosted Tillerson in Ankara (March 30)</t>
  </si>
  <si>
    <t>https://2017-2021.state.gov/press-availability-with-turkish-foreign-minister-mevlut-cavusoglu-2/index.html</t>
  </si>
  <si>
    <t>https://2017-2021.state.gov/syria-sanctions-designations-on-the-anniversary-of-assads-attack-against-the-people-of-douma-syria/index.html</t>
  </si>
  <si>
    <t>Under the Caesar Syria Civilian Protection Act of 2019</t>
  </si>
  <si>
    <t>https://2017-2021.state.gov/special-representative-ambassador-jeffrey-travels-to-northeast-syria-iraq-and-germany/index.html</t>
  </si>
  <si>
    <t>https://home.treasury.gov/policy-issues/financial-sanctions/recent-actions/20201222</t>
  </si>
  <si>
    <t xml:space="preserve">Mohammad Baseri </t>
  </si>
  <si>
    <t>https://home.treasury.gov/news/press-releases/sm1210</t>
  </si>
  <si>
    <t>https://home.treasury.gov/news/press-releases/sm1205</t>
  </si>
  <si>
    <t>https://home.treasury.gov/news/press-releases/sm1200</t>
  </si>
  <si>
    <t>North Korea</t>
  </si>
  <si>
    <t>https://home.treasury.gov/policy-issues/financial-sanctions/recent-actions/20201119</t>
  </si>
  <si>
    <t>https://home.treasury.gov/policy-issues/financial-sanctions/recent-actions/20201118</t>
  </si>
  <si>
    <t>COAL TAR REFINING COMPANY</t>
  </si>
  <si>
    <t>DAMAVAND MINING</t>
  </si>
  <si>
    <t>DAY COMPANY</t>
  </si>
  <si>
    <t>HEJAB TEXTILE COMPANY</t>
  </si>
  <si>
    <t>INTERNATIONAL TRADE AND INDUSTRIAL TECHNOLOGY ITRITEC GMBH </t>
  </si>
  <si>
    <t>IRAN ELECTRONIC DEVELOPMENT COMPANY</t>
  </si>
  <si>
    <t>IRAN TIRE MANUFACTURING COMPANY</t>
  </si>
  <si>
    <t>ISLAMIC REVOLUTION MOSTAZAFAN FOUNDATION</t>
  </si>
  <si>
    <t>KAVEH KHOZESTAN ALUMINUM COMPANY</t>
  </si>
  <si>
    <t>KAVEH PARS MINING</t>
  </si>
  <si>
    <t>KAVEH SHARGH STEEL CO.</t>
  </si>
  <si>
    <t>MELLI SAKHTEMAN COMPANY </t>
  </si>
  <si>
    <t>NORTH DRILLING COMPANY</t>
  </si>
  <si>
    <t>NORTH WOOD INDUSTRY COMPANY</t>
  </si>
  <si>
    <t>OMRAN VA MASKAN IRAN COMPANY </t>
  </si>
  <si>
    <t>PARS ENERGY-GOSTAR DRILLING AND EXPLORATION</t>
  </si>
  <si>
    <t>PARS SARRALLE COMPANY</t>
  </si>
  <si>
    <t>PARS TILE COMPANY</t>
  </si>
  <si>
    <t>PARSIAN TOURISM AND RECREATIONAL CENTERS COMPANY</t>
  </si>
  <si>
    <t>PAYA SAMAN PARS </t>
  </si>
  <si>
    <t>PAYANDAN COMPANY</t>
  </si>
  <si>
    <t>PEYVAND TEJARAT ATIEH IRANIAN COMPANY</t>
  </si>
  <si>
    <t>PISHGAMAN HORIZON DEVELOPMENT IRANIAN BUSINESS TRADING COMPANY</t>
  </si>
  <si>
    <t>PISHRO IRAN FINANCIAL AND INVESTMENT COMPANY</t>
  </si>
  <si>
    <t>RAH NEGAR PARS MIDDLE EAST COMPANY </t>
  </si>
  <si>
    <t>RAMAN COMPANY</t>
  </si>
  <si>
    <t>SANATI DOODEH FAM CO.</t>
  </si>
  <si>
    <t>SELKBAF CO </t>
  </si>
  <si>
    <t>SHISHEH VA GAS INDUSTRIES GROUP </t>
  </si>
  <si>
    <t>SINA CURRENCY EXCHANGE COMPANY</t>
  </si>
  <si>
    <t>SINA ENERGY DEVELOPMENT COMPANY</t>
  </si>
  <si>
    <t>SINA FINANCIAL AND INVESTMENT HOLDING COMPANY </t>
  </si>
  <si>
    <t>SINA PAYA SANAT DEVELOPMENT CO. </t>
  </si>
  <si>
    <t>SINA PORT AND MARINE SERVICES DEVELOPMENT COMPANY</t>
  </si>
  <si>
    <t>SINA RAIL PARS COMPANY </t>
  </si>
  <si>
    <t>SINA TILE AND CERAMIC INDUSTRIES COMPANY </t>
  </si>
  <si>
    <t>SOMIC ENGINEERING AND MANAGEMENT CO</t>
  </si>
  <si>
    <t>TABCHEM CHEMICAL INDUSTRIES CO. </t>
  </si>
  <si>
    <t>TALOON COMPANY</t>
  </si>
  <si>
    <t>TEHRAN CEMENT COMPANY</t>
  </si>
  <si>
    <t>TEHRAN INTERNATIONAL TRANSPORT CO</t>
  </si>
  <si>
    <t>TURIRA COMPANY </t>
  </si>
  <si>
    <t>SOUTH KAVEH STEEL COMPANY</t>
  </si>
  <si>
    <t>https://home.treasury.gov/news/press-releases/sm1185</t>
  </si>
  <si>
    <t>https://home.treasury.gov/policy-issues/financial-sanctions/recent-actions/20201110</t>
  </si>
  <si>
    <t>ARTIN SANA'AT TABAAN COMPANY</t>
  </si>
  <si>
    <t>https://home.treasury.gov/news/press-releases/sm1180</t>
  </si>
  <si>
    <t>https://home.treasury.gov/policy-issues/financial-sanctions/recent-actions/20201109</t>
  </si>
  <si>
    <t>ARYA SASOL POLYMER</t>
  </si>
  <si>
    <t>BAKHTAR COMMERCIAL COMPANY </t>
  </si>
  <si>
    <t>KAVIAN PETROCHEMICAL COMPANY</t>
  </si>
  <si>
    <t>MORVARID PETROCHEMICAL</t>
  </si>
  <si>
    <t>https://home.treasury.gov/policy-issues/financial-sanctions/recent-actions/20201029</t>
  </si>
  <si>
    <t>https://home.treasury.gov/news/press-releases/sm1168</t>
  </si>
  <si>
    <t>Treasury Sanctions Companies Selling, Purchasing, and Enabling Iranian Petrochemical Products</t>
  </si>
  <si>
    <t>NATIONAL IRANIAN OIL ENGINEERING AND CONSTRUCTION COMPANY</t>
  </si>
  <si>
    <t>NATIONAL IRANIAN OIL REFINING AND DISTRIBUTION COMPANY</t>
  </si>
  <si>
    <t>ABADAN OIL REFINING COMPANY</t>
  </si>
  <si>
    <t>NATIONAL IRANIAN OIL COMPANY </t>
  </si>
  <si>
    <t>NATIONAL IRANIAN TANKER COMPANY </t>
  </si>
  <si>
    <t>NATIONAL PETROCHEMICAL COMPANY</t>
  </si>
  <si>
    <t>https://home.treasury.gov/policy-issues/financial-sanctions/recent-actions/20201026_33</t>
  </si>
  <si>
    <t>Treasury Sanctions Key Actors in Iran’s Oil Sector for Supporting Qods Force</t>
  </si>
  <si>
    <t>https://home.treasury.gov/news/press-releases/sm1165</t>
  </si>
  <si>
    <t>Treasury Sanctions Russian Government Research Institution Connected to the Triton Malware</t>
  </si>
  <si>
    <t>https://home.treasury.gov/news/press-releases/sm1162</t>
  </si>
  <si>
    <t>Cyber</t>
  </si>
  <si>
    <t>BAYAN RASANEH GOSTAR INSTITUTE</t>
  </si>
  <si>
    <t>INTERNATIONAL UNION OF VIRTUAL MEDIA</t>
  </si>
  <si>
    <t>ISLAMIC RADIO AND TELEVISION UNION</t>
  </si>
  <si>
    <t>https://home.treasury.gov/news/press-releases/sm1158</t>
  </si>
  <si>
    <t>Treasury Sanctions Iranian Entities for Attempted Election Interference</t>
  </si>
  <si>
    <t>AMIN INVESTMENT BANK</t>
  </si>
  <si>
    <t>BANK KESHAVARZI IRAN</t>
  </si>
  <si>
    <t>BANK MASKAN</t>
  </si>
  <si>
    <t>BANK REFAH KARGARAN</t>
  </si>
  <si>
    <t>BANK-E SHAHR</t>
  </si>
  <si>
    <t>EGHTESAD NOVIN BANK</t>
  </si>
  <si>
    <t>GHARZOLHASANEH RESALAT BANK</t>
  </si>
  <si>
    <t>HEKMAT IRANIAN BANK</t>
  </si>
  <si>
    <t>IRAN ZAMIN BANK </t>
  </si>
  <si>
    <t>ISLAMIC REGIONAL COOPERATION BANK</t>
  </si>
  <si>
    <t>KARAFARIN BANK</t>
  </si>
  <si>
    <t>KHAVARMIANEH BANK</t>
  </si>
  <si>
    <t>MEHR IRAN CREDIT UNION BANK </t>
  </si>
  <si>
    <t>PASARGAD BANK</t>
  </si>
  <si>
    <t>SAMAN BANK</t>
  </si>
  <si>
    <t>SARMAYEH BANK </t>
  </si>
  <si>
    <t>TOSEE TAAVON BANK </t>
  </si>
  <si>
    <t>TOURISM BANK </t>
  </si>
  <si>
    <t>https://home.treasury.gov/policy-issues/financial-sanctions/recent-actions/20201008</t>
  </si>
  <si>
    <t>https://home.treasury.gov/news/press-releases/sm1147</t>
  </si>
  <si>
    <t>Treasury Sanctions Eighteen Major Iranian Banks</t>
  </si>
  <si>
    <t>Treasury Secretary says this aims "to stop illicit access to U.S. dollars"</t>
  </si>
  <si>
    <t>https://home.treasury.gov/policy-issues/financial-sanctions/recent-actions/20200930</t>
  </si>
  <si>
    <t>ADEL ABAD PRISON</t>
  </si>
  <si>
    <t>BRANCH 1 OF THE SHIRAZ REVOLUTIONARY COURT</t>
  </si>
  <si>
    <t>ORUMIYEH PRISON</t>
  </si>
  <si>
    <t>VAKILABAD PRISON</t>
  </si>
  <si>
    <t>https://home.treasury.gov/policy-issues/financial-sanctions/recent-actions/20200924_33</t>
  </si>
  <si>
    <t>CAATSA - Iran-related Designations</t>
  </si>
  <si>
    <t>Nonproliferation</t>
  </si>
  <si>
    <t>Foreign interference</t>
  </si>
  <si>
    <t>Treasury Sanctions Key Actors in Iran’s Nuclear and Ballistic Missile Programs</t>
  </si>
  <si>
    <t>https://home.treasury.gov/news/press-releases/sm1130</t>
  </si>
  <si>
    <t>https://home.treasury.gov/policy-issues/financial-sanctions/recent-actions/20200921</t>
  </si>
  <si>
    <t>MAMMUT DIESEL</t>
  </si>
  <si>
    <t>MAMMUT INDUSTRIAL GROUP P.J.S </t>
  </si>
  <si>
    <t>ADVANCED TECHNOLOGIES COMPANY OF IRAN</t>
  </si>
  <si>
    <t>MESBAH ENERGY COMPANY</t>
  </si>
  <si>
    <t>M FINANS</t>
  </si>
  <si>
    <t>NPP PT OKEANOS, AO</t>
  </si>
  <si>
    <t>https://home.treasury.gov/policy-issues/financial-sanctions/recent-actions/20200923_33</t>
  </si>
  <si>
    <t>ADVANCED PERSISTENT THREAT 39</t>
  </si>
  <si>
    <t>https://home.treasury.gov/news/press-releases/sm1127</t>
  </si>
  <si>
    <t>https://home.treasury.gov/policy-issues/financial-sanctions/recent-actions/20200916</t>
  </si>
  <si>
    <t>https://home.treasury.gov/news/press-releases/sm1123</t>
  </si>
  <si>
    <t>Treasury Sanctions Russian Cyber Actors for Virtual Currency Theft</t>
  </si>
  <si>
    <t>Treasury Sanctions Russia-Linked Election Interference Actors</t>
  </si>
  <si>
    <t>https://home.treasury.gov/policy-issues/financial-sanctions/recent-actions/20200910</t>
  </si>
  <si>
    <t>https://home.treasury.gov/news/press-releases/sm1118</t>
  </si>
  <si>
    <t>https://home.treasury.gov/policy-issues/financial-sanctions/recent-actions/20200820</t>
  </si>
  <si>
    <t>ADAM TRADING AND INVESTMENT LLC</t>
  </si>
  <si>
    <t>AL-JALAA HOTEL</t>
  </si>
  <si>
    <t>FIRST DIVISION OF THE SYRIAN ARAB ARMY</t>
  </si>
  <si>
    <t>INTERSECTION LLC </t>
  </si>
  <si>
    <t>LAROSA FURNITURE</t>
  </si>
  <si>
    <t>MASSA PLAZA MALL </t>
  </si>
  <si>
    <t>MURUJ CHAM INVESTMENT AND TOURISM GROUP</t>
  </si>
  <si>
    <t>QASIOUN MALL</t>
  </si>
  <si>
    <t>WASSIM KATTAN LLC</t>
  </si>
  <si>
    <t>YALBAGHA COMPLEX</t>
  </si>
  <si>
    <t>Treasury pressures Investors/Companies Supporting the Assad Regime’s Reconstruction Efforts</t>
  </si>
  <si>
    <t>Pursuant to the Caesar Syria Civilian Protection Act of 2019 </t>
  </si>
  <si>
    <t>https://home.treasury.gov/policy-issues/financial-sanctions/recent-actions/20200729</t>
  </si>
  <si>
    <t>https://home.treasury.gov/news/press-releases/sm1072</t>
  </si>
  <si>
    <t>https://home.treasury.gov/news/press-releases/sm1070</t>
  </si>
  <si>
    <t>https://home.treasury.gov/policy-issues/financial-sanctions/recent-actions/20200715_33</t>
  </si>
  <si>
    <t>LAVRENKOV, Igor Valerievich</t>
  </si>
  <si>
    <t>MANDEL, Andrei Sergeevich</t>
  </si>
  <si>
    <t>M INVEST, OOO</t>
  </si>
  <si>
    <t>https://home.treasury.gov/news/press-releases/sm1058</t>
  </si>
  <si>
    <t>Treasury Targets Financier’s Illicit Sanctions Evasion Activity</t>
  </si>
  <si>
    <t>Sudan</t>
  </si>
  <si>
    <t>POTEPKIN, Mikhail Sergeyevich</t>
  </si>
  <si>
    <t>MEROE GOLD CO. LTD</t>
  </si>
  <si>
    <t>IRAN CENTRAL IRON ORE COMPANY</t>
  </si>
  <si>
    <t>METIL STEEL</t>
  </si>
  <si>
    <t>SIRJAN JAHAN STEEL COMPLEX</t>
  </si>
  <si>
    <t>HAMRAHAN PISHRO TEJARAT TRADING COMPANY</t>
  </si>
  <si>
    <t>SOUTH ALUMINUM</t>
  </si>
  <si>
    <t>Treasury Targets Major Iranian Metals Companies and Foreign Subsidiaries and Sales Agents</t>
  </si>
  <si>
    <t>https://home.treasury.gov/news/press-releases/sm1044</t>
  </si>
  <si>
    <t>https://home.treasury.gov/policy-issues/financial-sanctions/recent-actions/20200625</t>
  </si>
  <si>
    <t>DANAEI KENARSARI, Ali</t>
  </si>
  <si>
    <t>GOHARDEHI, Mohsen</t>
  </si>
  <si>
    <t>RAHNAVARD, Alireza</t>
  </si>
  <si>
    <t>VAZIRI, Reza</t>
  </si>
  <si>
    <t>YAHYA ZADEH, Hamidreza</t>
  </si>
  <si>
    <t>https://home.treasury.gov/policy-issues/financial-sanctions/recent-actions/20200624</t>
  </si>
  <si>
    <t>https://home.treasury.gov/news/press-releases/sm1043</t>
  </si>
  <si>
    <t>Treasury Sanctions Five Iranian Captains Who Delivered Gasoline to the Maduro Regime in Venezuela</t>
  </si>
  <si>
    <t>Venezuela</t>
  </si>
  <si>
    <t>Treasury Sanctions Investors Supporting Assad Regime’s Corrupt Reconstruction Efforts</t>
  </si>
  <si>
    <t>Designation include first implementation of sanctions pursuant to the Caesar Syria Act of 2019</t>
  </si>
  <si>
    <t>https://home.treasury.gov/policy-issues/financial-sanctions/recent-actions/20200617</t>
  </si>
  <si>
    <t>https://home.treasury.gov/news/press-releases/sm1037</t>
  </si>
  <si>
    <t>AL-ASSAD, Manal </t>
  </si>
  <si>
    <t>ALDABBAS, Rania</t>
  </si>
  <si>
    <t>AL-OLABI, Adel Anwar</t>
  </si>
  <si>
    <t>AL-ZUBAIDI, Khaled</t>
  </si>
  <si>
    <t>HAMCHO, Sumaia Saber</t>
  </si>
  <si>
    <t>HAMSHO, Ahmad Sabir Mohammed</t>
  </si>
  <si>
    <t>HAMSHO, Ali Muhammad</t>
  </si>
  <si>
    <t>HAMSHO, Amr Mohamed</t>
  </si>
  <si>
    <t>JAMALEDDINE, Nazir Ahmad Mohammed</t>
  </si>
  <si>
    <t>KALAI, Nader</t>
  </si>
  <si>
    <t>AL-AMAR ONE-PERSON LLC</t>
  </si>
  <si>
    <t>APEX DEVELOPMENT AND PROJECTS LLC </t>
  </si>
  <si>
    <t>ART HOUSE GMBH</t>
  </si>
  <si>
    <t>BUNYAN DAMASCUS PRIVATE JOINT STOCK COMPANY</t>
  </si>
  <si>
    <t>CASTLE HOLDING GMBH</t>
  </si>
  <si>
    <t>CASTLE INVESTMENT HOLDING</t>
  </si>
  <si>
    <t>DAMASCUS CHAM HOLDING COMPANY</t>
  </si>
  <si>
    <t xml:space="preserve">DAMASCUS CHAM FOR MANAGEMENT LLC </t>
  </si>
  <si>
    <t>EBLA HOTEL</t>
  </si>
  <si>
    <t>FOURTH DIVISION OF THE SYRIAN ARAB ARMY</t>
  </si>
  <si>
    <t>GRAND TOWN TOURIST CITY </t>
  </si>
  <si>
    <t>KALAI INDUSTRIES</t>
  </si>
  <si>
    <t>MIRZA COMPANY </t>
  </si>
  <si>
    <t>RAMAK DEVELOPMENT AND HUMANITARIAN PROJECTS LLC</t>
  </si>
  <si>
    <t>RAWAFED DAMASCUS PRIVATE JOINT STOCK COMPANY </t>
  </si>
  <si>
    <t>TAMAYOZ LLC</t>
  </si>
  <si>
    <t>TELEFOCUS CONSULTANTS INC</t>
  </si>
  <si>
    <t>TELEFOCUS SAL OFFSHORE</t>
  </si>
  <si>
    <t>TIMEET TRADING LLC </t>
  </si>
  <si>
    <t>WINGS PRIVATE JSC</t>
  </si>
  <si>
    <t>SAZGAR, Amjad</t>
  </si>
  <si>
    <t>https://it.usembassy.gov/keeping-the-world-safe-from-irans-nuclear-program/</t>
  </si>
  <si>
    <t>https://home.treasury.gov/policy-issues/financial-sanctions/recent-actions/20200527</t>
  </si>
  <si>
    <t>Treasury Sanctions Iran’s Interior Minister in Connection with Serious Human Rights Abuses</t>
  </si>
  <si>
    <t>ALI NOORINAJAD, Mohammad</t>
  </si>
  <si>
    <t>ASHRAQ, Hamidraza</t>
  </si>
  <si>
    <t>ASHTARI FARD, Hossein</t>
  </si>
  <si>
    <t>DARVISH, Habil</t>
  </si>
  <si>
    <t>MAHMOODZADEH, Yahya</t>
  </si>
  <si>
    <t>RAHMANI FAZLI, Abdolreza</t>
  </si>
  <si>
    <t>SOLEIMANI, Ayoub</t>
  </si>
  <si>
    <t>GREAT TEHRAN PENITENTIARY</t>
  </si>
  <si>
    <t>LAW ENFORCEMENT FORCES OF THE ISLAMIC REPUBLIC OF IRAN COOPERATIVE FOUNDATION </t>
  </si>
  <si>
    <t>QARCHAK PRISON</t>
  </si>
  <si>
    <t>https://home.treasury.gov/policy-issues/financial-sanctions/recent-actions/20200520</t>
  </si>
  <si>
    <t>https://home.treasury.gov/news/press-releases/sm1015</t>
  </si>
  <si>
    <t>Pursuant to EO 13553 imposing sanctions with respect to serious human rights abuses by Iran Gov</t>
  </si>
  <si>
    <t>DIANAT, Amir</t>
  </si>
  <si>
    <t>TAIF MINING SERVICES LLC</t>
  </si>
  <si>
    <t>https://home.treasury.gov/news/press-releases/sm995</t>
  </si>
  <si>
    <t>https://home.treasury.gov/policy-issues/financial-sanctions/recent-actions/20200501</t>
  </si>
  <si>
    <t>AL BEHADILI, Mohammed Saeed Odhafa </t>
  </si>
  <si>
    <t>AL-GHORAYFI, Muhammad</t>
  </si>
  <si>
    <t>AL-HAMIDAWI, Shaykh 'Adnan</t>
  </si>
  <si>
    <t>AL-MANSOORI, Ali Hussein Falih</t>
  </si>
  <si>
    <t>ASADI, Ali Farhan</t>
  </si>
  <si>
    <t>BAKHTIARI, Mashallah</t>
  </si>
  <si>
    <t>FADAKAR, Alireza</t>
  </si>
  <si>
    <t>GHASEMZADEH, Mehdi</t>
  </si>
  <si>
    <t>GHOLIZADEH, Vali</t>
  </si>
  <si>
    <t>JALAL MAAB, Mohammad</t>
  </si>
  <si>
    <t>MUSAVIFAR, Sayyed Reza</t>
  </si>
  <si>
    <t>MUSAVIR, Sayyed Yaser</t>
  </si>
  <si>
    <t>PELARAK, Hassan</t>
  </si>
  <si>
    <t>SABURINEZHAD, Hasan</t>
  </si>
  <si>
    <t>SHOUSHTARIPOUSTI, Masoud</t>
  </si>
  <si>
    <t>AL KHAMAEL MARITIME SERVICES</t>
  </si>
  <si>
    <t>BAHJAT AL KAWTHAR COMPANY FOR CONSTRUCTION AND TRADING LTD.</t>
  </si>
  <si>
    <t>MADA'IN NOVIN TRADERS</t>
  </si>
  <si>
    <t>MIDDLE EAST SAMAN CHEMICAL COMPANY</t>
  </si>
  <si>
    <t>RECONSTRUCTION ORGANIZATION OF HOLY SHRINES IN IRAQ</t>
  </si>
  <si>
    <t>Treasury Designates Vast Network of IRGC-QF Officials and Front Companies in Iraq, Iran</t>
  </si>
  <si>
    <t>https://home.treasury.gov/policy-issues/financial-sanctions/recent-actions/20200326</t>
  </si>
  <si>
    <t>https://home.treasury.gov/news/press-releases/sm957</t>
  </si>
  <si>
    <t>ALAM ALTHRWA GENERAL TRADING LLC</t>
  </si>
  <si>
    <t>ALPHABET INTERNATIONAL DMCC</t>
  </si>
  <si>
    <t>ALWANEO L.L.C. CO.</t>
  </si>
  <si>
    <t>PETRO GRAND FZE</t>
  </si>
  <si>
    <t>SWISSOL TRADE DMCC</t>
  </si>
  <si>
    <t>https://home.treasury.gov/policy-issues/financial-sanctions/recent-actions/20200319</t>
  </si>
  <si>
    <t>https://home.treasury.gov/news/press-releases/sm949</t>
  </si>
  <si>
    <t>Treasury Targets 5 UAE based Companies Facilitating Iran’s Petroleum Sales</t>
  </si>
  <si>
    <t>AL-MAWLA, Amir Muhammad Sa'id Abdal-Rahman</t>
  </si>
  <si>
    <t>https://2017-2021.state.gov/terrorist-designation-of-isis-leader-amir-muhammad-said-abdal-rahman-al-mawla/index.html</t>
  </si>
  <si>
    <t>https://home.treasury.gov/policy-issues/financial-sanctions/recent-actions/20200318</t>
  </si>
  <si>
    <t>https://2017-2021.state.gov/the-state-department-imposes-sanctions-on-individual-responsible-for-the-violence-in-northern-syria/index.html</t>
  </si>
  <si>
    <t>JANNATI, Ahmad</t>
  </si>
  <si>
    <t>KADKHODAEI, Abbas Ali</t>
  </si>
  <si>
    <t>RAHPEYK, Siamak</t>
  </si>
  <si>
    <t>SADEGHI MOGHADAM, Mohammad Hasan</t>
  </si>
  <si>
    <t>Treasury Designates Senior Iranian Regime Officials Preventing Free and Fair Elections in Iran</t>
  </si>
  <si>
    <t>https://home.treasury.gov/policy-issues/financial-sanctions/recent-actions/20200220</t>
  </si>
  <si>
    <t>https://home.treasury.gov/news/press-releases/sm912</t>
  </si>
  <si>
    <t>Official</t>
  </si>
  <si>
    <t>SALEHI, Ali Akbar</t>
  </si>
  <si>
    <t>https://2017-2021.state.gov/designation-of-the-atomic-energy-organization-of-iran-its-head-ali-akbar-salehi-and-renewing-nuclear-restrictions/index.html</t>
  </si>
  <si>
    <t>ALMAHDI ALUMINUM CO.</t>
  </si>
  <si>
    <t>ARFA IRON AND STEEL COMPANY</t>
  </si>
  <si>
    <t>CHADORMALU MINING &amp; INDUSTRIAL COMPANY</t>
  </si>
  <si>
    <t>ESFAHAN STEEL COMPANY</t>
  </si>
  <si>
    <t>GOLGOHAR MINING AND INDUSTRIAL COMPANY</t>
  </si>
  <si>
    <t>HONGYUAN MARINE CO LTD</t>
  </si>
  <si>
    <t>HORMOZGAN STEEL COMPANY</t>
  </si>
  <si>
    <t>IRAN ALLOY STEEL COMPANY </t>
  </si>
  <si>
    <t>IRAN ALUMINUM COMPANY</t>
  </si>
  <si>
    <t>IRANIAN GHADIR IRON &amp; STEEL CO. </t>
  </si>
  <si>
    <t>KHALAGH TADBIR PARS CO.</t>
  </si>
  <si>
    <t>KHORASAN STEEL COMPANY</t>
  </si>
  <si>
    <t>KHOUZESTAN STEEL COMPANY</t>
  </si>
  <si>
    <t>NATIONAL IRANIAN COPPER INDUSTRIES COMPANY </t>
  </si>
  <si>
    <t>OXIN STEEL COMPANY</t>
  </si>
  <si>
    <t>SABA STEEL </t>
  </si>
  <si>
    <t>Treasury Targets Iran’s Billion Dollar Metals Industry and Senior Regime Officials</t>
  </si>
  <si>
    <t>https://home.treasury.gov/news/press-releases/sm870</t>
  </si>
  <si>
    <t>https://home.treasury.gov/policy-issues/financial-sanctions/recent-actions/20200110</t>
  </si>
  <si>
    <t>Regime</t>
  </si>
  <si>
    <t>Treasury Sanctions Two Judges Who Penalize Iranians for Exercising Freedoms of Expression and Assembly</t>
  </si>
  <si>
    <t>https://home.treasury.gov/policy-issues/financial-sanctions/recent-actions/20191219</t>
  </si>
  <si>
    <t>https://home.treasury.gov/news/press-releases/sm862</t>
  </si>
  <si>
    <t>KHEDRI, Abdolhossein</t>
  </si>
  <si>
    <t>KHEDRI JAHAN DARYA CO</t>
  </si>
  <si>
    <t>GENAVA 12</t>
  </si>
  <si>
    <t>https://home.treasury.gov/policy-issues/financial-sanctions/recent-actions/20191211</t>
  </si>
  <si>
    <t>https://home.treasury.gov/news/press-releases/sm853</t>
  </si>
  <si>
    <t>Treasury Designates IRGC-QF Weapon Smuggling Network</t>
  </si>
  <si>
    <t>BASHLIKOV, Aleksei</t>
  </si>
  <si>
    <t>BURKHONOVA, Gulsara</t>
  </si>
  <si>
    <t>GUSEV, Denis Igorevich</t>
  </si>
  <si>
    <t>PLOTNITSKIY, Andrey</t>
  </si>
  <si>
    <t>SLOBODSKOY, Dmitriy Alekseyevich,</t>
  </si>
  <si>
    <t>SLOBODSKOY, Kirill Alekseyevich</t>
  </si>
  <si>
    <t>SMIRNOV, Dmitriy Konstantinovich</t>
  </si>
  <si>
    <t>TUCHKOV, Ivan Dmitriyevich</t>
  </si>
  <si>
    <t>TURASHEV, Igor Olegovich </t>
  </si>
  <si>
    <t>YAKUBETS, Maksim Viktorovic</t>
  </si>
  <si>
    <t>ZAMULKO, Ruslan</t>
  </si>
  <si>
    <t>BIZNES-STOLITSA, OOO</t>
  </si>
  <si>
    <t>EVIL CORP</t>
  </si>
  <si>
    <t>OPTIMA, OOO</t>
  </si>
  <si>
    <t>TREID-INVEST, OOO</t>
  </si>
  <si>
    <t>TSAO, OOO</t>
  </si>
  <si>
    <t>VERTIKAL, OOO </t>
  </si>
  <si>
    <t>YUNIKOM, OOO</t>
  </si>
  <si>
    <t>Treasury Sanctions Evil Corp, the Russia-Based Cybercriminal Group Behind Dridex Malware</t>
  </si>
  <si>
    <t>https://home.treasury.gov/policy-issues/financial-sanctions/recent-actions/20191205</t>
  </si>
  <si>
    <t>https://home.treasury.gov/news/press-releases/sm845</t>
  </si>
  <si>
    <t>ACL ITHALAT IHRACAT</t>
  </si>
  <si>
    <t>AL SULTAN MONEY TRANSFER COMPANY</t>
  </si>
  <si>
    <t>SAHLOUL MONEY EXCHANGE COMPANY</t>
  </si>
  <si>
    <t>TAWASUL COMPANY</t>
  </si>
  <si>
    <t xml:space="preserve">Treasury Designates ISIS Financial, Procurement, and Recruitment Networks in the Middle East </t>
  </si>
  <si>
    <t>https://home.treasury.gov/policy-issues/financial-sanctions/recent-actions/20191118</t>
  </si>
  <si>
    <t>https://home.treasury.gov/news/press-releases/sm831</t>
  </si>
  <si>
    <t>DEHGHAN, Hossein</t>
  </si>
  <si>
    <t>RASHID, Gholam Ali</t>
  </si>
  <si>
    <t>Treasury Designates Khamenei’s Inner Circle Responsible for Domestic and Foreign Oppression</t>
  </si>
  <si>
    <t>https://home.treasury.gov/policy-issues/financial-sanctions/recent-actions/20191104</t>
  </si>
  <si>
    <t>https://home.treasury.gov/news/press-releases/sm824</t>
  </si>
  <si>
    <t>GOLPAYEGANI, Mohammad Mohammadi (khamenei's chief of staff)</t>
  </si>
  <si>
    <t>HAGHANIAN, Vahid (Khamenei's aid)</t>
  </si>
  <si>
    <t>ARMED FORCES GENERAL STAFF (AFGS)</t>
  </si>
  <si>
    <t>Turkey operation in northeast Syria began 9/10/2019 and ended on 23/10/2019</t>
  </si>
  <si>
    <t>https://home.treasury.gov/policy-issues/financial-sanctions/recent-actions/20191023</t>
  </si>
  <si>
    <t>KUZMIN, Denis Igorevich</t>
  </si>
  <si>
    <t>NESTEROV, Igor Vladimirovich</t>
  </si>
  <si>
    <t>RA-02791</t>
  </si>
  <si>
    <t>Treasury Targets Assets of Russian Financier who Attempted to Influence 2018 U.S. Elections</t>
  </si>
  <si>
    <t>https://home.treasury.gov/policy-issues/financial-sanctions/recent-actions/20190930</t>
  </si>
  <si>
    <t>https://home.treasury.gov/news/press-releases/sm787</t>
  </si>
  <si>
    <t>OKOROKOV, Ivan</t>
  </si>
  <si>
    <t>STEPANYAN, Karen</t>
  </si>
  <si>
    <t>SIG Russia flag</t>
  </si>
  <si>
    <t>SUDAK Russia flag</t>
  </si>
  <si>
    <t>https://home.treasury.gov/policy-issues/financial-sanctions/recent-actions/20190926</t>
  </si>
  <si>
    <t>Treasury Targets Sanctions Evasion Scheme Facilitating Jet Fuel Shipments to Russian Forces in Syria</t>
  </si>
  <si>
    <t>ETEMAD TEJARATE PARS CO.</t>
  </si>
  <si>
    <t>NATIONAL DEVELOPMENT FUND OF IRAN</t>
  </si>
  <si>
    <t>Treasury Sanctions Iran’s Central Bank and National Development Fund</t>
  </si>
  <si>
    <t>https://home.treasury.gov/news/press-releases/sm780</t>
  </si>
  <si>
    <t>https://home.treasury.gov/policy-issues/financial-sanctions/recent-actions/20190920</t>
  </si>
  <si>
    <t>BANK MARKAZI JOMHOURI ISLAMI IRAN</t>
  </si>
  <si>
    <t>Entity</t>
  </si>
  <si>
    <t>AKBARI, Mohammadreza Ali</t>
  </si>
  <si>
    <t>ASHTARI, Mahmud </t>
  </si>
  <si>
    <t>Treasury Designates Vast Iranian Petroleum Shipping Network That Supports IRGC-QF and Terror Proxies</t>
  </si>
  <si>
    <t>KISH P AND I CLUB</t>
  </si>
  <si>
    <t>ASTRONAUTICS RESEARCH INSTITUTE </t>
  </si>
  <si>
    <t>IRAN SPACE AGENCY</t>
  </si>
  <si>
    <t>IRAN SPACE RESEARCH CENTER</t>
  </si>
  <si>
    <t>https://2017-2021.state.gov/new-sanctions-designations-on-irans-space-program/index.html</t>
  </si>
  <si>
    <t>https://home.treasury.gov/policy-issues/financial-sanctions/recent-actions/20190903_33</t>
  </si>
  <si>
    <t>New Sanctions Designations on Iran’s Space Program</t>
  </si>
  <si>
    <t>https://home.treasury.gov/news/press-releases/sm772</t>
  </si>
  <si>
    <t>SMART ITHALAT IHRACAT DIS TICARET LIMITED SIRKETI</t>
  </si>
  <si>
    <t>https://home.treasury.gov/policy-issues/financial-sanctions/recent-actions/20190910</t>
  </si>
  <si>
    <t>https://home.treasury.gov/news/press-releases/sm765</t>
  </si>
  <si>
    <t>AKHAEI, Shaghayegh</t>
  </si>
  <si>
    <t>DEHGHAN, Hadi</t>
  </si>
  <si>
    <t>DEHGHAN, Hamed</t>
  </si>
  <si>
    <t>EBRAHIMZADEH, Mahdi</t>
  </si>
  <si>
    <t>SHARIAT, Seyed Hossein</t>
  </si>
  <si>
    <t>ASRE SANAT ESHRAGH COMPANY</t>
  </si>
  <si>
    <t>EBTEKAR SANAT ILYA LLC</t>
  </si>
  <si>
    <t>GREEN INDUSTRIES HONG KONG LIMITED</t>
  </si>
  <si>
    <t>PISHTAZAN KAVOSH GOSTAR BOSHRA, LLC</t>
  </si>
  <si>
    <t>Treasury Targets Procurement Networks Supporting Iran’s Missile Proliferation Programs</t>
  </si>
  <si>
    <t>https://home.treasury.gov/policy-issues/financial-sanctions/recent-actions/20190828</t>
  </si>
  <si>
    <t>https://home.treasury.gov/news/press-releases/sm759</t>
  </si>
  <si>
    <t>BORJI, Salim</t>
  </si>
  <si>
    <t>Treasury Sanctions Global Iranian Nuclear Enrichment Network</t>
  </si>
  <si>
    <t>https://home.treasury.gov/policy-issues/financial-sanctions/recent-actions/20190718_33</t>
  </si>
  <si>
    <t>https://home.treasury.gov/news/press-releases/sm736</t>
  </si>
  <si>
    <t>FAKHRZADEH, Mohammad</t>
  </si>
  <si>
    <t>KARIMI-ADEGANI, Afsaneh </t>
  </si>
  <si>
    <t>NAJAFI, Mehdi </t>
  </si>
  <si>
    <t>TALEBI, Sohayl</t>
  </si>
  <si>
    <t>BAKHTAR RAAD SEPAHAN COMPANY</t>
  </si>
  <si>
    <t>TAMIN KALAYE SABZ ARAS COMPANY</t>
  </si>
  <si>
    <t>Treasury Targets Senior IRGC Commanders Behind Iran’s Destructive and Destabilizing Activities</t>
  </si>
  <si>
    <t>https://home.treasury.gov/policy-issues/financial-sanctions/recent-actions/20190624</t>
  </si>
  <si>
    <t>https://home.treasury.gov/news/press-releases/sm716</t>
  </si>
  <si>
    <t>LIMITED LIABILITY COMPANY NON-BANK CREDIT ORGANIZATION RUSSIAN FINANCIAL SOCIETY</t>
  </si>
  <si>
    <t>Treasury Designates Russian Financial Institution Supporting North Korean Sanctions Evasion</t>
  </si>
  <si>
    <t>https://home.treasury.gov/news/press-releases/sm712</t>
  </si>
  <si>
    <t>'ABD AL-HAMID AL-ASADI, Makki Kazim</t>
  </si>
  <si>
    <t>SALIH AL HASANI, Mohammed Hussein</t>
  </si>
  <si>
    <t>SOUTH WEALTH RESOURCES COMPANY</t>
  </si>
  <si>
    <t>Treasury Targets IRGC-Qods Force Financial Conduit in Iraq for Trafficking Weapons</t>
  </si>
  <si>
    <t>https://home.treasury.gov/policy-issues/financial-sanctions/recent-actions/20190612</t>
  </si>
  <si>
    <t>https://home.treasury.gov/news/press-releases/sm706</t>
  </si>
  <si>
    <t>Treasury Designates Syrian Oligarch Samer Foz and His Luxury Reconstruction Business Empire</t>
  </si>
  <si>
    <t>https://home.treasury.gov/policy-issues/financial-sanctions/recent-actions/20190611</t>
  </si>
  <si>
    <t>ARVAND PETROCHEMICAL COMPANY</t>
  </si>
  <si>
    <t>BANDAR IMAM ABNIROO PETROCHEMICAL COMPANY</t>
  </si>
  <si>
    <t>BANDAR IMAM BESPARAN PETROCHEMICAL COMPANY</t>
  </si>
  <si>
    <t>BANDAR IMAM FARAVARESH PETROCHEMICAL COMPAN</t>
  </si>
  <si>
    <t>BANDAR IMAM KHARAZMI PETROCHEMICAL COMPANY</t>
  </si>
  <si>
    <t>BANDAR IMAM KIMIYA PETROCHEMICAL COMPANY</t>
  </si>
  <si>
    <t>BROOJEN PETROCHEMICAL COMPANY</t>
  </si>
  <si>
    <t>DAH DASHT PETROCHEMICAL INDUSTRIES</t>
  </si>
  <si>
    <t>FAJR PETROCHEMICAL COMPANY</t>
  </si>
  <si>
    <t>GACHSARAN POLYMER INDUSTRIES</t>
  </si>
  <si>
    <t>HEMMAT PETROCHEMICAL COMPANY</t>
  </si>
  <si>
    <t>HENGAM PETROCHEMICAL COMPANY</t>
  </si>
  <si>
    <t>HORMOZ UREA FERTILIZER COMPANY</t>
  </si>
  <si>
    <t>ILAM PETROCHEMICAL COMPANY</t>
  </si>
  <si>
    <t>IRANIAN INVESTMENT PETROCHEMICAL GROUP COMPANY</t>
  </si>
  <si>
    <t>IRANIAN PETROCHEMICAL INVESTMENT DEVELOPMENT MANAGEMENT COMPANY</t>
  </si>
  <si>
    <t>KAROUN PETROCHEMICAL COMPANY</t>
  </si>
  <si>
    <t>KHOUZESTAN PETROCHEMICAL COMPANY</t>
  </si>
  <si>
    <t>LORDEGAN UREA FERTILIZER COMPANY </t>
  </si>
  <si>
    <t>MODABBERAN EQTESAD COMPANY</t>
  </si>
  <si>
    <t>NPC ALLIANCE CORPORATION</t>
  </si>
  <si>
    <t>PAZARGAD NON INDUSTRIAL OPERATION COMPANY</t>
  </si>
  <si>
    <t>PERSIAN GULF APADANA PETROCHEMICAL COMPANY</t>
  </si>
  <si>
    <t>PERSIAN GULF BID BOLAND GAS REFINERY COMPANY</t>
  </si>
  <si>
    <t>PERSIAN GULF FAJR YADAVARAN GAS REFINERY COMPANY</t>
  </si>
  <si>
    <t>PERSIAN GULF PETROCHEMICAL INDUSTRY CO. </t>
  </si>
  <si>
    <t>PERSIAN GULF PETROCHEMICAL INDUSTRY COMMERCIAL CO. </t>
  </si>
  <si>
    <t>PETROCHEMICAL INDUSTRIES DEVELOPMENT MANAGEMENT COMPANY</t>
  </si>
  <si>
    <t>PETROCHEMICAL NON-INDUSTRIAL OPERATIONS &amp; SERVICES CO.</t>
  </si>
  <si>
    <t>RAHAVARAN FONOON PETROCHEMICAL COMPANY</t>
  </si>
  <si>
    <t>URMIA PETROCHEMICAL COMPANY</t>
  </si>
  <si>
    <t>BANDAR IMAM PETROCHEMICAL COMPANY</t>
  </si>
  <si>
    <t>MOBIN PETROCHEMICAL COMPANY</t>
  </si>
  <si>
    <t>PARS PETROCHEMICAL COMPANY</t>
  </si>
  <si>
    <t>SHAHID TONDGOOYAN PETROCHEMICAL COMPANY</t>
  </si>
  <si>
    <t>Treasury Sanctions Iran’s Largest Petrochemical Holding Group and Network of Subsidiaries/Sales Agents</t>
  </si>
  <si>
    <t>https://home.treasury.gov/news/press-releases/sm703</t>
  </si>
  <si>
    <t>https://home.treasury.gov/policy-issues/financial-sanctions/recent-actions/20190607</t>
  </si>
  <si>
    <t>GEREMEYEV, Ruslan</t>
  </si>
  <si>
    <t>KARLOV, Gennady Vyacheslavovich</t>
  </si>
  <si>
    <t>KOSSIEV, Sergey Leonidovich</t>
  </si>
  <si>
    <t>TRIKULYA, Elena Anatolievna</t>
  </si>
  <si>
    <t>VISMURADOV, Abuzayed</t>
  </si>
  <si>
    <t>TEREK SPECIAL RAPID RESPONSE TEAM</t>
  </si>
  <si>
    <t>Treasury Targets Individuals Involved in the Magnitsky Case and Gross Violations of Human Rights in Russia</t>
  </si>
  <si>
    <t>https://home.treasury.gov/policy-issues/financial-sanctions/recent-actions/20190516</t>
  </si>
  <si>
    <t>https://home.treasury.gov/news/press-releases/sm691</t>
  </si>
  <si>
    <t>AL-RAWI, Muhammad Abd-al-Qadir Mutni Assaf</t>
  </si>
  <si>
    <t xml:space="preserve">AL-RAWI, Mushtaq Talib Zughayr </t>
  </si>
  <si>
    <t>AL-RAWI, Umar Talib Zughayr</t>
  </si>
  <si>
    <t>AL-ARD AL-JADIDAH MONEY EXCHANGE COMPANY</t>
  </si>
  <si>
    <t>IRGC GROUND FORCES </t>
  </si>
  <si>
    <t>IRGC NAVY</t>
  </si>
  <si>
    <t>Treasury Designates Nodes of Daesh Financial Network in the Middle East, Europe, and East Africa</t>
  </si>
  <si>
    <t>https://home.treasury.gov/policy-issues/financial-sanctions/recent-actions/20190415_33</t>
  </si>
  <si>
    <t>https://home.treasury.gov/news/press-releases/sm657</t>
  </si>
  <si>
    <t>ALE ALI, Mohammad Reza</t>
  </si>
  <si>
    <t>ATABAKI, Alireza</t>
  </si>
  <si>
    <t>DASTGIRI, Reza Sakan</t>
  </si>
  <si>
    <t>EBRAHIMI, Ayatollah</t>
  </si>
  <si>
    <t>GALESHKALAMI, Iman Sedaghat</t>
  </si>
  <si>
    <t>MULAVI, Ali Shams</t>
  </si>
  <si>
    <t>SAKAN, Suleyman</t>
  </si>
  <si>
    <t>SEIFI, Asadollah</t>
  </si>
  <si>
    <t>VAKILI, Mohammad</t>
  </si>
  <si>
    <t>ANSAR BANK BROKERAGE COMPANY </t>
  </si>
  <si>
    <t>ANSAR EXCHANGE</t>
  </si>
  <si>
    <t>ANSAR INFORMATION TECHNOLOGY COMPANY</t>
  </si>
  <si>
    <t>ATLAS DOVIZ TICARETI </t>
  </si>
  <si>
    <t>ATLAS EXCHANGE </t>
  </si>
  <si>
    <t>HITAL EXCHANGE </t>
  </si>
  <si>
    <t>IRANIAN ATLAS COMPANY</t>
  </si>
  <si>
    <t>LEBRA MOON GENERAL TRADING LLC</t>
  </si>
  <si>
    <t>NARIA GENERAL TRADING LLC</t>
  </si>
  <si>
    <t>SAKAN EXCHANGE </t>
  </si>
  <si>
    <t>ZAGROS PARDIS KISH</t>
  </si>
  <si>
    <t>Treasury Targets Front Company Network Transferring Hundreds of Millions of Dollars and Euros to the IRGC</t>
  </si>
  <si>
    <t>https://home.treasury.gov/policy-issues/financial-sanctions/recent-actions/20190326</t>
  </si>
  <si>
    <t>https://home.treasury.gov/news/press-releases/sm639</t>
  </si>
  <si>
    <t>ASGARI, Mansur</t>
  </si>
  <si>
    <t>ATTARAN, Mohammad Mahdi Da'emi</t>
  </si>
  <si>
    <t>BARMI, Ruhollah Ghaderi</t>
  </si>
  <si>
    <t>BORJI, Sa'id</t>
  </si>
  <si>
    <t>EBRAHIMI, Reza</t>
  </si>
  <si>
    <t>ETA'ATI, Gholam Reza</t>
  </si>
  <si>
    <t>HAGHIGHIAN, Mohammad Hossein</t>
  </si>
  <si>
    <t>HAJJLU, Jalal Emami Ghareh</t>
  </si>
  <si>
    <t>HASHEMITABAR, Sayyed Asghar</t>
  </si>
  <si>
    <t>MASOUMIAN, Mehdi</t>
  </si>
  <si>
    <t>MEHDIPUR, Mohammad Reza</t>
  </si>
  <si>
    <t>MOTALLEBIZADEH, Akbar</t>
  </si>
  <si>
    <t>SAFARI, Mohammad Javad</t>
  </si>
  <si>
    <t>SHAFA'I, Mohsen</t>
  </si>
  <si>
    <t>ABU REIHAN GROUP</t>
  </si>
  <si>
    <t>BU ALI GROUP</t>
  </si>
  <si>
    <t>HEIDAR KARAR GROUP</t>
  </si>
  <si>
    <t>KIMIYA PAKHSH SHARGH</t>
  </si>
  <si>
    <t>PARADISE MEDICAL PIONEERS COMPANY</t>
  </si>
  <si>
    <t>PUYA ELECTRO SAMAN NIRU</t>
  </si>
  <si>
    <t>SADRA RESEARCH CENTER </t>
  </si>
  <si>
    <t>SHAHID AVINI GROUP</t>
  </si>
  <si>
    <t>SHAHID BABA'I GROUP</t>
  </si>
  <si>
    <t>SHAHID CHAMRAN GROUP</t>
  </si>
  <si>
    <t>SHAHID FAKHAR MOGHADDAM GROUP</t>
  </si>
  <si>
    <t>SHAHID KARIMI GROUP</t>
  </si>
  <si>
    <t>SHAHID KAZEMI GROUP</t>
  </si>
  <si>
    <t>SHAHID MOVAHHED DANESH GROUP</t>
  </si>
  <si>
    <t>SHAHID SHOKRI SCIENCE AND TECHNOLOGY RESEARCH CENTER </t>
  </si>
  <si>
    <t>SHAHID ZEINODDIN GROUP</t>
  </si>
  <si>
    <t>SHEIKH BAHA'I SCIENCE AND TECHNOLOGY RESEARCH CENTER</t>
  </si>
  <si>
    <t xml:space="preserve">Treasury targets organizations/Individuals associated with a Defense Entity Linked to Nuclear Weapons </t>
  </si>
  <si>
    <t>https://home.treasury.gov/policy-issues/financial-sanctions/recent-actions/20190322</t>
  </si>
  <si>
    <t>https://home.treasury.gov/news/press-releases/sm634</t>
  </si>
  <si>
    <t>MEDVEDEV, Gennadiy</t>
  </si>
  <si>
    <t>NAYDENKO, Aleksey Alekseevich</t>
  </si>
  <si>
    <t>ROMASHKIN, Ruslan</t>
  </si>
  <si>
    <t>SHEIN, Andrey </t>
  </si>
  <si>
    <t>STANKEVICH, Sergey</t>
  </si>
  <si>
    <t>VYSOTSKY, Vladimir Yurievich</t>
  </si>
  <si>
    <t>AO KONTSERN OKEANPRIBOR</t>
  </si>
  <si>
    <t>AO ZAVOD FIOLENT</t>
  </si>
  <si>
    <t>GUP RK KTB SUDOKOMPOZIT </t>
  </si>
  <si>
    <t>LLC NOVYE PROEKTY</t>
  </si>
  <si>
    <t>LLC SK CONSOL-STROI LTD</t>
  </si>
  <si>
    <t>PAO ZVEZDA </t>
  </si>
  <si>
    <t>YAROSLAVSKY SHIPBUILDING PLANT</t>
  </si>
  <si>
    <t>ZELENODOLSK SHIPYARD PLANT</t>
  </si>
  <si>
    <t>https://home.treasury.gov/policy-issues/financial-sanctions/recent-actions/20190315</t>
  </si>
  <si>
    <t>https://home.treasury.gov/news/press-releases/sm629</t>
  </si>
  <si>
    <t>HARAKAT AL-NUJABA </t>
  </si>
  <si>
    <t>Treasury targets an Iranian agent in Iraq</t>
  </si>
  <si>
    <t>https://home.treasury.gov/policy-issues/financial-sanctions/recent-actions/20190305</t>
  </si>
  <si>
    <t>ABBASI, Hossein</t>
  </si>
  <si>
    <t>GHASHGHAVI, Hamed</t>
  </si>
  <si>
    <t>MASOUMPOUR, Mojtaba</t>
  </si>
  <si>
    <t>MIRZABEYGI, Milad</t>
  </si>
  <si>
    <t>MONTAZAMI, Gholamreza</t>
  </si>
  <si>
    <t>ORDOUBADI, Nader Talebzadeh</t>
  </si>
  <si>
    <t>PARVAR, Hossein</t>
  </si>
  <si>
    <t>SHIRINKAR, Mohammad Bagher</t>
  </si>
  <si>
    <t>TALEBZADEH, Zeinab Mehanna</t>
  </si>
  <si>
    <t>NET PEYGARD SAMAVAT COMPANY</t>
  </si>
  <si>
    <t>NEW HORIZON ORGANIZATION</t>
  </si>
  <si>
    <t>Treasury Sanctions Iranian Organizations/Individuals Supporting Intelligence/Cyber Targeting of U.S. Persons</t>
  </si>
  <si>
    <t>https://home.treasury.gov/policy-issues/financial-sanctions/recent-actions/20190213</t>
  </si>
  <si>
    <t>https://home.treasury.gov/news/press-releases/sm611</t>
  </si>
  <si>
    <t>JSC EUROSIBENERGO</t>
  </si>
  <si>
    <t>UNITED COMPANY RUSAL PLC</t>
  </si>
  <si>
    <t>Aircraft</t>
  </si>
  <si>
    <t>Aicraft</t>
  </si>
  <si>
    <t>https://home.treasury.gov/policy-issues/financial-sanctions/recent-actions/20190124</t>
  </si>
  <si>
    <t>GHORBANIYAN, Mohammad</t>
  </si>
  <si>
    <t>KHORASHADIZADEH, Ali</t>
  </si>
  <si>
    <t>Treasury Designates Iran-Based Financial Facilitators of Malicious Cyber Activity</t>
  </si>
  <si>
    <t>https://home.treasury.gov/policy-issues/financial-sanctions/recent-actions/20181128</t>
  </si>
  <si>
    <t>https://home.treasury.gov/news/press-releases/sm556</t>
  </si>
  <si>
    <t>AL-BAZZAL, Muhammad Qasim</t>
  </si>
  <si>
    <t>ALCHWIKI, Mhd Amer </t>
  </si>
  <si>
    <t>DOGAEV, Andrey</t>
  </si>
  <si>
    <t>SAJJAD, Rasoul</t>
  </si>
  <si>
    <t>YAGHOUBI MIAB, Hossein</t>
  </si>
  <si>
    <t>GLOBAL VISION GROUP </t>
  </si>
  <si>
    <t>PROMSYRIOIMPORT</t>
  </si>
  <si>
    <t>TADBIR KISH MEDICAL AND PHARMACEUTICAL COMPANY</t>
  </si>
  <si>
    <t>Treasury Designates Illicit Russia-Iran Oil Network Supporting the Assad Regime, Hizballah, and HAMAS</t>
  </si>
  <si>
    <t>Lebanon</t>
  </si>
  <si>
    <t>https://home.treasury.gov/policy-issues/financial-sanctions/recent-actions/20181120</t>
  </si>
  <si>
    <t>https://home.treasury.gov/news/press-releases/sm553</t>
  </si>
  <si>
    <t>AL-ZAYDI, Shibl Muhsin 'Ubayd</t>
  </si>
  <si>
    <t>FARHAT, Muhammad 'Abd-Al-Hadi</t>
  </si>
  <si>
    <t>HASHIM, Yusuf</t>
  </si>
  <si>
    <t>KAWTHARANI, Adnan Hussein</t>
  </si>
  <si>
    <t>NASRALLAH, Jawad</t>
  </si>
  <si>
    <t>AL-MUJAHIDIN BRIGADES</t>
  </si>
  <si>
    <t>Treasury Sanctions Key Hizballah, IRGC-QF Networks in Iraq</t>
  </si>
  <si>
    <t>https://home.treasury.gov/policy-issues/financial-sanctions/recent-actions/20181113</t>
  </si>
  <si>
    <t>https://home.treasury.gov/news/press-releases/sm546</t>
  </si>
  <si>
    <t>BASOV, Aleksandr Vasilevich</t>
  </si>
  <si>
    <t>SUSHKO, Andriy Volodymyrovych</t>
  </si>
  <si>
    <t>ZARITSKY, Vladimir Nikolaevich</t>
  </si>
  <si>
    <t>JOINT STOCK COMPANY SANATORIUM AY-PETRI </t>
  </si>
  <si>
    <t>JOINT STOCK COMPANY SANATORIUM DYULBER</t>
  </si>
  <si>
    <t>JOINT STOCK COMPANY SANATORIUM MISKHOR</t>
  </si>
  <si>
    <t>KRYMTETS, AO</t>
  </si>
  <si>
    <t>LIMITED LIABILITY COMPANY GARANT-SV</t>
  </si>
  <si>
    <t>LIMITED LIABILITY COMPANY INFRASTRUCTURE PROJECTS MANAGEMENT COMPANY</t>
  </si>
  <si>
    <t>LIMITED LIABILITY COMPANY SOUTHERN PROJECT</t>
  </si>
  <si>
    <t>MINISTRY OF STATE SECURITY</t>
  </si>
  <si>
    <t>MRIYA RESORT &amp; SPA</t>
  </si>
  <si>
    <t>Treasury Sanctions Officials/Entities Supporting Russia role in Crimea/Eastern Ukraine</t>
  </si>
  <si>
    <t>https://home.treasury.gov/policy-issues/financial-sanctions/recent-actions/20181108</t>
  </si>
  <si>
    <t>https://home.treasury.gov/news/press-releases/sm543</t>
  </si>
  <si>
    <t>BAHADORI, Masoud</t>
  </si>
  <si>
    <t>BATENI, Naser</t>
  </si>
  <si>
    <t>BEHZAD, Morteza Ahmadali</t>
  </si>
  <si>
    <t>CHAGHAZARDY, Mohammad Kazem</t>
  </si>
  <si>
    <t>DAJMAR, Mohammad Hossein</t>
  </si>
  <si>
    <t>ESLAMI, Mansour</t>
  </si>
  <si>
    <t>GHALEBANI, Ahmad</t>
  </si>
  <si>
    <t>KHALILI, Jamshid</t>
  </si>
  <si>
    <t>KHOSROWTAJ, Mojtaba</t>
  </si>
  <si>
    <t>MOINIE, Mohammad</t>
  </si>
  <si>
    <t>NIKOUSOKHAN, Mahmoud</t>
  </si>
  <si>
    <t>PARSAEI, Reza</t>
  </si>
  <si>
    <t>POURANSARI, Hashem</t>
  </si>
  <si>
    <t>REZVANIANZADEH, Mohammed Reza</t>
  </si>
  <si>
    <t>SAEEDI, Mohammed</t>
  </si>
  <si>
    <t>SAFDARI, Seyed Jabe</t>
  </si>
  <si>
    <t>SEYYEDI, Seyed Nasser Mohammad</t>
  </si>
  <si>
    <t>SURI, Muhammad</t>
  </si>
  <si>
    <t>TABATABAEI, Seyyed Mohammad Ali Khatibi</t>
  </si>
  <si>
    <t>YAZDAN JOO, Mohammad Ali</t>
  </si>
  <si>
    <t>YOUSEFPOUR, Ali</t>
  </si>
  <si>
    <t>ZIRACCHIAN ZADEH, Mahmoud</t>
  </si>
  <si>
    <t>A.S.P. BUILDERS</t>
  </si>
  <si>
    <t>AEOI BASIJ RESISTANCE CENTER</t>
  </si>
  <si>
    <t>AGRICULTURAL, MEDICAL, AND INDUSTRIAL RESEARCH CENTER</t>
  </si>
  <si>
    <t>AMIN INVESTMENT BANK </t>
  </si>
  <si>
    <t>ARJAN ELECTRICITY AND ENERGY GENERATION MANAGEMENT</t>
  </si>
  <si>
    <t>ARMAN RESOURCES EQUIP AND SUPPORT MANAGEMENT</t>
  </si>
  <si>
    <t>ATIEH SAZAN DAY</t>
  </si>
  <si>
    <t>ATLANTIC SHIPPING &amp; TRANS</t>
  </si>
  <si>
    <t>ATLAS KIAN QESHM</t>
  </si>
  <si>
    <t>Treasury Fully Re-Imposes Sanctions on the Iranian Regime after US withdrawal from JCPOA</t>
  </si>
  <si>
    <t>https://home.treasury.gov/policy-issues/financial-sanctions/recent-actions/20181105</t>
  </si>
  <si>
    <t>ATOMIC ENERGY ORGANIZATION OF IRAN </t>
  </si>
  <si>
    <t>ATOMIC FUEL DEVELOPMENT ENGINEERING COMPANY</t>
  </si>
  <si>
    <t>AYANDEH BANK</t>
  </si>
  <si>
    <t>AZAR INVESTMENT</t>
  </si>
  <si>
    <t>AZAR PAD QESHM</t>
  </si>
  <si>
    <t>AZERBAIJAN CONSTRUCTION</t>
  </si>
  <si>
    <t>BAGHMISHEH RESIDENTIAL DEVELOPMENT</t>
  </si>
  <si>
    <t>BANK KARGOSHAEE</t>
  </si>
  <si>
    <t>BANK MELLI IRAN</t>
  </si>
  <si>
    <t>BANK OF INDUSTRY AND MINE</t>
  </si>
  <si>
    <t>BANK SEPAH</t>
  </si>
  <si>
    <t>BANK TEJARAT </t>
  </si>
  <si>
    <t>BEHSAZAN PARS EQUIPMENT DEVELOPMENT</t>
  </si>
  <si>
    <t>BEHSHAHR INDUSTRIAL DEVELOPMENT CORP.</t>
  </si>
  <si>
    <t>BELIZE SHIP AND LOGISTIC LIMITED</t>
  </si>
  <si>
    <t>BELIZE SHIPPING LINE SERVICE LIMITED</t>
  </si>
  <si>
    <t>BOU ALI SINA PETROCHEMICAL COMPANY</t>
  </si>
  <si>
    <t>BUALI INVESTMENT COMPANY</t>
  </si>
  <si>
    <t>CEMENT INDUSTRY INVESTMENT AND DEVELOPMENT COMPANY</t>
  </si>
  <si>
    <t>COMMERCIAL PARS OIL CO.</t>
  </si>
  <si>
    <t>CREDIT INSTITUTION FOR DEVELOPMENT</t>
  </si>
  <si>
    <t>DAMAVAND ELECTRICITY AND POWER ENGINEERING</t>
  </si>
  <si>
    <t>DAMAVAND POWER GENERATION COMPANY</t>
  </si>
  <si>
    <t>DANA INTEGRATED SYSTEM FOR ELECTRONIC INTERACTIONS CO. </t>
  </si>
  <si>
    <t>DARYANAVARD KISH </t>
  </si>
  <si>
    <t>DAY BANK</t>
  </si>
  <si>
    <t>DAY BANK BROKERAGE COMPANY</t>
  </si>
  <si>
    <t>DAY E-COMMERCE</t>
  </si>
  <si>
    <t>DAY EXCHANGE COMPANY</t>
  </si>
  <si>
    <t>DAY INVESTMENT</t>
  </si>
  <si>
    <t>DAY IRANIAN FINANCIAL AND ACCOUNTING SERVICES COMPANY</t>
  </si>
  <si>
    <t>DAY LEASING COMPANY</t>
  </si>
  <si>
    <t>DIAMOND TRANSPORTATION LIMITED</t>
  </si>
  <si>
    <t>EDBI EXCHANGE BROKERAGE</t>
  </si>
  <si>
    <t>EDBI STOCK BROKERAGE</t>
  </si>
  <si>
    <t>EGHTESAD NOVIN BANK </t>
  </si>
  <si>
    <t>EIGHTH OCEAN GMBH &amp; CO. KG</t>
  </si>
  <si>
    <t>EMPIRE MARITIME SERVICES LIMITED</t>
  </si>
  <si>
    <t>EUROPE TRANSPORTATION LIMITED</t>
  </si>
  <si>
    <t>EXECUTION OF IMAM KHOMEINI'S ORDER</t>
  </si>
  <si>
    <t>EXPORT DEVELOPMENT BANK OF IRAN </t>
  </si>
  <si>
    <t>FANAVARAN ETEMAAD RAAHBAR CO.</t>
  </si>
  <si>
    <t>FARADARYAY-E NIK-E GHESHM INVESTMENT</t>
  </si>
  <si>
    <t>FARS SARPANAH</t>
  </si>
  <si>
    <t>FUTURE AGE SHIPPING LIMITED</t>
  </si>
  <si>
    <t>GHADIR ABU MUSA HAMOON</t>
  </si>
  <si>
    <t>GHADIR CASPIAN GILAN ENERGY</t>
  </si>
  <si>
    <t>GHADIR CASPIAN STEEL TRADING</t>
  </si>
  <si>
    <t>GHADIR ELECTRICITY AND ENERGY INVESTMENT</t>
  </si>
  <si>
    <t>GHADIR ETEZAD INVESTMENT</t>
  </si>
  <si>
    <t>GHADIR INDUSTRIAL TRADING</t>
  </si>
  <si>
    <t>GHADIR INTERNATIONAL TRADING AND DEVELOPMENT</t>
  </si>
  <si>
    <t>GHADIR INVESTMENT AND INDUSTRY DEVELOPMENT</t>
  </si>
  <si>
    <t>GHADIR INVESTMENT COMPANY</t>
  </si>
  <si>
    <t>GHADIR KANI ARIY</t>
  </si>
  <si>
    <t>GHADIR KHUZESTAN CONSTRUCTION INDUSTRY DEVELOPMENT</t>
  </si>
  <si>
    <t>GHADIR LAMORD ENERGY</t>
  </si>
  <si>
    <t>GHADIR MANAGEMENT AND COMMERCIAL SERVICES</t>
  </si>
  <si>
    <t>GHADIR MAZANDARAN ELECTRICITY AND ENERGY GENERATION</t>
  </si>
  <si>
    <t>GHADIR MEHRIZ SOLAR ENERGY</t>
  </si>
  <si>
    <t>GHADIR OXIN ELECTRICITY </t>
  </si>
  <si>
    <t>GHADIR PAYMAN COUNSELING ENGINEERS</t>
  </si>
  <si>
    <t>GHADIR PETRO ARMAN KISH</t>
  </si>
  <si>
    <t>GHADIR PISHRO ELECTRICITY GENERATION</t>
  </si>
  <si>
    <t>GHADIR QOM SOLAR ENERGY GENERATION DEVELOPMENT</t>
  </si>
  <si>
    <t>GHADIR REAL-TIME SYSTEMS DEVELOPMENT</t>
  </si>
  <si>
    <t>GHADIR SOLAR ELECTRICITY AND ENERGY</t>
  </si>
  <si>
    <t>GHADIR TEHRAN ELECTRICITY AND ENERGY GENERATION DEVELOPMENT</t>
  </si>
  <si>
    <t>GHAED BASSIR PETROCHEMICAL PRODUCTS COMPANY</t>
  </si>
  <si>
    <t>GHAVAMIN BANK</t>
  </si>
  <si>
    <t>GHESHM SHIPPING LINES MARINE AND ENGINEERING SERVICES CO</t>
  </si>
  <si>
    <t>GILAN ELECTRICITY GENERATION MANAGEMENT</t>
  </si>
  <si>
    <t>GILAN ELECTRICITY TRANSMISSION DEVELOPMENT</t>
  </si>
  <si>
    <t>GLOBAL AGE LIMITED</t>
  </si>
  <si>
    <t>GLOBAL UNITED SHIPPING LIMITED</t>
  </si>
  <si>
    <t>GOLDEN ENTERPRISE SHIPPING LIMITED</t>
  </si>
  <si>
    <t>HAFEZ DARYA ARYA SHIPPING COMPANY</t>
  </si>
  <si>
    <t>HAMOON SEPAHAN COMMERCIAL TRADING</t>
  </si>
  <si>
    <t>HAMOON SEPAHAN INVESTMENT</t>
  </si>
  <si>
    <t>HAMOON SEPAHAN MANAGEMENT SERVICES</t>
  </si>
  <si>
    <t>HEKMAT IRANIAN BANK </t>
  </si>
  <si>
    <t>HOOPAD DARYA SHIPPING AGENCY SERVICES </t>
  </si>
  <si>
    <t>HORMOGAN ELECTRICITY AND POWER GENERATION</t>
  </si>
  <si>
    <t>HORMOZ OIL REFINING COMPANY</t>
  </si>
  <si>
    <t>INDUSTRIAL DEVELOPMENT AND RENOVATION ORGANIZATION OF IRAN </t>
  </si>
  <si>
    <t>INTERNATIONAL EXPERTISE GROUP LIMITED</t>
  </si>
  <si>
    <t>INTERNATIONAL TANKER LIMITED</t>
  </si>
  <si>
    <t>INTERSEAS SHIPYARD LTD</t>
  </si>
  <si>
    <t>IRAN &amp; SHARGH COMPANY</t>
  </si>
  <si>
    <t>IRAN &amp; SHARGH LEASING COMPANY</t>
  </si>
  <si>
    <t>IRAN AIR</t>
  </si>
  <si>
    <t>IRAN FOREIGN INVESTMENT COMPANY</t>
  </si>
  <si>
    <t>IRAN INSURANCE COMPANY</t>
  </si>
  <si>
    <t>IRAN MERINE SERVICES</t>
  </si>
  <si>
    <t>IRAN NUCLEAR REGULATORY AUTHORITY </t>
  </si>
  <si>
    <t>IRAN PETROCHEMICAL COMMERCIAL COMPANY </t>
  </si>
  <si>
    <t>IRAN ZAMIN BANK</t>
  </si>
  <si>
    <t>IRANIAN MINES AND MINING INDUSTRIES DEVELOPMENT AND RENOVATION ORGANIZATION</t>
  </si>
  <si>
    <t>IRANIAN NOVIN INDUSTRY DEVELOPMENT</t>
  </si>
  <si>
    <t>IRANIAN TITANIUM DEVELOPMENT</t>
  </si>
  <si>
    <t>IRANO HIND SHIPPING COMPANY LTD</t>
  </si>
  <si>
    <t>IRANO MISR SHIPPING COMPANY</t>
  </si>
  <si>
    <t>IRAN'S NUCLEAR POWER PLANT CONSTRUCTION MANAGEMENT COMPANY</t>
  </si>
  <si>
    <t>IRAN-VENEZUELA BI-NATIONAL BANK</t>
  </si>
  <si>
    <t>IRISL MARITIME TRAINING INSTITUTE</t>
  </si>
  <si>
    <t>IRISL MULTIMODAL TRANSPORT CO</t>
  </si>
  <si>
    <t>ISLAMIC REPUBLIC OF IRAN SHIPPING LINES</t>
  </si>
  <si>
    <t>ISLAMIC REPUBLIC OF IRAN SHIPPING LINES INVESTMENT </t>
  </si>
  <si>
    <t>KALAN KISH SHIPPING CO</t>
  </si>
  <si>
    <t>KARAMAAD SYSTEMS MANAGEMENT</t>
  </si>
  <si>
    <t>KHAYBAR COMPANY</t>
  </si>
  <si>
    <t>KHAZAR SEA SHIPPING LINES</t>
  </si>
  <si>
    <t>KISH ASIA NAVAK</t>
  </si>
  <si>
    <t>KISH INTERNATIONAL BANK</t>
  </si>
  <si>
    <t>KISH ROOYA-E ZENDEGI</t>
  </si>
  <si>
    <t>KURDISTAN CEMENT</t>
  </si>
  <si>
    <t>MACHINE SAZI ARAK CO. LTD.</t>
  </si>
  <si>
    <t>MAHAB GHODSS CONSULTING ENGINEERING COMPANY</t>
  </si>
  <si>
    <t>MAPNA KHUZESTAN ELECTRICITY GENERATION</t>
  </si>
  <si>
    <t>MARINE INFORMATION TECHNOLOGY DEVELOPMENT COMPANY</t>
  </si>
  <si>
    <t>MARJAN PETROCHEMICAL COMPANY </t>
  </si>
  <si>
    <t>MEHR IRAN CREDIT UNION BANK</t>
  </si>
  <si>
    <t>MELLAT INSURANCE COMPANY</t>
  </si>
  <si>
    <t>MELLI INTERNATIONAL BUILDING &amp; INDUSTRY COMPANY</t>
  </si>
  <si>
    <t>MIRACLE TRANSPORTATION LIMITED </t>
  </si>
  <si>
    <t>MOALLEM INSURANCE CO.</t>
  </si>
  <si>
    <t>MODABER</t>
  </si>
  <si>
    <t>MOMENT INVESTMENT LIMITED</t>
  </si>
  <si>
    <t>MOMTAZ ELECTRIC</t>
  </si>
  <si>
    <t>MOSAKHAR DARYA SHIPPING CO</t>
  </si>
  <si>
    <t>MOTOJEN AUTO INDUSTRY COMPANY</t>
  </si>
  <si>
    <t>MOTOJEN</t>
  </si>
  <si>
    <t>MSP KALA NAFT CO.</t>
  </si>
  <si>
    <t>N.I.T.C. REPRESENTATIVE OFFICE</t>
  </si>
  <si>
    <t>NARENJESTAN HOTEL AND BUILDING DEVELOPMENT</t>
  </si>
  <si>
    <t>NATIONAL INDUSTRIES AND MINING DEVELOPMENT</t>
  </si>
  <si>
    <t>NATIONAL IRANIAN TANKER COMPANY</t>
  </si>
  <si>
    <t>NATIONAL PETROCHEMICAL COMPANY </t>
  </si>
  <si>
    <t>NATIONWIDE SHIPPING LTD</t>
  </si>
  <si>
    <t>NEGIN KISH INTERNATIONAL SAHEL AND FARASAHEL DEVELOPMENT</t>
  </si>
  <si>
    <t>NEW AGE SHIPPING LIMITED</t>
  </si>
  <si>
    <t>NEYRIZ STEEL</t>
  </si>
  <si>
    <t>NOURI PETROCHEMICAL COMPANY</t>
  </si>
  <si>
    <t>NOVIN ENERGY COMPANY</t>
  </si>
  <si>
    <t>NOVIN PARS MINERAL EXPLORATION AND MINING ENGINEERING COMPANY</t>
  </si>
  <si>
    <t>NUCLEAR INDUSTRY EXPLORATION AND RAW MATERIALS PRODUCTION COMPANY</t>
  </si>
  <si>
    <t>NUCLEAR POWER PRODUCTION AND DEVELOPMENT COMPANY OF IRAN </t>
  </si>
  <si>
    <t>NUCLEAR SCIENCE AND TECHNOLOGY RESEARCH INSTITUTE</t>
  </si>
  <si>
    <t>OFOQ SAZEH PAYAH</t>
  </si>
  <si>
    <t>OGHYANOUS KHOROSHAN KISH</t>
  </si>
  <si>
    <t>OIL INDUSTRY INVESTMENT COMPANY</t>
  </si>
  <si>
    <t>OMID BONYAN DAY INSURANCE SERVICES</t>
  </si>
  <si>
    <t>OMID REY CIVIL &amp; CONSTRUCTION COMPANY </t>
  </si>
  <si>
    <t>OMRAN VA MASKAN ABAD DAY COMPANY</t>
  </si>
  <si>
    <t>PACIFIC OCEAN SHIPPING LIMITED</t>
  </si>
  <si>
    <t>PACIFIC SHIPPING AND TRANSPORTATION LIMITED</t>
  </si>
  <si>
    <t>PALM SERVICE LIMITED</t>
  </si>
  <si>
    <t>PARDIS INVESTMENT COMPANY</t>
  </si>
  <si>
    <t>PARS GHA'EM GOSTAR</t>
  </si>
  <si>
    <t>PARS INTERNATIONAL INDUSTRY DEVELOPMENT</t>
  </si>
  <si>
    <t>PARS ISOTOPE COMPANY</t>
  </si>
  <si>
    <t>PARS MCS </t>
  </si>
  <si>
    <t>PARS NICKEL KARAN KABIR</t>
  </si>
  <si>
    <t>PARS OIL AND GAS COMPANY </t>
  </si>
  <si>
    <t>PARS OIL CO.</t>
  </si>
  <si>
    <t>PARS PAIDAR SANAT NOVIN</t>
  </si>
  <si>
    <t>PARS PETROCHEMICAL SHIPPING COMPANY</t>
  </si>
  <si>
    <t>PARS SAZEH ENGINEERING AND CONSTRUCTION</t>
  </si>
  <si>
    <t>PARSIAN OIL AND GAS DEVELOPMENT</t>
  </si>
  <si>
    <t>PARSIAN RAIL TRANSPORT DEVELOPMENT</t>
  </si>
  <si>
    <t>PAYANDEH JAAM ELECTRICITY ENERGY</t>
  </si>
  <si>
    <t>PAYVAR ANDISH</t>
  </si>
  <si>
    <t>PERSIA HORMOZ SHIP REPAIR YARD COMPANY PJS </t>
  </si>
  <si>
    <t>PERSIA OIL &amp; GAS INDUSTRY DEVELOPMENT CO. </t>
  </si>
  <si>
    <t>PERSIAN GULF SABZ KARAFARINAN</t>
  </si>
  <si>
    <t>PETROPARS LTD.</t>
  </si>
  <si>
    <t>POLYNAR COMPANY</t>
  </si>
  <si>
    <t>POST BANK OF IRAN</t>
  </si>
  <si>
    <t>POUYA TAMIN KISH</t>
  </si>
  <si>
    <t>POUYAN TABAAN ENERGY</t>
  </si>
  <si>
    <t>POWER PLANT EQUIPMENT MANUFACTURING COMPANY</t>
  </si>
  <si>
    <t>QOM ENERGY GENERATION GOSTAR</t>
  </si>
  <si>
    <t>RAAHBAR INFORMATICS SERVICES</t>
  </si>
  <si>
    <t>RAAHBAR SARIR INTEGRATED TRACKING SYSTEMS INC</t>
  </si>
  <si>
    <t>RADIATION APPLICATIONS DEVELOPMENT COMPANY </t>
  </si>
  <si>
    <t>RAHBARAN OMID DARYA SHIP MANAGEMENT CO.</t>
  </si>
  <si>
    <t>RAILCOM RAAHBAR CO.</t>
  </si>
  <si>
    <t>RASTIN KHADAMAT PARSIAN COMPANY</t>
  </si>
  <si>
    <t>REY INVESTMENT COMPANY</t>
  </si>
  <si>
    <t>REY NIRU ENGINEERING COMPANY</t>
  </si>
  <si>
    <t>RISHMAK PRODUCTIVE &amp; EXPORTS COMPANY</t>
  </si>
  <si>
    <t>ROYAL ARYA CO.</t>
  </si>
  <si>
    <t>ROYAY-E ROZ KISH INVESTMENT COMPANY</t>
  </si>
  <si>
    <t>SADAF PETROCHEMICAL ASSALUYEH COMPANY</t>
  </si>
  <si>
    <t>SAFIRAN PAYAM DARYA SHIPPING COMPANY</t>
  </si>
  <si>
    <t>SAKHTEMAN INTERNATIONAL DEVELOPMENT</t>
  </si>
  <si>
    <t>SAMAN BANK </t>
  </si>
  <si>
    <t>SEPAHAN CEMENT </t>
  </si>
  <si>
    <t>SEPAHAN CEMENT CONCRETE PRODUCTS</t>
  </si>
  <si>
    <t>SEPAHAN CEMENT INVESTMENT</t>
  </si>
  <si>
    <t>SEPAHAN CEMENT PAKAT-SAZI SHAFAGH</t>
  </si>
  <si>
    <t>SEPAHAN CEMENT RAHNAVARD PRODUCTS TRANSPORTATION</t>
  </si>
  <si>
    <t>SEPEHR IRANIAN INSURANCE SERVICES</t>
  </si>
  <si>
    <t>SEPEHR MASHAHD CEMENT TRANSPORTATION</t>
  </si>
  <si>
    <t>SHARQ CEMENT</t>
  </si>
  <si>
    <t>SHARQ CEMENT INDUSTRIAL LIMESTONE</t>
  </si>
  <si>
    <t>SHARQ CEMENT MANUFACTURERS</t>
  </si>
  <si>
    <t>SHARQ COALMINES</t>
  </si>
  <si>
    <t>SHARQ WHITE CEMENT</t>
  </si>
  <si>
    <t>SHAZAND PETROCHEMICAL COMPANY</t>
  </si>
  <si>
    <t>SHIPPING COMPUTER SERVICES COMPANY</t>
  </si>
  <si>
    <t>SHIPPING WELFARE SERVICES INSTITUTE </t>
  </si>
  <si>
    <t>SHIRAZ PARS FARAYAND OIL REFINERY</t>
  </si>
  <si>
    <t>SHOMAL CEMENT COMPANY</t>
  </si>
  <si>
    <t>SOUTH IRAN DARYABAN KISH</t>
  </si>
  <si>
    <t>SOUTH SHIPPING LINES - IRAN LINE</t>
  </si>
  <si>
    <t>SPEED TRANSPORTATION LIMITED</t>
  </si>
  <si>
    <t>SPRING SHIPPING LIMITED</t>
  </si>
  <si>
    <t>STAR SHIP MANAGEMENT LIMITED</t>
  </si>
  <si>
    <t>TABRIZ PETROCHEMICAL COMPANY</t>
  </si>
  <si>
    <t>TADBIR BROKERAGE COMPANY</t>
  </si>
  <si>
    <t>TADBIR CONSTRUCTION DEVELOPMENT COMPANY</t>
  </si>
  <si>
    <t>TADBIR ECONOMIC DEVELOPMENT GROUP</t>
  </si>
  <si>
    <t>TADBIR ENERGY DEVELOPMENT GROUP CO.</t>
  </si>
  <si>
    <t>TADBIR INVESTMENT COMPANY</t>
  </si>
  <si>
    <t>TAKHTEH SHAHID BA HONAR</t>
  </si>
  <si>
    <t>TAMAS COMPANY</t>
  </si>
  <si>
    <t>TARABAR-GOROUS TRUST TRANSPORTATION</t>
  </si>
  <si>
    <t>TARGET TRANSPORTATION LIMITED</t>
  </si>
  <si>
    <t>TAT BANK</t>
  </si>
  <si>
    <t>TEJARAT GOSTAR FARDAD</t>
  </si>
  <si>
    <t>TEJARAT PAYDAR PAYMAN DEVELOPMENT</t>
  </si>
  <si>
    <t>THE NUCLEAR REACTORS FUEL COMPANY</t>
  </si>
  <si>
    <t>TISA KISH</t>
  </si>
  <si>
    <t>TOSE-E DIDAR IRANIAN HOLDING COMPANY</t>
  </si>
  <si>
    <t>TOSE-E DONYA SHAHR KOHAN COMPANY</t>
  </si>
  <si>
    <t>TOSEE EQTESAD AYANDEHSAZAN COMPANY</t>
  </si>
  <si>
    <t>TOSE-E MELLI GROUP INVESTMENT COMPANY</t>
  </si>
  <si>
    <t>TOSE-E MELLI INVESTMENT COMPANY</t>
  </si>
  <si>
    <t>TOSEE TAAVON BANK</t>
  </si>
  <si>
    <t>TOURISM BANK</t>
  </si>
  <si>
    <t>UNIVERSAL SHIPPING AND TRANSPORTATION LIMITED</t>
  </si>
  <si>
    <t>UNIVERSE SHIPPING LIMITED</t>
  </si>
  <si>
    <t>URANIUM PROCESSING AND NUCLEAR FUEL COMPANY</t>
  </si>
  <si>
    <t>VALFAJR SHIPPING COMPANY PJS</t>
  </si>
  <si>
    <t>VASEPARI SEPEHR PARS</t>
  </si>
  <si>
    <t>WORLDFAST INTERNATIONAL LIMITED</t>
  </si>
  <si>
    <t>WORLDWIDE SHIPPING &amp; TRANSPORTATION LIMITED</t>
  </si>
  <si>
    <t>ZARIN PERSIA INVESTMENT</t>
  </si>
  <si>
    <t>ZARIN RAFSANJAN CEMENT COMPANY</t>
  </si>
  <si>
    <t>HYUNDAI MIPO 2657 Iran flag</t>
  </si>
  <si>
    <t>SABRINA General Cargo Iran flag</t>
  </si>
  <si>
    <t>SOBHAN Bunkering Tanker Iran flag</t>
  </si>
  <si>
    <t>TARADIS General Cargo Iran flag</t>
  </si>
  <si>
    <t>EP-CFD</t>
  </si>
  <si>
    <t>EP-CFE</t>
  </si>
  <si>
    <t>EP-CFH</t>
  </si>
  <si>
    <t>EP-CFI</t>
  </si>
  <si>
    <t>EP-CFJ</t>
  </si>
  <si>
    <t>EP-CFK</t>
  </si>
  <si>
    <t>EP-CFL</t>
  </si>
  <si>
    <t>EP-CFM</t>
  </si>
  <si>
    <t>EP-CFO</t>
  </si>
  <si>
    <t>EP-CFP</t>
  </si>
  <si>
    <t>EP-CFQ</t>
  </si>
  <si>
    <t>EP-CFR</t>
  </si>
  <si>
    <t>EP-IAB</t>
  </si>
  <si>
    <t>EP-IAC</t>
  </si>
  <si>
    <t>EP-IAD</t>
  </si>
  <si>
    <t>EP-IAG</t>
  </si>
  <si>
    <t>EP-IAH</t>
  </si>
  <si>
    <t>EP-IAI</t>
  </si>
  <si>
    <t>EP-IBA</t>
  </si>
  <si>
    <t>EP-IBB</t>
  </si>
  <si>
    <t>EP-IBC</t>
  </si>
  <si>
    <t>EP-IBD</t>
  </si>
  <si>
    <t>EP-IBG</t>
  </si>
  <si>
    <t>EP-IBI</t>
  </si>
  <si>
    <t>EP-IBJ</t>
  </si>
  <si>
    <t>EP-IBK</t>
  </si>
  <si>
    <t>EP-IBL</t>
  </si>
  <si>
    <t>EP-IBN</t>
  </si>
  <si>
    <t>EP-IBP</t>
  </si>
  <si>
    <t>EP-IBQ</t>
  </si>
  <si>
    <t>EP-IBS</t>
  </si>
  <si>
    <t>EP-IBT</t>
  </si>
  <si>
    <t>EP-IBZ</t>
  </si>
  <si>
    <t>EP-ICD</t>
  </si>
  <si>
    <t>EP-ICE</t>
  </si>
  <si>
    <t>EP-ICF</t>
  </si>
  <si>
    <t>EP-IDA</t>
  </si>
  <si>
    <t>EP-IDD</t>
  </si>
  <si>
    <t>EP-IDF</t>
  </si>
  <si>
    <t>EP-IDG</t>
  </si>
  <si>
    <t>EP-IEB</t>
  </si>
  <si>
    <t>EP-IEC</t>
  </si>
  <si>
    <t>EP-IED</t>
  </si>
  <si>
    <t>EP-IEE</t>
  </si>
  <si>
    <t>EP-IEF</t>
  </si>
  <si>
    <t>EP-IEG</t>
  </si>
  <si>
    <t>EP-IFA</t>
  </si>
  <si>
    <t>EP-IJA</t>
  </si>
  <si>
    <t>EP-IJB</t>
  </si>
  <si>
    <t>EP-IRR</t>
  </si>
  <si>
    <t>EP-IRS</t>
  </si>
  <si>
    <t>EP-IRT</t>
  </si>
  <si>
    <t>EP-ITA</t>
  </si>
  <si>
    <t>EP-ITB</t>
  </si>
  <si>
    <t>EP-ITC</t>
  </si>
  <si>
    <t>EP-ITD</t>
  </si>
  <si>
    <t>EP-ITE</t>
  </si>
  <si>
    <t>EP-ITF</t>
  </si>
  <si>
    <t>EP-ITG</t>
  </si>
  <si>
    <t>EP-ITH</t>
  </si>
  <si>
    <t>EP-ITI</t>
  </si>
  <si>
    <t>EP-ITJ</t>
  </si>
  <si>
    <t>EP-ITK</t>
  </si>
  <si>
    <t>EP-ITL</t>
  </si>
  <si>
    <t>EP-ITM</t>
  </si>
  <si>
    <t>UR-BXI</t>
  </si>
  <si>
    <t>UR-CBD</t>
  </si>
  <si>
    <t>https://home.treasury.gov/policy-issues/financial-sanctions/recent-actions/20181105_names</t>
  </si>
  <si>
    <t>https://home.treasury.gov/news/press-releases/sm541</t>
  </si>
  <si>
    <t>Bank</t>
  </si>
  <si>
    <t>Sanctions removed Nov 2, 2018</t>
  </si>
  <si>
    <t>https://home.treasury.gov/policy-issues/financial-sanctions/recent-actions/20181102</t>
  </si>
  <si>
    <t>OWHADI, Mohammad Ebrahim</t>
  </si>
  <si>
    <t>RAZAVI, Esma'il</t>
  </si>
  <si>
    <t>https://home.treasury.gov/policy-issues/financial-sanctions/recent-actions/20181023</t>
  </si>
  <si>
    <t>https://home.treasury.gov/news/press-releases/sm532</t>
  </si>
  <si>
    <t>ANDISHEH MEHVARAN INVESTMENT COMPANY</t>
  </si>
  <si>
    <t>BAHMAN GROUP</t>
  </si>
  <si>
    <t>BANDAR ABBAS ZINC PRODUCTION COMPANY</t>
  </si>
  <si>
    <t>BANK MELLAT</t>
  </si>
  <si>
    <t>BONYAD TAAVON BASIJ</t>
  </si>
  <si>
    <t>CALCIMIN</t>
  </si>
  <si>
    <t>ESFAHAN'S MOBARAKEH STEEL COMPANY</t>
  </si>
  <si>
    <t>IRAN TRACTOR MANUFACTURING COMPANY</t>
  </si>
  <si>
    <t>IRAN ZINC MINES DEVELOPMENT COMPANY</t>
  </si>
  <si>
    <t>MEHR EQTESAD BANK</t>
  </si>
  <si>
    <t>MEHR EQTESAD FINANCIAL GROUP</t>
  </si>
  <si>
    <t>NEGIN SAHEL ROYAL INVESTMENT COMPANY</t>
  </si>
  <si>
    <t>PARSIAN BANK</t>
  </si>
  <si>
    <t>PARSIAN CATALYST CHEMICAL COMPANY</t>
  </si>
  <si>
    <t>QESHM ZINC SMELTING AND REDUCTION COMPANY</t>
  </si>
  <si>
    <t>SINA BANK</t>
  </si>
  <si>
    <t>TADBIRGARAN ATIYEH IRANIAN INVESTMENT COMPANY</t>
  </si>
  <si>
    <t>TAKTAR INVESTMENT COMPANY</t>
  </si>
  <si>
    <t>TECHNOTAR ENGINEERING COMPANY</t>
  </si>
  <si>
    <t>ZANJAN ACID PRODUCTION COMPANY</t>
  </si>
  <si>
    <t>Treasury Sanctions Financial Network Supporting Iranian Paramilitary Force Recruits/Trains Child Soldiers</t>
  </si>
  <si>
    <t>https://home.treasury.gov/news/press-releases/sm524</t>
  </si>
  <si>
    <t>https://home.treasury.gov/policy-issues/financial-sanctions/recent-actions/20181016</t>
  </si>
  <si>
    <t>ALEONG, Eddie</t>
  </si>
  <si>
    <t>ALI, Emraan</t>
  </si>
  <si>
    <t>https://home.treasury.gov/policy-issues/financial-sanctions/recent-actions/20180919</t>
  </si>
  <si>
    <t>https://home.treasury.gov/news/press-releases/sm489</t>
  </si>
  <si>
    <t>AL-ALI, Adnan</t>
  </si>
  <si>
    <t>AL-QATIRJI, Muhammad </t>
  </si>
  <si>
    <t>Treasury Imposes Sanctions on Assad Regime’s Key ISIS Intermediary and a Petroleum Procurement Network</t>
  </si>
  <si>
    <t>https://home.treasury.gov/news/press-releases/sm474</t>
  </si>
  <si>
    <t>https://home.treasury.gov/policy-issues/financial-sanctions/recent-actions/20180906_66</t>
  </si>
  <si>
    <t>https://home.treasury.gov/news/press-releases/sm462</t>
  </si>
  <si>
    <t>Treasury Targets Russian Shipping Companies for Violations of North Korea-related UNSC Resolutions</t>
  </si>
  <si>
    <t>https://home.treasury.gov/news/press-releases/sm463</t>
  </si>
  <si>
    <t>AHMED, Qassim Abdullah Ali</t>
  </si>
  <si>
    <t>https://ir.usembassy.gov/state-department-terrorist-designation-of-qassim-abdullah-ali-ahmed-aka-qassim-al-muamen/</t>
  </si>
  <si>
    <t>RI, Jong Won</t>
  </si>
  <si>
    <t>COMMERCIAL BANK AGROSOYUZ</t>
  </si>
  <si>
    <t>Treasury Targets Russian Bank for North Korean United Nations Security Council Violations</t>
  </si>
  <si>
    <t>https://home.treasury.gov/news/press-releases/sm454</t>
  </si>
  <si>
    <t>https://home.treasury.gov/policy-issues/financial-sanctions/recent-actions/20180803</t>
  </si>
  <si>
    <t>KATRANGI, Amir</t>
  </si>
  <si>
    <t>KATRANGI, Houssam</t>
  </si>
  <si>
    <t>KATRANGI, Maher</t>
  </si>
  <si>
    <t>KATRANGI, Mohamad</t>
  </si>
  <si>
    <t>GOLDEN STAR CO</t>
  </si>
  <si>
    <t>US, France Took Coordinated Action on Global Procurement Network for Syria’s Chemical Weapons Program</t>
  </si>
  <si>
    <t>https://home.treasury.gov/policy-issues/financial-sanctions/recent-actions/20180725</t>
  </si>
  <si>
    <t>AL-ASHTAR BRIGADES </t>
  </si>
  <si>
    <t>https://home.treasury.gov/policy-issues/financial-sanctions/recent-actions/20180710</t>
  </si>
  <si>
    <t>Iran agent militant group acting in Bahrain</t>
  </si>
  <si>
    <t>CHIRIKOV, Oleg Sergeyevich</t>
  </si>
  <si>
    <t>KAGANSKIY, Vladimir Yakovlevich</t>
  </si>
  <si>
    <t>TRIBUN, Aleksandr Lvovich </t>
  </si>
  <si>
    <t>DIGITAL SECURITY</t>
  </si>
  <si>
    <t>DIVETECHNOSERVICES </t>
  </si>
  <si>
    <t>EMBEDI</t>
  </si>
  <si>
    <t>KVANT SCIENTIFIC RESEARCH INSTITUTE</t>
  </si>
  <si>
    <t>Treasury Sanctions Russian Federal Security Service Enablers</t>
  </si>
  <si>
    <t>https://home.treasury.gov/policy-issues/financial-sanctions/recent-actions/20180611</t>
  </si>
  <si>
    <t>https://home.treasury.gov/news/press-releases/sm0410</t>
  </si>
  <si>
    <t>ALLAHKARAM, Hossein</t>
  </si>
  <si>
    <t>FIROUZABADI, Abdolhassan</t>
  </si>
  <si>
    <t>KHORAMABADI, Abdolsamad</t>
  </si>
  <si>
    <t>MOHTASHAM, Abdolhamid</t>
  </si>
  <si>
    <t>OSTAD, Hamid</t>
  </si>
  <si>
    <t>ANSAR-E HEZBOLLAH </t>
  </si>
  <si>
    <t>EVIN PRISON</t>
  </si>
  <si>
    <t>HANISTA PROGRAMING GROUP</t>
  </si>
  <si>
    <t>Treasury Targets Human Rights Abuses, Censorship, and Enhanced Monitoring by the Iranian Government</t>
  </si>
  <si>
    <t>https://home.treasury.gov/policy-issues/financial-sanctions/recent-actions/20180530</t>
  </si>
  <si>
    <t>https://home.treasury.gov/news/press-releases/sm0397</t>
  </si>
  <si>
    <t>Militant</t>
  </si>
  <si>
    <t>YEGANE, Gulnihal</t>
  </si>
  <si>
    <t>RONAGHI, Iraj</t>
  </si>
  <si>
    <t>ZANGANEH, Touraj </t>
  </si>
  <si>
    <t>3G LOJISTIK VE HAVACILIK HIZMETLARI LTD.</t>
  </si>
  <si>
    <t>BLUE AIRWAYS</t>
  </si>
  <si>
    <t>DENA AIRWAYS</t>
  </si>
  <si>
    <t>OTIK AVIATION</t>
  </si>
  <si>
    <t>RA HAVACILIK LOJISTIK VE TASIMACILIK TICARET LIMITED</t>
  </si>
  <si>
    <t>TRIGRON LOJISTIK KARGO LIMITED SIRKETI</t>
  </si>
  <si>
    <t>EP-AJC</t>
  </si>
  <si>
    <t>EP-AJH</t>
  </si>
  <si>
    <t>EP-AJI</t>
  </si>
  <si>
    <t>EP-CAP</t>
  </si>
  <si>
    <t>EP-CAQ</t>
  </si>
  <si>
    <t>EP-CAR</t>
  </si>
  <si>
    <t>EP-CAS</t>
  </si>
  <si>
    <t>EP-CPD</t>
  </si>
  <si>
    <t>EP-CPU</t>
  </si>
  <si>
    <t>EP-CPV</t>
  </si>
  <si>
    <t>EP-CPZ</t>
  </si>
  <si>
    <t>EP-LDA</t>
  </si>
  <si>
    <t>EP-LDC</t>
  </si>
  <si>
    <t>EP-MMA</t>
  </si>
  <si>
    <t>EP-MMB</t>
  </si>
  <si>
    <t>EP-MMC</t>
  </si>
  <si>
    <t>EP-MMJ</t>
  </si>
  <si>
    <t>EP-MMV</t>
  </si>
  <si>
    <t>EP-MNF</t>
  </si>
  <si>
    <t>EP-MOD</t>
  </si>
  <si>
    <t>EP-MOM</t>
  </si>
  <si>
    <t>EP-MOP</t>
  </si>
  <si>
    <t>EP-MOQ</t>
  </si>
  <si>
    <t>EP-MOR</t>
  </si>
  <si>
    <t>EP-MOS</t>
  </si>
  <si>
    <t>EP-PUA</t>
  </si>
  <si>
    <t>EP-PUL</t>
  </si>
  <si>
    <t>EP-PUM</t>
  </si>
  <si>
    <t>EP-SIF</t>
  </si>
  <si>
    <t>EP-SIG</t>
  </si>
  <si>
    <t>Treasury Targets Procurement Networks, 31 Aircraft Associated with Mahan Air and Other Iranian Airlines</t>
  </si>
  <si>
    <t>https://home.treasury.gov/policy-issues/financial-sanctions/recent-actions/20180524</t>
  </si>
  <si>
    <t>https://home.treasury.gov/news/press-releases/sm0395</t>
  </si>
  <si>
    <t>AZARPISHEH, Mehdi</t>
  </si>
  <si>
    <t>JA'FARI, Mohammad Agha</t>
  </si>
  <si>
    <t>KAZEMABAD, Mahmud Bagheri </t>
  </si>
  <si>
    <t>SHIR AMIN, Javad Bordbar</t>
  </si>
  <si>
    <t>TEHRANI, Sayyed Mohammad Ali Haddadnezhad</t>
  </si>
  <si>
    <t>https://home.treasury.gov/policy-issues/financial-sanctions/recent-actions/20180522</t>
  </si>
  <si>
    <t>https://home.treasury.gov/news/press-releases/sm0392</t>
  </si>
  <si>
    <t>BAZZI, Mohammad Ibrahim</t>
  </si>
  <si>
    <t>SAFI-AL-DIN, Abdallah</t>
  </si>
  <si>
    <t>AFRICA MIDDLE EAST INVESTMENT HOLDING SAL</t>
  </si>
  <si>
    <t>CAR ESCORT SERVICES S.A.L. OFF SHORE</t>
  </si>
  <si>
    <t>PREMIER INVESTMENT GROUP SAL</t>
  </si>
  <si>
    <t>https://home.treasury.gov/policy-issues/financial-sanctions/recent-actions/20180517</t>
  </si>
  <si>
    <t>Treasury Targets Iran agent Hizballah Financing Network and Iranian Conduit</t>
  </si>
  <si>
    <t>https://home.treasury.gov/news/press-releases/sm0388</t>
  </si>
  <si>
    <t>AL-KHALIL, Husayn</t>
  </si>
  <si>
    <t>AL-SAHRAWI, Adnan Abu Walid</t>
  </si>
  <si>
    <t>https://www.state.gov/on-the-death-of-isis-gs-leader-adnan-abu-walid-al-sahrawi/</t>
  </si>
  <si>
    <t>Daesh leader killed by French forces in Sept 2021.</t>
  </si>
  <si>
    <t>AL-SAYYID, Ibrahim Amin</t>
  </si>
  <si>
    <t>QASIM, Naim</t>
  </si>
  <si>
    <t>YAZBAK, Muhammad</t>
  </si>
  <si>
    <t>https://home.treasury.gov/policy-issues/financial-sanctions/recent-actions/20180516</t>
  </si>
  <si>
    <t>https://home.treasury.gov/news/press-releases/sm0387</t>
  </si>
  <si>
    <t>US led Terrorist Financing Targeting Center Sanctioned Iran agent Hizballah’s Senior Leadership</t>
  </si>
  <si>
    <t>KAREEM, Aras Habib</t>
  </si>
  <si>
    <t>QASIR, Muhammad</t>
  </si>
  <si>
    <t>AL-BILAD ISLAMIC BANK FOR INVESTMENT AND FINANCE P.S.C.</t>
  </si>
  <si>
    <t>Treasury Targets Iran’s Central Bank Governor, an Iraqi Bank Moving Millions of Dollars for IRGC-Qods Force</t>
  </si>
  <si>
    <t>https://home.treasury.gov/policy-issues/financial-sanctions/recent-actions/20180515</t>
  </si>
  <si>
    <t>https://home.treasury.gov/news/press-releases/sm0385</t>
  </si>
  <si>
    <t>A critical conduit for financial disbursements from the IRGC-QF to Iran agent Hizballah</t>
  </si>
  <si>
    <t>AMINI, Meghdad</t>
  </si>
  <si>
    <t>KHODA'I, Mohammad Hasan</t>
  </si>
  <si>
    <t>NAJAFPUR, Sa'id</t>
  </si>
  <si>
    <t>NIKBAKHT, Mas'ud </t>
  </si>
  <si>
    <t>SALEHI, Foad</t>
  </si>
  <si>
    <t>VALADZAGHARD, Mohammadreza Khedmati</t>
  </si>
  <si>
    <t>JAHAN ARAS KISH</t>
  </si>
  <si>
    <t>JOINT PARTNERSHIP OF MOHAMMADREZA KHEDMATI AND ASSOCIATES</t>
  </si>
  <si>
    <t>RASHED EXCHANGE</t>
  </si>
  <si>
    <t>United States Disrupt Large Scale Currency Exchange Network Transferring Millions of Dollars to the IRGC-QF</t>
  </si>
  <si>
    <t>https://home.treasury.gov/policy-issues/financial-sanctions/recent-actions/20180510</t>
  </si>
  <si>
    <t>https://home.treasury.gov/news/press-releases/sm0383</t>
  </si>
  <si>
    <t>MABANZA, Myrna Ajijul</t>
  </si>
  <si>
    <t>Treasury Sanctions ISIS-Philippines Facilitator for Terror Support</t>
  </si>
  <si>
    <t>BARAKAT, Nasif</t>
  </si>
  <si>
    <t>BARAKAT TRANSNATIONAL CRIMINAL ORGANIZATION</t>
  </si>
  <si>
    <t>Treasury Sanctions Syria-based Transnational Human Smuggling Organization Smuggling Migrants to the US</t>
  </si>
  <si>
    <t>https://home.treasury.gov/news/press-releases/sm0351</t>
  </si>
  <si>
    <t>https://home.treasury.gov/policy-issues/financial-sanctions/recent-actions/20180418</t>
  </si>
  <si>
    <t>AKIMOV, Andrey Igorevich, Russia</t>
  </si>
  <si>
    <t>BOGDANOV, Vladimir Leonidovich</t>
  </si>
  <si>
    <t>DERIPASKA, Oleg Vladimirovich</t>
  </si>
  <si>
    <t>DYUMIN, Alexey Gennadyevich</t>
  </si>
  <si>
    <t>FRADKOV, Mikhail Efimovich </t>
  </si>
  <si>
    <t>FURSENKO, Sergei </t>
  </si>
  <si>
    <t>GOVORUN, Oleg</t>
  </si>
  <si>
    <t>KOLOKOLTSEV, Vladimir Alexandrovich</t>
  </si>
  <si>
    <t>KOSACHEV, Konstantin</t>
  </si>
  <si>
    <t>KOSTIN, Andrey Leonidovich</t>
  </si>
  <si>
    <t>MILLER, Alexey Borisovich</t>
  </si>
  <si>
    <t>PATRUSHEV, Nikolai Platonovich</t>
  </si>
  <si>
    <t>REZNIK, Vladislav Matusovich</t>
  </si>
  <si>
    <t>ROTENBERG, Igor Arkadyevich</t>
  </si>
  <si>
    <t>SHAMALOV, Kirill Nikolaevich</t>
  </si>
  <si>
    <t>SHKOLOV, Evgeniy Mikhailovich</t>
  </si>
  <si>
    <t>TORSHIN, Alexander Porfiryevich</t>
  </si>
  <si>
    <t>USTINOV, Vladimir Vasilyevich</t>
  </si>
  <si>
    <t>VALIULIN, Timur Samirovich</t>
  </si>
  <si>
    <t>VEKSELBERG, Viktor Feliksovich</t>
  </si>
  <si>
    <t>ZHAROV, Alexander Alexandrovich</t>
  </si>
  <si>
    <t>ZOLOTOV, Viktor Vasiliyevich</t>
  </si>
  <si>
    <t>AGROHOLDING KUBAN</t>
  </si>
  <si>
    <t>BASIC ELEMENT LIMITED</t>
  </si>
  <si>
    <t>GAZ GROUP</t>
  </si>
  <si>
    <t>GAZPROM BURENIE, OOO</t>
  </si>
  <si>
    <t>LADOGA MENEDZHMENT, OOO</t>
  </si>
  <si>
    <t>NPV ENGINEERING OPEN JOINT STOCK COMPANY</t>
  </si>
  <si>
    <t>RENOVA GROUP</t>
  </si>
  <si>
    <t>ROSOBORONEKSPORT OAO </t>
  </si>
  <si>
    <t>RUSSIAN FINANCIAL CORPORATION</t>
  </si>
  <si>
    <t>RUSSIAN MACHINES</t>
  </si>
  <si>
    <t>Treasury Designates Russian Oligarchs, Officials, and Entities in Response to Worldwide Malign Activity</t>
  </si>
  <si>
    <t>https://home.treasury.gov/policy-issues/financial-sanctions/recent-actions/20180406</t>
  </si>
  <si>
    <t>https://home.treasury.gov/news/press-releases/sm0338</t>
  </si>
  <si>
    <t>GOHARI MOQADAM, Abuzar</t>
  </si>
  <si>
    <t>KARIMA, Abdollah</t>
  </si>
  <si>
    <t>MESRI, Behzad</t>
  </si>
  <si>
    <t>MIRKARIMI, Seyed Ali</t>
  </si>
  <si>
    <t>MOHAMMADI, Ehsan</t>
  </si>
  <si>
    <t>RAFATNEJAD, Gholamreza</t>
  </si>
  <si>
    <t>SABAHI, Mohammed Reza</t>
  </si>
  <si>
    <t>SABAHI, Roozbeh</t>
  </si>
  <si>
    <t>SADEGHI, Mostafa</t>
  </si>
  <si>
    <t>TAHMASEBI, Sajjad</t>
  </si>
  <si>
    <t>MABNA INSTITUTE</t>
  </si>
  <si>
    <t>Treasury Sanctions Iranian Cyber Actors for Malicious Cyber-Enabled Activities</t>
  </si>
  <si>
    <t>https://home.treasury.gov/policy-issues/financial-sanctions/recent-actions/20180323</t>
  </si>
  <si>
    <t>https://home.treasury.gov/news/press-releases/sm0332</t>
  </si>
  <si>
    <t>ASPERMAN, Joe</t>
  </si>
  <si>
    <t>KATIBAT AL-IMAM AL-BUKHARI</t>
  </si>
  <si>
    <t>https://home.treasury.gov/policy-issues/financial-sanctions/recent-actions/20180322</t>
  </si>
  <si>
    <t>Chemical weapons expert for Daesh in Syria</t>
  </si>
  <si>
    <t>AFANASYEV, Sergei</t>
  </si>
  <si>
    <t>ASLANOV, Dzheykhun Nasimi Ogly</t>
  </si>
  <si>
    <t>BOGACHEVA, Anna Vladislavovna</t>
  </si>
  <si>
    <t>BOVDA, Maria Anatolyevna</t>
  </si>
  <si>
    <t>BOVDA, Robert Sergeyevich</t>
  </si>
  <si>
    <t>BURCHIK, Mikhail Leonidovich</t>
  </si>
  <si>
    <t>BYSTROV, Mikhail Ivanovich</t>
  </si>
  <si>
    <t>KAVERZINA, Irina Viktorovna</t>
  </si>
  <si>
    <t>KRYLOVA, Aleksandra Yuryevna</t>
  </si>
  <si>
    <t>MOLCHANOV, Grigoriy Viktorovich</t>
  </si>
  <si>
    <t>PODKOPAEV, Vadim Vladimirovich</t>
  </si>
  <si>
    <t>POLOZOV, Sergey Pavlovich</t>
  </si>
  <si>
    <t>VASILCHENKO, Gleb Igorevich</t>
  </si>
  <si>
    <t>VENKOV, Vladimir</t>
  </si>
  <si>
    <t>INTERNET RESEARCH AGENCY LLC</t>
  </si>
  <si>
    <t>Treasury Sanctions Russian Cyber Actors for Interference with 2016 U.S. Elections and Malicious Cyber-Attacks</t>
  </si>
  <si>
    <t>https://home.treasury.gov/policy-issues/financial-sanctions/recent-actions/20180315</t>
  </si>
  <si>
    <t>https://home.treasury.gov/news/press-releases/sm0312</t>
  </si>
  <si>
    <t>ISIS-BANGLADESH</t>
  </si>
  <si>
    <t>ISIS-EGYPT</t>
  </si>
  <si>
    <t>ISIS-PHILIPPINES</t>
  </si>
  <si>
    <t>ISIS-SOMALIA</t>
  </si>
  <si>
    <t>ISIS-WEST AFRICA</t>
  </si>
  <si>
    <t>JUND AL-KHILAFAH IN TUNISIA</t>
  </si>
  <si>
    <t>MAUTE GROUP</t>
  </si>
  <si>
    <t>ABUBAKAR, Abdulpatta Escalon</t>
  </si>
  <si>
    <t>SAKARYA, Yunus Emre</t>
  </si>
  <si>
    <t>YUSUF, Mohamed Mire Ali</t>
  </si>
  <si>
    <t>AL-MUTAFAQ COMMERCIAL COMPANY</t>
  </si>
  <si>
    <t>LIIBAAN TRADING</t>
  </si>
  <si>
    <t>PROFESYONELLER ELEKTRONIK</t>
  </si>
  <si>
    <t>Treasury Sanctions ISIS Facilitators Across the Globe</t>
  </si>
  <si>
    <t>https://home.treasury.gov/policy-issues/financial-sanctions/recent-actions/20180209</t>
  </si>
  <si>
    <t>https://home.treasury.gov/news/press-release/sm0284</t>
  </si>
  <si>
    <t>ASSAF, Nabil Mahmoud</t>
  </si>
  <si>
    <t>BADR-AL-DIN, Muhammad</t>
  </si>
  <si>
    <t>QANSU, Ali Muhammad </t>
  </si>
  <si>
    <t>QANSU, Jihad Muhammad</t>
  </si>
  <si>
    <t>SAAD, Abdul Latif </t>
  </si>
  <si>
    <t>SAAD, Issam Ahmad</t>
  </si>
  <si>
    <t>GOLDEN FISH S.A.L. </t>
  </si>
  <si>
    <t>Treasury Targets Hizballah Financial Network in Africa and the Middle East</t>
  </si>
  <si>
    <t>https://home.treasury.gov/policy-issues/financial-sanctions/recent-actions/20180202</t>
  </si>
  <si>
    <t>https://home.treasury.gov/news/press-releases/sm0278</t>
  </si>
  <si>
    <t>HANIYEH, Ismail</t>
  </si>
  <si>
    <t>Head of Hamas political bureau</t>
  </si>
  <si>
    <t>https://home.treasury.gov/policy-issues/financial-sanctions/recent-actions/20180131</t>
  </si>
  <si>
    <t>ABRAMOV, Valeri Vyacheslavovich</t>
  </si>
  <si>
    <t>KOLOSOV, Bogdan Valeryevich </t>
  </si>
  <si>
    <t>KOSTENKO, Elena Nikolaevna</t>
  </si>
  <si>
    <t>MELNYCHUK, Oleksandr</t>
  </si>
  <si>
    <t>MELNYCHUK, Serhiy</t>
  </si>
  <si>
    <t>PASHKOV, Vladimir Igorevich</t>
  </si>
  <si>
    <t>PENTYA, Aleksandr Yevgenyevich</t>
  </si>
  <si>
    <t>PEREVALOV, Viktor Pavlovich</t>
  </si>
  <si>
    <t>TIMOFEEV, Aleksandr Yurievich</t>
  </si>
  <si>
    <t>TOPOR-GILKA, Sergey Anatolyevich</t>
  </si>
  <si>
    <t>DONCOALTRADE SP Z O O</t>
  </si>
  <si>
    <t>EVRO POLIS LTD.</t>
  </si>
  <si>
    <t>INSTAR LODZHISTIKS, OOO</t>
  </si>
  <si>
    <t>KOMPANIYA GAZ-ALYANS, OOO</t>
  </si>
  <si>
    <t>LIMITED LIABILITY COMPANY FOREIGN ECONOMIC ASSOCIATION</t>
  </si>
  <si>
    <t>PJSC POWER MACHINES </t>
  </si>
  <si>
    <t>UGOLNYE TEKHNOLOGII, OOO </t>
  </si>
  <si>
    <t>VAD, AO</t>
  </si>
  <si>
    <t>ZAO VNESHTORGSERVIS</t>
  </si>
  <si>
    <t>Treasury Sanctions Additional Individuals and Entities in Connection with the Conflict in Ukraine/Crimea</t>
  </si>
  <si>
    <t>https://home.treasury.gov/policy-issues/financial-sanctions/recent-actions/20180126</t>
  </si>
  <si>
    <t>https://home.treasury.gov/news/press-releases/sm0266</t>
  </si>
  <si>
    <t>DHAR, Siddhartha</t>
  </si>
  <si>
    <t>GAINI, Abdelatif</t>
  </si>
  <si>
    <t>RAZAVI, Morteza</t>
  </si>
  <si>
    <t>ZIAEI, Gholamreza, Karaj</t>
  </si>
  <si>
    <t>IRAN AIRCRAFT INDUSTRIES</t>
  </si>
  <si>
    <t>IRAN HELICOPTER SUPPORT AND RENEWAL COMPANY</t>
  </si>
  <si>
    <t>ISLAMIC REVOLUTIONARY GUARD CORPS ELECTRONIC WARFARE AND CYBER DEFENSE ORGANIZATION</t>
  </si>
  <si>
    <t>NATIONAL CYBERSPACE CENTER</t>
  </si>
  <si>
    <t>PARDAZAN SYSTEM NAMAD ARMAN</t>
  </si>
  <si>
    <t>RAJAEE SHAHR PRISON</t>
  </si>
  <si>
    <t>SUPREME COUNCIL OF CYBERSPACE</t>
  </si>
  <si>
    <t>Treasury Sanctions Individuals/Entities for Human Rights/Censorship &amp; Sanctioned Weapons Proliferators</t>
  </si>
  <si>
    <t>https://home.treasury.gov/policy-issues/financial-sanctions/recent-actions/20180112</t>
  </si>
  <si>
    <t>https://home.treasury.gov/news/press-releases/sm0250</t>
  </si>
  <si>
    <t>SHAHID ESLAMI RESEARCH CENTER</t>
  </si>
  <si>
    <t>SHAHID KHARRAZI INDUSTRIES</t>
  </si>
  <si>
    <t>SHAHID MOGHADDAM INDUSTRIES</t>
  </si>
  <si>
    <t>SHAHID SANIKHANI INDUSTRIES</t>
  </si>
  <si>
    <t>SHAHID SHUSTARI INDUSTRIES</t>
  </si>
  <si>
    <t>https://home.treasury.gov/policy-issues/financial-sanctions/recent-actions/20180104</t>
  </si>
  <si>
    <t>Treasury Sanctions Iranian Entities</t>
  </si>
  <si>
    <t>https://home.treasury.gov/news/press-releases/sm0246</t>
  </si>
  <si>
    <t>CHAYKA, Artem Yuryevich ( son of the Prosecutor General of the Russian Federation)</t>
  </si>
  <si>
    <t>KUSIUK, Sergey (Russian agent)</t>
  </si>
  <si>
    <t>Treasury sanctions Russian human rights abusers</t>
  </si>
  <si>
    <t>https://home.treasury.gov/news/press-releases/sm0243</t>
  </si>
  <si>
    <t>Treasury Targets Individuals Involved in the Magnitsky Case, Other Gross Violations of Human Rights in Russia</t>
  </si>
  <si>
    <t>https://home.treasury.gov/news/press-releases/sm0240</t>
  </si>
  <si>
    <t>https://home.treasury.gov/policy-issues/financial-sanctions/recent-actions/20171220_33</t>
  </si>
  <si>
    <t>MAYOROVA, Yulia</t>
  </si>
  <si>
    <t>PAVLOV, Andrei</t>
  </si>
  <si>
    <t>SHESHENYA, Alexei Nikolaevich</t>
  </si>
  <si>
    <t>KADYROV, Ramzan Akhmatovich (Head of Chechen Republic)</t>
  </si>
  <si>
    <t>KATAEV, Ayub Vakhaevich (law enforcement official in the Republic of Chechnya)</t>
  </si>
  <si>
    <t>AL-FAISAL, Abdullah Ibrahim</t>
  </si>
  <si>
    <t>Treasury Sanctions Jamaica-based ISIS Recruiter for Terror Support</t>
  </si>
  <si>
    <t>https://www.treasury.gov/press-center/press-releases/Pages/sm0231.aspx</t>
  </si>
  <si>
    <t>HEIDARI, Reza</t>
  </si>
  <si>
    <t>SEIF, Mahmoud</t>
  </si>
  <si>
    <t>PARDAZESH TASVIR RAYAN CO.</t>
  </si>
  <si>
    <t>Treasury Designates Large-Scale IRGC-QF Counterfeiting Ring</t>
  </si>
  <si>
    <t>https://home.treasury.gov/policy-issues/financial-sanctions/recent-actions/20171120</t>
  </si>
  <si>
    <t>https://www.treasury.gov/press-center/press-releases/Pages/sm0219.aspx</t>
  </si>
  <si>
    <t>TEJARAT ALMAS MOBIN HOLDING</t>
  </si>
  <si>
    <t>FANAMOJ</t>
  </si>
  <si>
    <t>RASTAFANN ERTEBAT ENGINEERING COMPANY </t>
  </si>
  <si>
    <t>Treasury Targets IRGC and Military Supporters under Counter-Proliferation Authority</t>
  </si>
  <si>
    <t>https://home.treasury.gov/policy-issues/financial-sanctions/recent-actions/20171013</t>
  </si>
  <si>
    <t>https://www.treasury.gov/press-center/press-releases/Pages/sm0177.aspx</t>
  </si>
  <si>
    <t>SHAHID ALAMOLHODA INDUSTRIES (owned or controlled by Aerospace Industries Organization)</t>
  </si>
  <si>
    <t>AHMADZADEGAN, Sadegh</t>
  </si>
  <si>
    <t>FATHI, Ahmad</t>
  </si>
  <si>
    <t>FIROOZI, Hamid</t>
  </si>
  <si>
    <t>GHAFFARINIA, Omid</t>
  </si>
  <si>
    <t>KEISSAR, Sina</t>
  </si>
  <si>
    <t>SAEDI, Nader</t>
  </si>
  <si>
    <t>SHOKOHI, Amin</t>
  </si>
  <si>
    <t>SADID CARAN SABA ENGINEERING COMPANY</t>
  </si>
  <si>
    <t>Treasury Targets Supporters of Iran’s IRGC and Networks Responsible for Cyber-Attacks Against the US</t>
  </si>
  <si>
    <t>https://home.treasury.gov/policy-issues/financial-sanctions/recent-actions/20170914</t>
  </si>
  <si>
    <t>https://www.treasury.gov/press-center/press-releases/Pages/sm0158.aspx</t>
  </si>
  <si>
    <t>AL-MANSUR, Salim Mustafa Muhammad </t>
  </si>
  <si>
    <t>Treasury Collaborates with Iraqi Government to Sanction ISIS Finance Emir</t>
  </si>
  <si>
    <t>https://www.treasury.gov/press-center/press-releases/Pages/sm0149.aspx</t>
  </si>
  <si>
    <t>AL-IRAQI, Abu Yahya</t>
  </si>
  <si>
    <t>ALKHALD, Ahmad</t>
  </si>
  <si>
    <t>Counter Terrorism Designations</t>
  </si>
  <si>
    <t>https://home.treasury.gov/policy-issues/financial-sanctions/recent-actions/20170817</t>
  </si>
  <si>
    <t>AMIR AL MO'MENIN INDUSTRIES</t>
  </si>
  <si>
    <t>SHAHID CHERAGHI INDUSTRIES</t>
  </si>
  <si>
    <t>SHAHID KALHOR INDUSTRIES</t>
  </si>
  <si>
    <t>SHAHID KARIMI INDUSTRIES</t>
  </si>
  <si>
    <t>SHAHID RASTEGAR INDUSTRIES</t>
  </si>
  <si>
    <t>SHAHID VARAMINI INDUSTRIES</t>
  </si>
  <si>
    <t>Treasury Sanctions Key Ballistic Missile Entities in Iran</t>
  </si>
  <si>
    <t>https://home.treasury.gov/policy-issues/financial-sanctions/recent-actions/20170728</t>
  </si>
  <si>
    <t>https://www.treasury.gov/press-center/press-releases/Pages/sm0136.aspx</t>
  </si>
  <si>
    <t>BARKHANOEV, Malik Ruslanovish</t>
  </si>
  <si>
    <t>Treasury Sanctions ISIS Fighter</t>
  </si>
  <si>
    <t>https://www.treasury.gov/press-center/press-releases/Pages/sm0129.aspx</t>
  </si>
  <si>
    <t>BULGAKOV, Vadim Viktorovich</t>
  </si>
  <si>
    <t>DIKIY, Aleksey Aleksandrovich</t>
  </si>
  <si>
    <t>JAROSH, Petr Grigorievich</t>
  </si>
  <si>
    <t>KAMSHILOV, Oleg Anatolievich</t>
  </si>
  <si>
    <t>MELNIKOV, Andrei </t>
  </si>
  <si>
    <t>MURATOV, Aleksey</t>
  </si>
  <si>
    <t>NAZAROV, Sergey Makarovich</t>
  </si>
  <si>
    <t>NIKITINA, Irina</t>
  </si>
  <si>
    <t>NIKULOV, Gennadii</t>
  </si>
  <si>
    <t>PASECHNIK, Leonid Ivanovich</t>
  </si>
  <si>
    <t>PLAKSINA, Olga </t>
  </si>
  <si>
    <t>PLISYUK, Mikhail Alekseyevich</t>
  </si>
  <si>
    <t>RYAUZOV, Denis Yuryevich</t>
  </si>
  <si>
    <t>UTKIN, Dmitriy Valeryevich</t>
  </si>
  <si>
    <t>VOROBEV, Aleksandr Nikolayevich</t>
  </si>
  <si>
    <t>BIKE CENTER</t>
  </si>
  <si>
    <t>CENTRAL REPUBLIC BANK</t>
  </si>
  <si>
    <t>CONCORD CATERING</t>
  </si>
  <si>
    <t>IFDK, ZAO</t>
  </si>
  <si>
    <t>IS BANK, AO</t>
  </si>
  <si>
    <t>JOINT STOCK COMMERCIAL BANK RUBLEV</t>
  </si>
  <si>
    <t>JOINT STOCK COMPANY BLACK SEA BANK OF DEVELOPMENT AND RECONSTRUCTION</t>
  </si>
  <si>
    <t>JOINT-STOCK COMPANY COMMERCIAL BANK NORTH CREDIT</t>
  </si>
  <si>
    <t>KPSK, OOO</t>
  </si>
  <si>
    <t>LIMITED LIABILITY COMPANY CONCORD MANAGEMENT AND CONSULTING</t>
  </si>
  <si>
    <t>MOLOT-ORUZHIE, OOO</t>
  </si>
  <si>
    <t>OBORONLOGISTIKA, OOO</t>
  </si>
  <si>
    <t>PRIVATE MILITARY COMPANY 'WAGNER'</t>
  </si>
  <si>
    <t>RIVIERA SUNRISE RESORT &amp; SPA</t>
  </si>
  <si>
    <t>STATE BANK LUHANSK PEOPLE'S REPUBLIC</t>
  </si>
  <si>
    <t>TAATTA, AO</t>
  </si>
  <si>
    <t>TSMRBANK, OOO</t>
  </si>
  <si>
    <t>VVB, PAO</t>
  </si>
  <si>
    <t>'WOLF' HOLDING OF SECURITY STRUCTURES</t>
  </si>
  <si>
    <t>CHERNOMORTRANSNEFT, AO</t>
  </si>
  <si>
    <t>DSD, OOO</t>
  </si>
  <si>
    <t>GIPROTRUBOPROVOD, AO</t>
  </si>
  <si>
    <t>NPF TRANSNEFT, AO</t>
  </si>
  <si>
    <t>SVYAZTRANSNEFT, AO</t>
  </si>
  <si>
    <t>TRANSNEFT FINANS, OOO</t>
  </si>
  <si>
    <t>TRANSNEFT-DIASKAN, AO</t>
  </si>
  <si>
    <t>TRANSNEFT-DRUZHBA, AO </t>
  </si>
  <si>
    <t>TRANSNEFTEPRODUKT, PAO</t>
  </si>
  <si>
    <t>TRANSNEFT-MEDIA, OOO</t>
  </si>
  <si>
    <t>TRANSNEFT-METROLOGIYA, AO</t>
  </si>
  <si>
    <t>TRANSNEFT-OKHRANA, OOO</t>
  </si>
  <si>
    <t>TRANSNEFT-PODVODSERVIS, AO</t>
  </si>
  <si>
    <t>TRANSNEFT-PRIKAME, AO</t>
  </si>
  <si>
    <t>TRANSNEFT-PRIVOLGA, AO</t>
  </si>
  <si>
    <t>TRANSNEFT-SEVER, AO</t>
  </si>
  <si>
    <t>TRANSNEFT-SIBIR, AO</t>
  </si>
  <si>
    <t>TRANSNEFT-TSENTRALNAYA SIBIR, AO</t>
  </si>
  <si>
    <t>TRANSNEFT-URAL, AO</t>
  </si>
  <si>
    <t>TSUP VSTO, OOO</t>
  </si>
  <si>
    <t>https://home.treasury.gov/policy-issues/financial-sanctions/recent-actions/20170620</t>
  </si>
  <si>
    <t>https://www.treasury.gov/press-center/press-releases/Pages/sm0114.aspx</t>
  </si>
  <si>
    <t>Agent</t>
  </si>
  <si>
    <t xml:space="preserve">KOSTRUBITSKY, Aleksey Aleksandrovich </t>
  </si>
  <si>
    <t>Civil Defense and Emergency Situations Minister of the “Donetsk People’s Republic" (DPR)</t>
  </si>
  <si>
    <t>Chairwoman of the DPR Central National Bank</t>
  </si>
  <si>
    <t>DPR minister of interior</t>
  </si>
  <si>
    <t>Minister of Economic Development in Crimea</t>
  </si>
  <si>
    <t>Prosecutor in Crimea</t>
  </si>
  <si>
    <t>Official representative of DPR in Russia</t>
  </si>
  <si>
    <t>Head of the Russian Federal Migration Service in Crimea</t>
  </si>
  <si>
    <t xml:space="preserve">KORNET, Igor Aleksandrovich </t>
  </si>
  <si>
    <t>"Luhansk People’s Republic" LPR Minister of Internal Affairs</t>
  </si>
  <si>
    <t>Acting minister</t>
  </si>
  <si>
    <t>LPR minister of state security</t>
  </si>
  <si>
    <t xml:space="preserve">KHORSHEVA, Natalya Ivanovna </t>
  </si>
  <si>
    <t>Founder/leader of PMC Wagner</t>
  </si>
  <si>
    <t>DPR Central Bank</t>
  </si>
  <si>
    <t>LPR Central Bank</t>
  </si>
  <si>
    <t>Russian bank</t>
  </si>
  <si>
    <t>Russia Deputy Minister of Economic Development</t>
  </si>
  <si>
    <t>Russian company</t>
  </si>
  <si>
    <t>President of Wolf Holding of Security Structures</t>
  </si>
  <si>
    <t>Combat Trainer Leader for Wolf Holding of Security Structures</t>
  </si>
  <si>
    <t>Chairperson of IFDK</t>
  </si>
  <si>
    <t>Russian corporate property insurer</t>
  </si>
  <si>
    <t>Arms</t>
  </si>
  <si>
    <t xml:space="preserve">BABAKOV, Alexander Mikhailovich </t>
  </si>
  <si>
    <t>Special Presidential Representative for Cooperation with Organizations representing Russians Living Abroad</t>
  </si>
  <si>
    <t>Alexander Babakov’s Chief of Staff</t>
  </si>
  <si>
    <t>Staffer to Alexander Babakov</t>
  </si>
  <si>
    <t>SAAL, Fared</t>
  </si>
  <si>
    <t>Treasury Sanctions ISIS Facilitator-Recruiter-Fighter</t>
  </si>
  <si>
    <t>https://www.treasury.gov/press-center/press-releases/Pages/sm0111.aspx</t>
  </si>
  <si>
    <t>AL-KUBAYSI, 'Umar</t>
  </si>
  <si>
    <t>AL-KAWTHAR MONEY EXCHANGE </t>
  </si>
  <si>
    <t>Treasury Sanctions Iraq-Based ISIS Financial Facilitation Network</t>
  </si>
  <si>
    <t>https://home.treasury.gov/policy-issues/financial-sanctions/recent-actions/20170615</t>
  </si>
  <si>
    <t>https://www.treasury.gov/press-center/press-releases/Pages/sm0109.aspx</t>
  </si>
  <si>
    <t>AL BINALI, Mohammed Isa Yousif Saqar </t>
  </si>
  <si>
    <t>ARMAR, Mohammad Shafi</t>
  </si>
  <si>
    <t>ATAR, Oussama Ahmad</t>
  </si>
  <si>
    <t>AL-JABURI, Attallah Salman 'Abd Kafi </t>
  </si>
  <si>
    <t>AL-AZAWI, Marwan Ibrahim Hussayn Tah</t>
  </si>
  <si>
    <t>Treasury Targets ISIS Leader Involved in Chemical Weapons Development</t>
  </si>
  <si>
    <t>https://home.treasury.gov/policy-issues/financial-sanctions/recent-actions/20170612</t>
  </si>
  <si>
    <t>https://www.treasury.gov/press-center/press-releases/Pages/sm103.aspx</t>
  </si>
  <si>
    <t>AO NNK-PRIMORNEFTEPRODUCT</t>
  </si>
  <si>
    <t>ARDIS-BEARINGS LLC</t>
  </si>
  <si>
    <t>INDEPENDENT PETROLEUM COMPANY</t>
  </si>
  <si>
    <t>https://home.treasury.gov/policy-issues/financial-sanctions/recent-actions/20170601</t>
  </si>
  <si>
    <t>SAFIEDDINE, Hashem</t>
  </si>
  <si>
    <t>Senior leader in Hezbollah</t>
  </si>
  <si>
    <t>AHMADI, Rahim</t>
  </si>
  <si>
    <t>FARASATPOUR, Morteza</t>
  </si>
  <si>
    <t>MATIN SANAT NIK ANDISHAN</t>
  </si>
  <si>
    <t>Treasury Sanctions Iranian Defense Officials for Supporting Iran’s Ballistic Missile Program</t>
  </si>
  <si>
    <t>https://www.treasury.gov/press-center/press-releases/Pages/sm0088.aspx</t>
  </si>
  <si>
    <t>A senior Iranian defense official</t>
  </si>
  <si>
    <t>ABBAS, Muhammad</t>
  </si>
  <si>
    <t>DARWISH, Samir Sakhir</t>
  </si>
  <si>
    <t>MAKHLUF, Ihab</t>
  </si>
  <si>
    <t>MAKHLUF, Iyad</t>
  </si>
  <si>
    <t>QUWAYDIR, Muhammed Bin-Muhammed Faris</t>
  </si>
  <si>
    <t>AL-AJNIHAH</t>
  </si>
  <si>
    <t>AL-BUSTAN CHARITY</t>
  </si>
  <si>
    <t>CHAM ISLAMIC BANK</t>
  </si>
  <si>
    <t>SYRIAN COMPANY FOR INFORMATION TECHNOLOGY</t>
  </si>
  <si>
    <t>BARLY OFF-SHORE</t>
  </si>
  <si>
    <t xml:space="preserve">SSRC Contracts Director </t>
  </si>
  <si>
    <t>https://home.treasury.gov/policy-issues/financial-sanctions/recent-actions/20170516</t>
  </si>
  <si>
    <t>MUHAMMAD, Hayat Ullah Ghulam</t>
  </si>
  <si>
    <t>ALOTAIBI, Mubarak Mohammed</t>
  </si>
  <si>
    <t>AL-SAFRANI, Ali Ahmidah </t>
  </si>
  <si>
    <t>HAMANI, Hamma</t>
  </si>
  <si>
    <t>SAKR, Tarek</t>
  </si>
  <si>
    <t>SHIRDON, Farah Mohamed</t>
  </si>
  <si>
    <t>SOLEIMANI, Sohrab</t>
  </si>
  <si>
    <t>ZARQUN, Abd al Had</t>
  </si>
  <si>
    <t>TEHRAN PRISONS ORGANIZATION</t>
  </si>
  <si>
    <t>Daesh leader in Libya</t>
  </si>
  <si>
    <t>https://home.treasury.gov/policy-issues/financial-sanctions/recent-actions/20170413</t>
  </si>
  <si>
    <t>BOURAS, Sami Bashur</t>
  </si>
  <si>
    <t>CHOUDARY, Anjem</t>
  </si>
  <si>
    <t>CRAWFORD, Shane Dominic</t>
  </si>
  <si>
    <t>ELSHEIKH, El Shafee</t>
  </si>
  <si>
    <t>JEDI, Muhammad Wanndy Bin Mohamed</t>
  </si>
  <si>
    <t>TAMTOMO, Muhammad Bahrun Naim Anggih</t>
  </si>
  <si>
    <t>TAYLOR, Mark John</t>
  </si>
  <si>
    <t>Treasury Designates Indonesian and Malaysian ISIS Operatives and Leaders</t>
  </si>
  <si>
    <t>https://www.treasury.gov/press-center/press-releases/Pages/sm0037.aspx</t>
  </si>
  <si>
    <t>https://home.treasury.gov/policy-issues/financial-sanctions/recent-actions/20170330</t>
  </si>
  <si>
    <t>HASAN YUSUF, Ahmad </t>
  </si>
  <si>
    <t>MURTADHA MAJEED RAMADHAN ALAWI</t>
  </si>
  <si>
    <t>https://2017-2021.state.gov/state-department-terrorist-designations-of-ahmad-hasan-yusuf-and-alsayed-murtadha-majeed-ramadhan-alawi/index.html</t>
  </si>
  <si>
    <t>Treasury sanctions Iranian agents in Bahrain</t>
  </si>
  <si>
    <t>AL-'ANZI, Muhammad Hadi 'Abd-al-Rahman Fayhan Sharban </t>
  </si>
  <si>
    <t>Treasury Sanctions Prominent Al-Nusrah Front and Al-Qa'ida Facilitator</t>
  </si>
  <si>
    <t>https://www.treasury.gov/press-center/press-releases/Pages/sm0027.aspx</t>
  </si>
  <si>
    <t>AL-HASRI, Bassam Ahmad</t>
  </si>
  <si>
    <t>KHALIL, Iyad Nazmi Salih</t>
  </si>
  <si>
    <t>METALLIC MANUFACTURING FACTORY</t>
  </si>
  <si>
    <t>Treasury Sanctions Senior Al-Nusrah Front Leaders Concurrently with UN Designations</t>
  </si>
  <si>
    <t>https://home.treasury.gov/policy-issues/financial-sanctions/recent-actions/20170223</t>
  </si>
  <si>
    <t>https://www.treasury.gov/press-center/press-releases/Pages/sm0011.aspx</t>
  </si>
  <si>
    <t>For acting for or on behalf of Syria’s Scientific Studies and Research Center (SSRC)</t>
  </si>
  <si>
    <t>AL-HAJJ, Yahya </t>
  </si>
  <si>
    <t>ASGHARZADEH, Abdollah</t>
  </si>
  <si>
    <t>DARIAN, Tenny</t>
  </si>
  <si>
    <t>EBRAHIMI, Hasan Dehghan</t>
  </si>
  <si>
    <t>FARHAT, Muhammad 'Abd-al-Amir </t>
  </si>
  <si>
    <t>MAGHAM, Mohammad</t>
  </si>
  <si>
    <t>ROSTAMIAN, Kambiz, Villa</t>
  </si>
  <si>
    <t>SHARIFI, Ali</t>
  </si>
  <si>
    <t>ZAHEDI, Mostafa</t>
  </si>
  <si>
    <t>EAST STAR COMPANY</t>
  </si>
  <si>
    <t>ERVIN DANESH ARYAN COMPANY</t>
  </si>
  <si>
    <t>MKS INTERNATIONAL CO. LTD.</t>
  </si>
  <si>
    <t>OFOG SABZE DARYA COMPANY</t>
  </si>
  <si>
    <t>ZIST TAJHIZ POOYESH COMPANY </t>
  </si>
  <si>
    <t>Treasury Sanctions Supporters of Iran’s Ballistic Missile Program and Iran’s Qods Force</t>
  </si>
  <si>
    <t>https://home.treasury.gov/policy-issues/financial-sanctions/recent-actions/20170203</t>
  </si>
  <si>
    <t>https://www.treasury.gov/press-center/press-releases/Pages/as0004.aspx</t>
  </si>
  <si>
    <t>Hezbollah agents working with IRGC</t>
  </si>
  <si>
    <t xml:space="preserve"> Treasury Sanctions Syrian Officials In Connection With UN Findings Of Regime’s Use Of Chemical Weapons</t>
  </si>
  <si>
    <t>https://home.treasury.gov/policy-issues/financial-sanctions/recent-actions/20170112</t>
  </si>
  <si>
    <t>ABBAS, Ghassan</t>
  </si>
  <si>
    <t>AHMAD, Firas</t>
  </si>
  <si>
    <t>AL-HASAN, Suhayl Hasan</t>
  </si>
  <si>
    <t>BALLUL, Ahmad</t>
  </si>
  <si>
    <t xml:space="preserve">BILAL, Muhammad Nafi </t>
  </si>
  <si>
    <t>BITAR, Bayan</t>
  </si>
  <si>
    <t>DABUL, Samir</t>
  </si>
  <si>
    <t>DAHI, Yasin Ahmad</t>
  </si>
  <si>
    <t>DARWISH, Saji Jamil</t>
  </si>
  <si>
    <t>HAWRANI, Habib</t>
  </si>
  <si>
    <t>HAYDAR, Zuhayr</t>
  </si>
  <si>
    <t>MAHALLA, Muhammad Mahmud</t>
  </si>
  <si>
    <t>MAKHLUF, Talal Shafiq</t>
  </si>
  <si>
    <t>MUALLA, Badi</t>
  </si>
  <si>
    <t>SHIHADAH, Rafiq</t>
  </si>
  <si>
    <t>WANUS, Ali</t>
  </si>
  <si>
    <t xml:space="preserve">ORGANIZATION FOR TECHNOLOGICAL INDUSTRIES </t>
  </si>
  <si>
    <t>SYRIAN AIR FORCE</t>
  </si>
  <si>
    <t>SYRIAN ARAB AIR DEFENSE FORCES</t>
  </si>
  <si>
    <t>SYRIAN ARAB ARMY</t>
  </si>
  <si>
    <t>SYRIAN ARAB NAVY</t>
  </si>
  <si>
    <t>SYRIAN ARAB REPUBLICAN GUARD</t>
  </si>
  <si>
    <t>KOTEY, Alexanda Amon</t>
  </si>
  <si>
    <t>PRAKASH, Neil Christopher</t>
  </si>
  <si>
    <t>ROCHMAN, Oman</t>
  </si>
  <si>
    <t>SHARROUF, Khaled</t>
  </si>
  <si>
    <t>USMAN, Bachrumsyah Mennor</t>
  </si>
  <si>
    <t>JAMAAH ANSHARUT DAULAH</t>
  </si>
  <si>
    <t>Treasury Designates Australian and Southeast Asian ISIL Operatives and Leaders</t>
  </si>
  <si>
    <t>https://home.treasury.gov/policy-issues/financial-sanctions/recent-actions/20170110</t>
  </si>
  <si>
    <t>https://www.treasury.gov/press-center/press-releases/Pages/jl0698.aspx</t>
  </si>
  <si>
    <t>BASTRYKIN, Alexander</t>
  </si>
  <si>
    <t>DAMUSH, Ali </t>
  </si>
  <si>
    <t>GORDIEVSKY, Stanislav Evgenievich</t>
  </si>
  <si>
    <t>KOVTUN, Dmitri</t>
  </si>
  <si>
    <t>LUGOVOI, Andrei Konstantinovich</t>
  </si>
  <si>
    <t>MUGHNIYEH, Mustafa</t>
  </si>
  <si>
    <t>PLAKSIN, Gennady Nikolaevich</t>
  </si>
  <si>
    <t>https://2009-2017.state.gov/r/pa/prs/ps/2017/01/266729.htm</t>
  </si>
  <si>
    <t>ALEXSEYEV, Vladimir Stepanovich</t>
  </si>
  <si>
    <t>BELAN, Aleksey Alekseyevich</t>
  </si>
  <si>
    <t>BOGACHEV, Evgeniy Mikhaylovich </t>
  </si>
  <si>
    <t>GIZUNOV, Sergey</t>
  </si>
  <si>
    <t>KOROBOV, Igor</t>
  </si>
  <si>
    <t>KOSTYUKOV, Igor</t>
  </si>
  <si>
    <t>AUTONOMOUS NONCOMMERCIAL ORGANIZATION PROFESSIONAL ASSOCIATION OF DESIGNERS OF DATA PROCESSING SYSTEMS</t>
  </si>
  <si>
    <t>FEDERAL SECURITY SERVICE</t>
  </si>
  <si>
    <t>MAIN INTELLIGENCE DIRECTORATE</t>
  </si>
  <si>
    <t>SPECIAL TECHNOLOGY CENTER</t>
  </si>
  <si>
    <t>ZORSECURITY</t>
  </si>
  <si>
    <t> Treasury Sanctions Two Individuals for Malicious Cyber-Enabled Activities</t>
  </si>
  <si>
    <t>https://home.treasury.gov/policy-issues/financial-sanctions/recent-actions/20161229</t>
  </si>
  <si>
    <t>https://www.treasury.gov/press-center/press-releases/Pages/jl0693.aspx</t>
  </si>
  <si>
    <t>AL-HAMO, Ahmad</t>
  </si>
  <si>
    <t xml:space="preserve">ALLOUCH, Aziz </t>
  </si>
  <si>
    <t>AL-ZAFIR, Ali</t>
  </si>
  <si>
    <t>DURGHAM, Dureid</t>
  </si>
  <si>
    <t>GHANEM, Ali</t>
  </si>
  <si>
    <t>HAMDAN, Mamun</t>
  </si>
  <si>
    <t>HAMMUD, Ali</t>
  </si>
  <si>
    <t>MUHANNA, Adib</t>
  </si>
  <si>
    <t>TURJUMAN, Muhammad Ramiz</t>
  </si>
  <si>
    <t>AL-HISN Firm for Security Protection and Guard Services</t>
  </si>
  <si>
    <t>Treasury Sanctions Additional Individuals and Entities in Response to Continuing Violence in Syria</t>
  </si>
  <si>
    <t>https://home.treasury.gov/policy-issues/financial-sanctions/recent-actions/20161223</t>
  </si>
  <si>
    <t>AKHLOMOV, Nikolay</t>
  </si>
  <si>
    <t>APANASENKO, Elena</t>
  </si>
  <si>
    <t>DUBINYAK, Andrey</t>
  </si>
  <si>
    <t xml:space="preserve">GAGLOEV, Vladimir </t>
  </si>
  <si>
    <t>KOZHENKOVA, Irina </t>
  </si>
  <si>
    <t>MITYAEV, Dmitriy</t>
  </si>
  <si>
    <t xml:space="preserve">RESHETNIKOV, Leonid </t>
  </si>
  <si>
    <t>VAINSHTEIN, Arkadiy</t>
  </si>
  <si>
    <t>ZHIROVA, Elena</t>
  </si>
  <si>
    <t>DEDOV, Mikhail Aleksandrovich</t>
  </si>
  <si>
    <t>KLISHIN, Mikhail Alekseevich</t>
  </si>
  <si>
    <t>KOVALCHUK, Kirill Mikhailovich</t>
  </si>
  <si>
    <t>LEBEDEV, Dmitri Alekseevich</t>
  </si>
  <si>
    <t>MANSUROV, Dmitri Flerovich</t>
  </si>
  <si>
    <t>MINAEV, Oleg Aleksandrovich</t>
  </si>
  <si>
    <t>PRIGOZHIN, Yevgeniy Viktorovich</t>
  </si>
  <si>
    <t>CRIMEAN PORTS</t>
  </si>
  <si>
    <t>CRIMEAN RAILWAY</t>
  </si>
  <si>
    <t>INSTITUT STROIPROEKT</t>
  </si>
  <si>
    <t>KARST, OOO</t>
  </si>
  <si>
    <t>LLC RUSCHEMTRADE</t>
  </si>
  <si>
    <t>SOLID LTD</t>
  </si>
  <si>
    <t>TRANS-FLOT JSC</t>
  </si>
  <si>
    <t>TRANSPETROCHART CO LTD</t>
  </si>
  <si>
    <t>MARSHAL ZHUKOV</t>
  </si>
  <si>
    <t>STALINGRAD Russia</t>
  </si>
  <si>
    <t>AGROKREDIT-INFORM, AO</t>
  </si>
  <si>
    <t>ALBASHSKI ELEVATOR, OAO</t>
  </si>
  <si>
    <t>BELOGLINSKI ELEVATOR, OAO</t>
  </si>
  <si>
    <t>EYANSKI ELEVATOR, OAO</t>
  </si>
  <si>
    <t>KHOMYAKOVSKI KHLADOKOMBINAT, ZAO</t>
  </si>
  <si>
    <t>KRYLOVSKI ELEVATOR, OAO</t>
  </si>
  <si>
    <t>LADOZHSKI ELEVATOR, OAO</t>
  </si>
  <si>
    <t>MALOROSSISKI ELEVATOR, OAO</t>
  </si>
  <si>
    <t>NOVATEK SEVERO-ZAPAD, OOO</t>
  </si>
  <si>
    <t>NOVATEK-CHELYABINSK, OOO</t>
  </si>
  <si>
    <t>NOVATEK-KOSTROMA, OOO</t>
  </si>
  <si>
    <t>NOVATEK-PERM, OOO</t>
  </si>
  <si>
    <t>NOVATEK-PUROVSKI ZPK, OOO</t>
  </si>
  <si>
    <t>NOVATEK-TARKOSALENEFTEGAZ, OOO</t>
  </si>
  <si>
    <t>NOVATEK-TRANSERVIS, OOO</t>
  </si>
  <si>
    <t>NOVATEK-UST-LUGA, OOO</t>
  </si>
  <si>
    <t>NOVATEK-YARSALENEFTEGAZ, OOO</t>
  </si>
  <si>
    <t>RASSVET, OAO</t>
  </si>
  <si>
    <t>ROVNENSKI ELEVATOR, OAO</t>
  </si>
  <si>
    <t>SHERVUD PREMER, OOO</t>
  </si>
  <si>
    <t>STEPNYANSKI ELEVATOR, OAO </t>
  </si>
  <si>
    <t>TD AGROTORG, OOO</t>
  </si>
  <si>
    <t>TERNEFTEGAZ, ZAO </t>
  </si>
  <si>
    <t>UMANSKI ELEVATOR, OAO </t>
  </si>
  <si>
    <t>VELICHKOVSKI ELEVATOR, OAO</t>
  </si>
  <si>
    <t>YARGEO, OOO</t>
  </si>
  <si>
    <t>Treasury Sanctions Individuals and Entities In Connection with the Conflict in Ukraine</t>
  </si>
  <si>
    <t>https://home.treasury.gov/policy-issues/financial-sanctions/recent-actions/20161220</t>
  </si>
  <si>
    <t>https://www.treasury.gov/press-center/press-releases/Pages/jl0688.aspx</t>
  </si>
  <si>
    <t>JUBAYR AL-RAWI, Fawaz Muhammad</t>
  </si>
  <si>
    <t>HANIFA MONEY EXCHANGE OFFICE</t>
  </si>
  <si>
    <t>SELSELAT AL THAHAB</t>
  </si>
  <si>
    <t>Treasury Sanctions Senior Isil Financier and Two Money Services Businesses</t>
  </si>
  <si>
    <t>https://home.treasury.gov/policy-issues/financial-sanctions/recent-actions/20161213</t>
  </si>
  <si>
    <t>https://www.treasury.gov/press-center/press-releases/Pages/jl0684.aspx</t>
  </si>
  <si>
    <t>AL-MESHEDANI, Abdullah Ahmed</t>
  </si>
  <si>
    <t>HASSAN, Basil</t>
  </si>
  <si>
    <t>HIMICH, Abdelilah</t>
  </si>
  <si>
    <t>https://2009-2017.state.gov/r/pa/prs/ps/2016/11/264498.htm</t>
  </si>
  <si>
    <t>https://home.treasury.gov/policy-issues/financial-sanctions/recent-actions/20161122</t>
  </si>
  <si>
    <t>State Department Designates Daesh facilitators</t>
  </si>
  <si>
    <t>BAKHAREV, Konstantin Mikhailovich</t>
  </si>
  <si>
    <t>BALBEK, Ruslan Ismailovich</t>
  </si>
  <si>
    <t>BELIK, Dmitry Anatolievich</t>
  </si>
  <si>
    <t>KOZENKO, Andrey Dmitrievich</t>
  </si>
  <si>
    <t>SAVCHENKO, Svetlana Borisovna</t>
  </si>
  <si>
    <t>SHPEROV, Pavel Valentinovich</t>
  </si>
  <si>
    <t>Treasury Sanctions Individuals for Activities Related to Russia's Occupation of Crimea</t>
  </si>
  <si>
    <t>https://home.treasury.gov/policy-issues/financial-sanctions/recent-actions/20161114_33</t>
  </si>
  <si>
    <t>https://www.treasury.gov/press-center/press-releases/Pages/jl0609.aspx</t>
  </si>
  <si>
    <t>AL-'ALLAK, Ashraf Ahmad Fari'</t>
  </si>
  <si>
    <t>AL-MUHAYSINI, 'Abdallah Muhammad Bin-Sulayman </t>
  </si>
  <si>
    <t>JASHARI, Abdul</t>
  </si>
  <si>
    <t>ZAYNIYAH, Jamal Husayn</t>
  </si>
  <si>
    <t> Treasury Designates Key Al-Nusrah Front Leaders</t>
  </si>
  <si>
    <t>https://home.treasury.gov/policy-issues/financial-sanctions/recent-actions/20161110</t>
  </si>
  <si>
    <t>https://www.treasury.gov/press-center/press-releases/Pages/jl0605.aspx</t>
  </si>
  <si>
    <t>AYAD, Yosef </t>
  </si>
  <si>
    <t>HAMDAR, Muhammad Ghaleb</t>
  </si>
  <si>
    <t>JAMAL-AL-DIN, Hasan </t>
  </si>
  <si>
    <t>KALLAS, Muhammad Al-Mukhtar </t>
  </si>
  <si>
    <t>TABATABA'I, Haytham 'Ali</t>
  </si>
  <si>
    <t>GLOBAL CLEANERS S.A.R.L</t>
  </si>
  <si>
    <t>Treasury Sanctions Hizballah Financiers and Operatives</t>
  </si>
  <si>
    <t>https://home.treasury.gov/policy-issues/financial-sanctions/recent-actions/20161020</t>
  </si>
  <si>
    <t>https://www.treasury.gov/press-center/press-releases/Pages/jl0587.aspx</t>
  </si>
  <si>
    <t>Jund al-Aqsa</t>
  </si>
  <si>
    <t xml:space="preserve">State Department Designates a subunit of al-Qa’ida’s affiliate in Syria, al-Nusrah Front </t>
  </si>
  <si>
    <t>https://2009-2017.state.gov/r/pa/prs/ps/2016/09/262158.htm</t>
  </si>
  <si>
    <t>HAMMAD, Fathi Ahmad Mohammad</t>
  </si>
  <si>
    <t>State Department Designates Senior Hamas Official</t>
  </si>
  <si>
    <t>https://2009-2017.state.gov/r/pa/prs/ps/2016/09/262004.htm</t>
  </si>
  <si>
    <t>ALHMIDAN, Mohamad Alsaied</t>
  </si>
  <si>
    <t>JAMOUS, Hussam</t>
  </si>
  <si>
    <t>https://home.treasury.gov/policy-issues/financial-sanctions/recent-actions/20160915</t>
  </si>
  <si>
    <t>ANYUKHINA, Anna Vladimirovna</t>
  </si>
  <si>
    <t>BASURIN, Eduard</t>
  </si>
  <si>
    <t>BORODULINA, Svetlana Alekseevna</t>
  </si>
  <si>
    <t>DEMIDOV, Valentin Valentinovich</t>
  </si>
  <si>
    <t>ISMAILOV, Zaur</t>
  </si>
  <si>
    <t>KIVIKO, Irina Valerievna</t>
  </si>
  <si>
    <t>KONONOV, Vladimir</t>
  </si>
  <si>
    <t>MANUILOV, Evgeny</t>
  </si>
  <si>
    <t>MURADOV, Georgiy L'vovich</t>
  </si>
  <si>
    <t>NAZAROV, Mikhail Anatolievich</t>
  </si>
  <si>
    <t>PALAGIN, Viktor Nikolayevich</t>
  </si>
  <si>
    <t>POLONSKY, Dmitry Anatolievich</t>
  </si>
  <si>
    <t>SHAPOVALOV, Oleg Georgievich</t>
  </si>
  <si>
    <t>SHEREMET, Mikhail Sergeyevich</t>
  </si>
  <si>
    <t>SHUBIN, Alexandr </t>
  </si>
  <si>
    <t>VASYUTA, Andrey Gennadievich</t>
  </si>
  <si>
    <t>YATSENKO, Viktor</t>
  </si>
  <si>
    <t>AO 'INSTITUTE GIPROSTROYMOST-SAINT-PETERSBURG</t>
  </si>
  <si>
    <t>CJSC ABR MANAGEMENT</t>
  </si>
  <si>
    <t>CJSC SOVMORTRANS</t>
  </si>
  <si>
    <t>FAU 'GLAVGOSEKSPERTIZA ROSSII'</t>
  </si>
  <si>
    <t>FEDERAL SUE SHIPYARD 'MORYE'</t>
  </si>
  <si>
    <t>FKU UPRDOR 'TAMAN'</t>
  </si>
  <si>
    <t>LLC KOKSOKHIMTRANS</t>
  </si>
  <si>
    <t>OAO SHIP REPAIR CENTER 'ZVEZDOCHKA'</t>
  </si>
  <si>
    <t>OAO 'URANIS-RADIOSISTEMY'</t>
  </si>
  <si>
    <t>OJSC SOVFRACHT</t>
  </si>
  <si>
    <t>OOO 'DSK'</t>
  </si>
  <si>
    <t>OOO SHIPYARD 'ZALIV'</t>
  </si>
  <si>
    <t>OOO 'STG-EKO'</t>
  </si>
  <si>
    <t>PJSC MOSTOTREST</t>
  </si>
  <si>
    <t>SALVATION COMMITTEE OF UKRAINE</t>
  </si>
  <si>
    <t>SGM MOST OOO</t>
  </si>
  <si>
    <t>SMT-K</t>
  </si>
  <si>
    <t>SOVFRACHT MANAGING COMPANY LLC</t>
  </si>
  <si>
    <t>SOVFRACHT-SOVMORTRANS GROUP</t>
  </si>
  <si>
    <t>SUE RC 'FEODOSIA OPTICAL PLANT'</t>
  </si>
  <si>
    <t>ACHIM DEVELOPMENT, OOO</t>
  </si>
  <si>
    <t>AREXIMBANK-GAZPROMBANK GROUP CJSC</t>
  </si>
  <si>
    <t>AUTOMATED BANKING TECHNOLOGIES CJSC</t>
  </si>
  <si>
    <t>BM BANK PUBLIC JOINT STOCK COMPANY </t>
  </si>
  <si>
    <t>BM HOLDING AG</t>
  </si>
  <si>
    <t>BM PROEKT, OOO</t>
  </si>
  <si>
    <t>BM-DIREKTSIYA, OOO</t>
  </si>
  <si>
    <t>BOM ASSET MANAGEMENT LTD</t>
  </si>
  <si>
    <t>BOM FINANCE LTD</t>
  </si>
  <si>
    <t>BOM PROJECT FINANCING LTD</t>
  </si>
  <si>
    <t>BPO PECHATNIKI, OAO </t>
  </si>
  <si>
    <t>CENTREX EUROPE ENERGY AND GAS AG</t>
  </si>
  <si>
    <t>CREDIT URAL BANK</t>
  </si>
  <si>
    <t>CROSSPLANET LTD</t>
  </si>
  <si>
    <t>DALTRANSGAZ, OAO</t>
  </si>
  <si>
    <t>DRUZHBA, AO</t>
  </si>
  <si>
    <t>EESTI KREDIIDIPANK AS</t>
  </si>
  <si>
    <t>FINANSOVY ASSISTENT CJSC</t>
  </si>
  <si>
    <t>GAZKARDSERVIS OOO</t>
  </si>
  <si>
    <t>GAZMASH, AO</t>
  </si>
  <si>
    <t>GAZ-OIL, OOO</t>
  </si>
  <si>
    <t>GAZPROM DOBYCHA IRKUTSK, OOO</t>
  </si>
  <si>
    <t>GAZPROM DOBYCHA KRASNODAR, OOO</t>
  </si>
  <si>
    <t>GAZPROM DOBYCHA KUZNETSK, OOO</t>
  </si>
  <si>
    <t>GAZPROM DOBYCHA NADYM, OOO</t>
  </si>
  <si>
    <t>GAZPROM DOBYCHA NOYABRSK, OOO</t>
  </si>
  <si>
    <t>GAZPROM DOBYCHA URENGOI, OOO</t>
  </si>
  <si>
    <t>GAZPROM DOBYCHA YAMBURG,OOO </t>
  </si>
  <si>
    <t>GAZPROM ENERGO, OOO</t>
  </si>
  <si>
    <t>GAZPROM FLOT, OOO</t>
  </si>
  <si>
    <t>GAZPROM GAZNADZOR, OOO</t>
  </si>
  <si>
    <t>GAZPROM GAZOBEZOPASNOST, OOO</t>
  </si>
  <si>
    <t>GAZPROM GEOLOGORAZVEDKA, OOO </t>
  </si>
  <si>
    <t>GAZPROM INFORM, OOO</t>
  </si>
  <si>
    <t>GAZPROM INVEST, OOO</t>
  </si>
  <si>
    <t>GAZPROM KAPITAL, OOO</t>
  </si>
  <si>
    <t>GAZPROM KOMPLEKTATSIYA, OOO</t>
  </si>
  <si>
    <t>GAZPROM MEDIA HOLDING </t>
  </si>
  <si>
    <t>GAZPROM MEZHREGIONGAZ, OOO</t>
  </si>
  <si>
    <t>GAZPROM PERERABOTKA, OOO </t>
  </si>
  <si>
    <t>GAZPROM PERSONAL, OOO</t>
  </si>
  <si>
    <t>GAZPROM PROMGAZ, AO </t>
  </si>
  <si>
    <t>GAZPROM RUSSKAYA, OOO</t>
  </si>
  <si>
    <t>GAZPROM SOTSINVEST, OOO</t>
  </si>
  <si>
    <t>GAZPROM SVYAZ, OOO</t>
  </si>
  <si>
    <t>GAZPROM TELEKOM, OOO</t>
  </si>
  <si>
    <t>GAZPROM TRANSGAZ KAZAN, OOO</t>
  </si>
  <si>
    <t>GAZPROM TRANSGAZ KRASNODAR, OOO</t>
  </si>
  <si>
    <t>GAZPROM TRANSGAZ MAKHACHKALA, OOO</t>
  </si>
  <si>
    <t>GAZPROM TRANSGAZ NIZHNI NOVGOROD, OOO</t>
  </si>
  <si>
    <t>GAZPROM TRANSGAZ SAMARA, OOO</t>
  </si>
  <si>
    <t>GAZPROM TRANSGAZ SANKT-PETERBURG, OOO</t>
  </si>
  <si>
    <t>GAZPROM TRANSGAZ SARATOV, OOO </t>
  </si>
  <si>
    <t>GAZPROM TRANSGAZ STAVROPOL, OOO</t>
  </si>
  <si>
    <t>GAZPROM TRANSGAZ SURGUT, OOO</t>
  </si>
  <si>
    <t>GAZPROM TRANSGAZ TOMSK, OOO </t>
  </si>
  <si>
    <t>GAZPROM TRANSGAZ UFA, OOO</t>
  </si>
  <si>
    <t>GAZPROM TRANSGAZ UKHTA, OOO</t>
  </si>
  <si>
    <t>GAZPROM TRANSGAZ VOLGOGRAD, OOO</t>
  </si>
  <si>
    <t>GAZPROM TRANSGAZ YUGORSK, OOO</t>
  </si>
  <si>
    <t>GAZPROM TSENTRREMONT, OOO</t>
  </si>
  <si>
    <t>GAZPROM VNIIGAZ, OOO</t>
  </si>
  <si>
    <t>GAZPROMBANK (SWITZERLAND) LTD</t>
  </si>
  <si>
    <t>GAZPROMBANK LATIN AMERICA VENTURES BV</t>
  </si>
  <si>
    <t>GAZPROMBANK LEASING ZAO</t>
  </si>
  <si>
    <t>GAZPROMBANK UPRAVLENIE AKTIVAMI</t>
  </si>
  <si>
    <t>GPB FINANCIAL SERVICES LIMITED</t>
  </si>
  <si>
    <t>GPB GLOBAL RESOURCES BV</t>
  </si>
  <si>
    <t>GPB INTERNATIONAL SA</t>
  </si>
  <si>
    <t>GPB INVEST OOO</t>
  </si>
  <si>
    <t>GPB-DI HOLDINGS LIMITED</t>
  </si>
  <si>
    <t>GPB-FACTORING OOO </t>
  </si>
  <si>
    <t>GPB-MORTGAGE JSC</t>
  </si>
  <si>
    <t>IZ KARTEKS OOO</t>
  </si>
  <si>
    <t>IZHORSKIYE ZAVODY OAO</t>
  </si>
  <si>
    <t>KAMCHATGAZPROM, OAO </t>
  </si>
  <si>
    <t>KRASNOYARSKGAZPROM, PAO</t>
  </si>
  <si>
    <t>KRIOGENMASH OAO</t>
  </si>
  <si>
    <t>LAZURNAYA, OOO</t>
  </si>
  <si>
    <t>LESPROMPROTSESSING, ZAO</t>
  </si>
  <si>
    <t>LLC BALTECH</t>
  </si>
  <si>
    <t>MEZHDUNARODNAYA UPRAVLYAYUSHCHAYA KOMPANIYA, AO</t>
  </si>
  <si>
    <t>NAGELFAR TRADE AND INVEST LIMITED</t>
  </si>
  <si>
    <t>NEW FINANCIAL TECHNOLOGIES OOO </t>
  </si>
  <si>
    <t>NIIGAZEKONOMIKA, OOO</t>
  </si>
  <si>
    <t>OMZ OAO</t>
  </si>
  <si>
    <t>OMZ SPETSSTAL OOO </t>
  </si>
  <si>
    <t>OPEN JOINT STOCK COMPANY CHAYKA</t>
  </si>
  <si>
    <t>PO URALENERGOMONTAZH ZAO</t>
  </si>
  <si>
    <t>RIELTSITI, OOO</t>
  </si>
  <si>
    <t>SG MSK, AO</t>
  </si>
  <si>
    <t>SKODA JS A.S.</t>
  </si>
  <si>
    <t>UNITED COMPANY OJSC</t>
  </si>
  <si>
    <t>URALMASHZAVOD OAO</t>
  </si>
  <si>
    <t>VOSTOKGAZPROM, OAO</t>
  </si>
  <si>
    <t>YAMALGAZINVEST, ZAO</t>
  </si>
  <si>
    <t>Treasury Sanctions Individuals/Entities for Sanctions Evasion and Activities Related to the Conflict in Ukraine</t>
  </si>
  <si>
    <t>https://home.treasury.gov/policy-issues/financial-sanctions/recent-actions/20160901</t>
  </si>
  <si>
    <t>https://www.treasury.gov/press-center/press-releases/Pages/jl5048.aspx</t>
  </si>
  <si>
    <t>Based in Armenia</t>
  </si>
  <si>
    <t>Based in Ukraine</t>
  </si>
  <si>
    <t>Based in Switzerland</t>
  </si>
  <si>
    <t>Based in Cyprus</t>
  </si>
  <si>
    <t>Based in Austria</t>
  </si>
  <si>
    <t>Based in Estonia</t>
  </si>
  <si>
    <t>Based in Netherlands</t>
  </si>
  <si>
    <t>Based in Luxembourg</t>
  </si>
  <si>
    <t>Based in Virgin Islands</t>
  </si>
  <si>
    <t>Based in Czech Republic</t>
  </si>
  <si>
    <t>MUMIN, Abdiqadir</t>
  </si>
  <si>
    <t>https://2009-2017.state.gov/r/pa/prs/ps/2016/08/261409.htm</t>
  </si>
  <si>
    <t>State Department Terrorist Designation of Abdiqadir Mumin</t>
  </si>
  <si>
    <t>Somalia</t>
  </si>
  <si>
    <t>ALI, Aous</t>
  </si>
  <si>
    <t>ARBASH, Yusuf</t>
  </si>
  <si>
    <t>HABIB, Salah</t>
  </si>
  <si>
    <t>KHURI, Imad Mtanyus</t>
  </si>
  <si>
    <t xml:space="preserve">LANG, Jonha </t>
  </si>
  <si>
    <t>Based in China, T-Rubber representative and sales manager</t>
  </si>
  <si>
    <t>MAHROUS, Iyad Mohammad Esam</t>
  </si>
  <si>
    <t>TIZINI, Nabil </t>
  </si>
  <si>
    <t>Financial manager for Hesco’s office in Russia</t>
  </si>
  <si>
    <t>ARGUS CONSTRUCTION</t>
  </si>
  <si>
    <t>Based in Saint Kitts and Nevis</t>
  </si>
  <si>
    <t>E.K.-ULTRA FINANCIAL GROUP LIMITED</t>
  </si>
  <si>
    <t>MAHROUS GROUP</t>
  </si>
  <si>
    <t xml:space="preserve">MAHROUS TRADING FZE </t>
  </si>
  <si>
    <t>Based in UAE</t>
  </si>
  <si>
    <t>MONETA TRANSFER AND EXCHANGE</t>
  </si>
  <si>
    <t>T-RUBBER CO., LTD</t>
  </si>
  <si>
    <t>Based in China, supplied aircraft tires to the Syrian Ministry of Defense and Syrian Air Force</t>
  </si>
  <si>
    <t xml:space="preserve">YONA STAR INTERNATIONAL </t>
  </si>
  <si>
    <t>Shipping agent for Syrian Air Force</t>
  </si>
  <si>
    <t>https://home.treasury.gov/policy-issues/financial-sanctions/recent-actions/20160721</t>
  </si>
  <si>
    <t>AL-KHALIDI, Faisal Jassim Mohammed al-Amri </t>
  </si>
  <si>
    <t>BAYUMI, Yisra Muhammad Ibrahim</t>
  </si>
  <si>
    <t>GHUMAYN, Abu Bakr Muhammad Muhammad</t>
  </si>
  <si>
    <t>https://home.treasury.gov/policy-issues/financial-sanctions/recent-actions/20160720</t>
  </si>
  <si>
    <t>https://www.treasury.gov/press-center/press-releases/Pages/jl0523.aspx</t>
  </si>
  <si>
    <t>Treasury Designates Three Senior Al-Qaida Members based in Iran</t>
  </si>
  <si>
    <t>BYUTUKAEV, Aslan Avgazarovich</t>
  </si>
  <si>
    <t>VAKHITOV, Ayrat Nasimovich</t>
  </si>
  <si>
    <t>https://2009-2017.state.gov/r/pa/prs/ps/2016/07/259932.htm</t>
  </si>
  <si>
    <t>https://home.treasury.gov/policy-issues/financial-sanctions/recent-actions/20160713</t>
  </si>
  <si>
    <t xml:space="preserve">QANAN, Radwan Muhammad Husayn Ali </t>
  </si>
  <si>
    <t>Daesh leader in Aden Governorate</t>
  </si>
  <si>
    <t xml:space="preserve">AL-YAFI'I, Nashwan al-Wali </t>
  </si>
  <si>
    <t>Militant and chief financial officer for Daesh in Yemen</t>
  </si>
  <si>
    <t>AL-UBAYDI, Khalid Sa'id Ghabish </t>
  </si>
  <si>
    <t>Senior Daesh member in al-Mahrah Governorate in Yemen</t>
  </si>
  <si>
    <t xml:space="preserve">AL-MARFADI, Khalid </t>
  </si>
  <si>
    <t>In charge of the movements of Daesh fighters in Yemen</t>
  </si>
  <si>
    <t>AL-ADANI, Abu Sulayman </t>
  </si>
  <si>
    <t>Head of Daesh in Yemen</t>
  </si>
  <si>
    <t>Sanctions Count</t>
  </si>
  <si>
    <t>Location of Activity</t>
  </si>
  <si>
    <t>Director in presidential office</t>
  </si>
  <si>
    <t>Parliament member</t>
  </si>
  <si>
    <t>Described as Quds force member and Iran envoy to the Houthis in Yemen</t>
  </si>
  <si>
    <t>Linked to al-Quds Force</t>
  </si>
  <si>
    <t xml:space="preserve">Ahmad Khazai </t>
  </si>
  <si>
    <t>Official in Iran’s Intelligence and Security ministry linked to Levinson case</t>
  </si>
  <si>
    <t>Member of the national defense force</t>
  </si>
  <si>
    <t>Russian construction company</t>
  </si>
  <si>
    <t>Director of Shahid Meisami Group</t>
  </si>
  <si>
    <t>US Treasury says it aims to target Khamenei's patronage network and Iran's intelligence minister</t>
  </si>
  <si>
    <t>AL-AKHRAS, Eyad </t>
  </si>
  <si>
    <t>AL-AKHRAS, Fawaz</t>
  </si>
  <si>
    <t xml:space="preserve">AL-AKHRAS, Firas </t>
  </si>
  <si>
    <t xml:space="preserve">AL-AKHRAS, Sahar Otri </t>
  </si>
  <si>
    <t>AL-KINAYEH, Lina Mohammed Nazir</t>
  </si>
  <si>
    <t>MASOUTI, Mohammed Hammam Mohammed Adnan</t>
  </si>
  <si>
    <t>MOULHEM, Kifah</t>
  </si>
  <si>
    <t>AL-AMER DEVELOPMENT AND REAL ESTATE INVESTMENT</t>
  </si>
  <si>
    <t xml:space="preserve">AL-AMER FOR MANUFACTURE OF CONCRETE AND FLAGSTONE </t>
  </si>
  <si>
    <t xml:space="preserve">AL-AMER FOR MANUFACTURE OF PLASTIC </t>
  </si>
  <si>
    <t>AL-LAYTH ALZAHABE TRANSPORTATION AND SHIPPING SERVICES</t>
  </si>
  <si>
    <t>CENTRAL BANK OF SYRIA</t>
  </si>
  <si>
    <t>GOOD LAND COMPANY</t>
  </si>
  <si>
    <t>LETIA COMPANY</t>
  </si>
  <si>
    <t>LIA COMPANY</t>
  </si>
  <si>
    <t>POLYMEDICS LLC</t>
  </si>
  <si>
    <t>SOURAN COMPANY</t>
  </si>
  <si>
    <t>https://home.treasury.gov/news/press-releases/sm1220</t>
  </si>
  <si>
    <t>Institution</t>
  </si>
  <si>
    <t>Ismail Demir</t>
  </si>
  <si>
    <t>SSB President</t>
  </si>
  <si>
    <t>Faruk Yigit</t>
  </si>
  <si>
    <t xml:space="preserve">SSB Vice President </t>
  </si>
  <si>
    <t>Serhat Gencoglu</t>
  </si>
  <si>
    <t>SSB Head of the Department of Air Defense and Space</t>
  </si>
  <si>
    <t>Mustafa Alper Deniz</t>
  </si>
  <si>
    <t>SSB Program Manager for Regional Air Defense Systems</t>
  </si>
  <si>
    <t>IRLU, Hasan</t>
  </si>
  <si>
    <t>MURAJ, Yousef Ali </t>
  </si>
  <si>
    <t>AL-MUSTAFA INTERNATIONAL UNIVERSITY</t>
  </si>
  <si>
    <t>https://home.treasury.gov/policy-issues/financial-sanctions/recent-actions/20201208</t>
  </si>
  <si>
    <t>BABRI, Mehran</t>
  </si>
  <si>
    <t>SHAHID MEISAMI GROUP</t>
  </si>
  <si>
    <t>Treasury Designates Entity Subordinate to Iran’s Military Firm</t>
  </si>
  <si>
    <t>https://home.treasury.gov/policy-issues/financial-sanctions/recent-actions/20201203</t>
  </si>
  <si>
    <t>RUSTOM, Saqr</t>
  </si>
  <si>
    <t xml:space="preserve">MOKRAN LLC </t>
  </si>
  <si>
    <t>ALAVI, Mahmoud</t>
  </si>
  <si>
    <t xml:space="preserve">ALIKHANI, Mohsen </t>
  </si>
  <si>
    <t>ATABAK, Seyyed Mohammad</t>
  </si>
  <si>
    <t xml:space="preserve">BORGHEI, Amir-Mansour  </t>
  </si>
  <si>
    <t xml:space="preserve">ESKANDARI, Mohammad </t>
  </si>
  <si>
    <t>GHANA'AT, Javad</t>
  </si>
  <si>
    <t>IMANI, Seyyed Zia</t>
  </si>
  <si>
    <t xml:space="preserve">MOKHTARI, Khosro </t>
  </si>
  <si>
    <t>OJI, Javad</t>
  </si>
  <si>
    <t>ALIAF COMPANY</t>
  </si>
  <si>
    <t xml:space="preserve">ARVAND KAVEH STEEL CO. </t>
  </si>
  <si>
    <t xml:space="preserve">BEH TAM RAVANKAR </t>
  </si>
  <si>
    <t xml:space="preserve">BEHRAN OIL CO. </t>
  </si>
  <si>
    <t xml:space="preserve">BEHRAN TRADING COMPANY </t>
  </si>
  <si>
    <t xml:space="preserve">BONYAD EASTERN RAILWAY COMPANY </t>
  </si>
  <si>
    <t xml:space="preserve">BONYAD SHIPPING AGENCIES COMPANY </t>
  </si>
  <si>
    <t>BOSCO GILAN EPAE3 (Iran flag)</t>
  </si>
  <si>
    <t>Heidar Abbaszadeh</t>
  </si>
  <si>
    <t>IRGC Brigadier General</t>
  </si>
  <si>
    <t>Reza Papi</t>
  </si>
  <si>
    <t xml:space="preserve">IRGC Colonel </t>
  </si>
  <si>
    <t>https://2017-2021.state.gov/commemoration-of-the-massacre-of-mahshahr-and-designation-of-iranian-officials-due-to-involvement-in-gross-violations-of-human-rights/index.html</t>
  </si>
  <si>
    <t xml:space="preserve">BANIHASHEMI, Mohammad </t>
  </si>
  <si>
    <t>HUANG, Chin-Hua</t>
  </si>
  <si>
    <t>Taiwan</t>
  </si>
  <si>
    <t>SOLTANMOHAMMADI, Mohammad</t>
  </si>
  <si>
    <t>UAE</t>
  </si>
  <si>
    <t>SUN, Shih Mei</t>
  </si>
  <si>
    <t>DES INTERNATIONAL CO., LTD.</t>
  </si>
  <si>
    <t>HODA TRADING</t>
  </si>
  <si>
    <t>NAZ TECHNOLOGY CO., LTD</t>
  </si>
  <si>
    <t>PROMA INDUSTRY CO., LTD.</t>
  </si>
  <si>
    <t>SOLTECH INDUSTRY CO., LTD. </t>
  </si>
  <si>
    <t>Procurement Network Supplying Iranian Military Firm with electric components from China</t>
  </si>
  <si>
    <t xml:space="preserve">UK </t>
  </si>
  <si>
    <t xml:space="preserve">AL-ALI, Nasr  </t>
  </si>
  <si>
    <t>Head of Political Security Directorate</t>
  </si>
  <si>
    <t>BIN AHMED RUSHDI AL-QATIRJI, Hussam</t>
  </si>
  <si>
    <t>IMAD AL-DIN AL-MADANI, Kamal</t>
  </si>
  <si>
    <t>IMAD AL-DIN AL-MADANI, Tariq</t>
  </si>
  <si>
    <t>Head of Air Force Intelligence</t>
  </si>
  <si>
    <t>ISMAIL, Ghassan Jaoudat</t>
  </si>
  <si>
    <t xml:space="preserve">KHITI, Amer Taysir </t>
  </si>
  <si>
    <t>Parliamentarian</t>
  </si>
  <si>
    <t>National Defense Forces commander</t>
  </si>
  <si>
    <t xml:space="preserve">TOUMEH BIN MOHAMMED, Nabil </t>
  </si>
  <si>
    <t xml:space="preserve">Parliamentarian </t>
  </si>
  <si>
    <t xml:space="preserve">AL-RESAFA REFINERY COMPANY PRIVATE JSC </t>
  </si>
  <si>
    <t>ARFADA PETROLEUM PRIVATE JOINT STOCK COMPANY</t>
  </si>
  <si>
    <t>COASTAL REFINERY COMPANY PRIVATE JSC</t>
  </si>
  <si>
    <t xml:space="preserve">KHITI HOLDING GROUP </t>
  </si>
  <si>
    <t xml:space="preserve">MILITARY CONSTRUCTION ESTABLISHMENT </t>
  </si>
  <si>
    <t>NATIONAL DEFENSE FORCES</t>
  </si>
  <si>
    <t>Described as "a pro-Assad, Iranian-affiliated militia"</t>
  </si>
  <si>
    <t>Organization</t>
  </si>
  <si>
    <t>PRODUCTIVE PROJECTS ADMINISTRATION</t>
  </si>
  <si>
    <t>PUBLIC ESTABLISHMENT FOR REFINING AND DISTRIBUTION</t>
  </si>
  <si>
    <t>SALLIZAR SHIPPING SAL</t>
  </si>
  <si>
    <t>SYRIAN MINISTRY OF PETROLEUM AND MINERAL RESOURCES</t>
  </si>
  <si>
    <t xml:space="preserve">TOUMEH INTERNATIONAL GROUP </t>
  </si>
  <si>
    <t xml:space="preserve">ARANI, Hossein Firouzi </t>
  </si>
  <si>
    <t xml:space="preserve">BAHREINI, Amir Hossein </t>
  </si>
  <si>
    <t>BASRAI, Murtuza Mustafamunir</t>
  </si>
  <si>
    <t>OLADI, Ramezan</t>
  </si>
  <si>
    <t>WEI, Lin Na</t>
  </si>
  <si>
    <t>BINRIN LIMITED</t>
  </si>
  <si>
    <t>ELFO ENERGY HOLDING LIMITED</t>
  </si>
  <si>
    <t>GLORY ADVANCED LIMITED</t>
  </si>
  <si>
    <t>JANE SHANG CO., LIMITED</t>
  </si>
  <si>
    <t>JIAXIANG ENERGY HOLDING PTE. LTD.</t>
  </si>
  <si>
    <t>SIBSHUR LIMITED</t>
  </si>
  <si>
    <t> Managing director of the National Iranian Oil Company</t>
  </si>
  <si>
    <t xml:space="preserve">KARBASIAN, Masoud </t>
  </si>
  <si>
    <t xml:space="preserve">MADANIPOUR, Mahmoud </t>
  </si>
  <si>
    <t>Iranian businessman based in the UK</t>
  </si>
  <si>
    <t>MOHAMMADI, Behzad</t>
  </si>
  <si>
    <t>Managing director of National Petrochemical Company</t>
  </si>
  <si>
    <t>PUREBRAHIM, Ali Akbar</t>
  </si>
  <si>
    <t>SADIQABADI, Alireza</t>
  </si>
  <si>
    <t>Director of National Iranian Oil Refining and Distribution Company</t>
  </si>
  <si>
    <t xml:space="preserve">SARDASHTI, Nasrollah </t>
  </si>
  <si>
    <t>Managing director of National Iranian Tanker Company</t>
  </si>
  <si>
    <t>ZANGANEH, Bijan</t>
  </si>
  <si>
    <t>Ministry of Petroleum</t>
  </si>
  <si>
    <t xml:space="preserve">ZANGANEH, Viyan </t>
  </si>
  <si>
    <t>Qatirji Group (linked to Assad regime) representative in Iran</t>
  </si>
  <si>
    <t>ATLANTIC SHIP MANAGEMENT COMPANY</t>
  </si>
  <si>
    <t>ATLAS SHIP MANAGEMENT</t>
  </si>
  <si>
    <t xml:space="preserve">IMAM KHOMEINI SHAZAND OIL REFINING COMPANY </t>
  </si>
  <si>
    <t xml:space="preserve">IRANIAN OIL PIPELINES AND TELECOMMUNICATION CO. </t>
  </si>
  <si>
    <t>MINISTRY OF PETROLEUM</t>
  </si>
  <si>
    <t>NATIONAL IRANIAN OIL PRODUCTS DISTRIBUTION COMPANY</t>
  </si>
  <si>
    <t>MOBIN HOLDING LIMITED</t>
  </si>
  <si>
    <t>MOBIN INTERNATIONAL LIMITED</t>
  </si>
  <si>
    <t>OMAN FUEL TRADING LTD</t>
  </si>
  <si>
    <t>LONGBOW LAKE</t>
  </si>
  <si>
    <t>Honduras</t>
  </si>
  <si>
    <t>WU XIAN Crude Oil Tanker </t>
  </si>
  <si>
    <t>Honduras flag linked to National Iranian Oil Company</t>
  </si>
  <si>
    <t>Panama flag linked to National Iranian Oil Company</t>
  </si>
  <si>
    <t>Panama</t>
  </si>
  <si>
    <t>CENTRAL SCIENTIFIC RESEARCH INSTITUTE OF CHEMISTRY AND MECHANICS</t>
  </si>
  <si>
    <t>AL-BAGHDADI, Hassan </t>
  </si>
  <si>
    <t>QAOUK, Nabil </t>
  </si>
  <si>
    <t>Treasury Targets High-Ranking Hizballah Officials</t>
  </si>
  <si>
    <t>https://home.treasury.gov/news/press-releases/sm1161</t>
  </si>
  <si>
    <t>MASJEDI, Iraj</t>
  </si>
  <si>
    <t>Treasury Sanctions Iranian Ambassador to Iraq</t>
  </si>
  <si>
    <t>https://home.treasury.gov/news/press-releases/sm1159</t>
  </si>
  <si>
    <t>BIN ALI, Khodr Taher</t>
  </si>
  <si>
    <t>IBRAHIM, Nasreen Hussein</t>
  </si>
  <si>
    <t>IBRAHIM, Rana Hussein </t>
  </si>
  <si>
    <t xml:space="preserve">JEDID, Milad  </t>
  </si>
  <si>
    <t>The 5th Corps commander</t>
  </si>
  <si>
    <t xml:space="preserve">KARFOUL, Hazem Younes </t>
  </si>
  <si>
    <t>Central Bank Governor</t>
  </si>
  <si>
    <t>LOUKA, Husam Muhammad</t>
  </si>
  <si>
    <t>Treasury, State Depts Target Facilitators of Assad Regime under 2019 Ceasar Act</t>
  </si>
  <si>
    <t>Head of General Intelligence Directorate</t>
  </si>
  <si>
    <t>AL ALI AND AL HAMZA LLC</t>
  </si>
  <si>
    <t>CASTLE SECURITY AND PROTECTION LLC</t>
  </si>
  <si>
    <t xml:space="preserve">ELLA MEDIA SERVICES LLC </t>
  </si>
  <si>
    <t>ELLA TOURISM COMPANY</t>
  </si>
  <si>
    <t>EMMA LLC</t>
  </si>
  <si>
    <t>EMMA TEL LLC</t>
  </si>
  <si>
    <t>EMMA TEL PLUS LLC</t>
  </si>
  <si>
    <t>GOLDEN STAR TRADING LLC</t>
  </si>
  <si>
    <t>JASMINE CONTRACTING COMPANY</t>
  </si>
  <si>
    <t xml:space="preserve">SYRIAN COMPANY FOR METALS AND INVESTMENTS LLC </t>
  </si>
  <si>
    <t>SYRIAN HOTEL MANAGEMENT LLC</t>
  </si>
  <si>
    <t>SYRIAN MINISTRY OF TOURISM</t>
  </si>
  <si>
    <t>SYRIAN TRANSPORT AND TOURISM COMPANY</t>
  </si>
  <si>
    <t>AUTOLEX TRANSPORT LTD.</t>
  </si>
  <si>
    <t>BERATEX GROUP LIMITED</t>
  </si>
  <si>
    <t>LINBURG INDUSTRIES LTD.</t>
  </si>
  <si>
    <t>ST. VITAMIN Pleasure Craft</t>
  </si>
  <si>
    <t>St. Vincent and the Grenadines</t>
  </si>
  <si>
    <t>Seychelles</t>
  </si>
  <si>
    <t>Isle of Man</t>
  </si>
  <si>
    <t>M-SAAN</t>
  </si>
  <si>
    <t>VP-CSP</t>
  </si>
  <si>
    <t>Cayman Islands</t>
  </si>
  <si>
    <t>SADATI, Seyyed Mahmoud</t>
  </si>
  <si>
    <t>SOLTANI, Mohammad, Mashhad</t>
  </si>
  <si>
    <t>Judge</t>
  </si>
  <si>
    <t>GAYKOVICH, Boris Aleksandrovich</t>
  </si>
  <si>
    <t>IVANOVA, Elena Nikolaevna</t>
  </si>
  <si>
    <t>KHODOTOV, Yevgeny</t>
  </si>
  <si>
    <t>KOVALEVSKIJ, Nikita Gennadievitch</t>
  </si>
  <si>
    <t>KUCHUMOVA, Nadezhda Leonidovna</t>
  </si>
  <si>
    <t>KUZIN, Aleksandr Yuryevich</t>
  </si>
  <si>
    <t>SYTII, Dmitry Sergeevich</t>
  </si>
  <si>
    <t>ZANIN, Vladislav Yuryevich</t>
  </si>
  <si>
    <t>ACEX OY</t>
  </si>
  <si>
    <t>GCH FINLAND OY</t>
  </si>
  <si>
    <t>LOBAYE INVEST</t>
  </si>
  <si>
    <t>OPTIMA FREIGHT OY</t>
  </si>
  <si>
    <t>UNICUM TRADE OY</t>
  </si>
  <si>
    <t>Treasury targets Russian Financier advancing Russia’s influence in the Central African Republic (CAR)</t>
  </si>
  <si>
    <t>Central African Republic</t>
  </si>
  <si>
    <t xml:space="preserve">DEZFULIAN, Mohammed Reza </t>
  </si>
  <si>
    <t>ESMA'ILPUR, Asghar</t>
  </si>
  <si>
    <t>FERDOWS, Behzad Daniel</t>
  </si>
  <si>
    <t>FERDOWS, Mehrzad Manuel</t>
  </si>
  <si>
    <t>GHADIRIAN, Hamid Reza</t>
  </si>
  <si>
    <t>GHANNADI MARAGHEH, Mohammad</t>
  </si>
  <si>
    <t>GHOLAMI, Mohammad</t>
  </si>
  <si>
    <t>KAMALVANDI, Behrouz</t>
  </si>
  <si>
    <t>KARIMI SABET, Javad</t>
  </si>
  <si>
    <t>RAHIMIAN, Pezhman</t>
  </si>
  <si>
    <t>SHIVA'I, Ahmad Asghari</t>
  </si>
  <si>
    <t>Deputy Director of the Atomic Energy Organization of Iran</t>
  </si>
  <si>
    <t>Treasury Sanctions Cyber Actors Backed by Iranian Intelligence Ministry</t>
  </si>
  <si>
    <t>ABEDSHAHI, Omid</t>
  </si>
  <si>
    <t>ABOUTORABI, Seyed Hamid</t>
  </si>
  <si>
    <t>AKBARIANA, Omid</t>
  </si>
  <si>
    <t>AS'AD, Sultan Khalifah</t>
  </si>
  <si>
    <t>AZADKHANI, Amirhossein</t>
  </si>
  <si>
    <t>AZIZABADI, Reza Mohammadi</t>
  </si>
  <si>
    <t>BABAIE, Nematollah Hosein</t>
  </si>
  <si>
    <t>DAVOODI, Abolfazl Hossein Pour</t>
  </si>
  <si>
    <t>EMADODDIN, Alireza</t>
  </si>
  <si>
    <t>FARASHAH, Payman</t>
  </si>
  <si>
    <t xml:space="preserve">GASHASBI, Mansoori </t>
  </si>
  <si>
    <t>GHAFFARIANANBERAN, Seyedmohammad</t>
  </si>
  <si>
    <t>GHOLIZADEH, Hojjat</t>
  </si>
  <si>
    <t>HAMIDI, Esmail</t>
  </si>
  <si>
    <t>HEJABI, Mahdi</t>
  </si>
  <si>
    <t>IRANAGH, Gholamreza Radmard</t>
  </si>
  <si>
    <t>JABARI, Abolfazl</t>
  </si>
  <si>
    <t>JAFARIBANDARABADI, Mohammadreza</t>
  </si>
  <si>
    <t>JALALI, Maysam</t>
  </si>
  <si>
    <t>KALAMI, Seyed Mohammad</t>
  </si>
  <si>
    <t>KAMALI, Ali</t>
  </si>
  <si>
    <t>KANDI, Omid Moosazadeh Hamzeh</t>
  </si>
  <si>
    <t>KHALILZADEH, Mohammad</t>
  </si>
  <si>
    <t>KHANMIRI, Amin Hosseinzadeh</t>
  </si>
  <si>
    <t>LOTFI, Benham</t>
  </si>
  <si>
    <t>MADHI, Shahriyar</t>
  </si>
  <si>
    <t>MAGHSOUDI, Hassan Fazli</t>
  </si>
  <si>
    <t>MAHMOUDI, Mohammad</t>
  </si>
  <si>
    <t>MEHRI, Mahdi</t>
  </si>
  <si>
    <t>MEHRI, Mahmoud</t>
  </si>
  <si>
    <t>MEHRI, Mohammad Hassan</t>
  </si>
  <si>
    <t>MIRZAEI, Mohammad Ali</t>
  </si>
  <si>
    <t>MIRZAEI, Reza</t>
  </si>
  <si>
    <t>MOGHADAM, Mohsen Matloub</t>
  </si>
  <si>
    <t>MOSTAFAEI, Saeed</t>
  </si>
  <si>
    <t>MOSTAFANEJAD, Vali</t>
  </si>
  <si>
    <t>NAFTCHI, Mohsen Raeesi</t>
  </si>
  <si>
    <t>NAZARIKOLEHJOUB, Hossein</t>
  </si>
  <si>
    <t>NOORI, Mohsen</t>
  </si>
  <si>
    <t>OSTADAKBARI, Alireza</t>
  </si>
  <si>
    <t>RASOULI, Mohammadbagher</t>
  </si>
  <si>
    <t>SAFARI, Amirhossein</t>
  </si>
  <si>
    <t>SEDAGHATI, Mostafa</t>
  </si>
  <si>
    <t>TAHERISHABAN, Javad</t>
  </si>
  <si>
    <t>TAVANA, Ali Akbar Rezaei</t>
  </si>
  <si>
    <t>ZADEH, Salar Mahmoud</t>
  </si>
  <si>
    <t>ARCH CONSULTING</t>
  </si>
  <si>
    <t>MEAMAR SARL</t>
  </si>
  <si>
    <t>RANA INTELLIGENCE COMPUTING COMPANY </t>
  </si>
  <si>
    <t>https://home.treasury.gov/news/press-releases/sm1126</t>
  </si>
  <si>
    <t xml:space="preserve">Senior Hizballah Executive Council official </t>
  </si>
  <si>
    <t>KARASAVIDI, Dmitrii </t>
  </si>
  <si>
    <t>POTEKHIN, Danil</t>
  </si>
  <si>
    <t>ANDREYEV, Anton Nikolaeyvich</t>
  </si>
  <si>
    <t>ASLANOVA, Darya Dmitriyevna</t>
  </si>
  <si>
    <t xml:space="preserve">DERKACH, Andrii Leonidovych </t>
  </si>
  <si>
    <t>LIFSHITS, Artem Mikhaylovich</t>
  </si>
  <si>
    <t>A member of the Ukrainian Parliament</t>
  </si>
  <si>
    <t>Treasury Sanctions Senior Syrian Government Officials</t>
  </si>
  <si>
    <t>AL SHIBL, Luna</t>
  </si>
  <si>
    <t>DALAH, Ghaith</t>
  </si>
  <si>
    <t>IBRAHIM, Yasser Hussein</t>
  </si>
  <si>
    <t>ISMAIL, Samer</t>
  </si>
  <si>
    <t>SAATI BIN MOHAMAD NAWZAD, Mohamad Ammar</t>
  </si>
  <si>
    <t>SAQR, Fadi</t>
  </si>
  <si>
    <t>https://2017-2021-translations.state.gov/2020/08/20/syria-sanctions-designations-2/index.html</t>
  </si>
  <si>
    <t>State Department Syria Sanctions Designations</t>
  </si>
  <si>
    <t>The Haider Regiment commander in the Tiger Forces</t>
  </si>
  <si>
    <t>AL-ASSAD, Hafez</t>
  </si>
  <si>
    <t>AL-ASSAD, Karam</t>
  </si>
  <si>
    <t>AL-ASSAD, Zuhair Tawfik</t>
  </si>
  <si>
    <t>AL-QATTAN, Wassim Anwar</t>
  </si>
  <si>
    <t>AL-RAWI, 'Adnan Muhammad Amin</t>
  </si>
  <si>
    <t>HAMUD, Faruq, al Hawl</t>
  </si>
  <si>
    <t>https://home.treasury.gov/policy-issues/financial-sanctions/recent-actions/20200728_33</t>
  </si>
  <si>
    <t>Treasury Designates Key Daesh Financial Facilitators in Syria and Turkey</t>
  </si>
  <si>
    <t>SHEN YANG JING CHENG MACHINERY IMP&amp;EXP. CO., LIMITED</t>
  </si>
  <si>
    <t>SHINE DRAGON GROUP LIMITED</t>
  </si>
  <si>
    <t>ZHE JIANG JIAYI SMALL COMMODITIES TRADE COMPANY LIMITED</t>
  </si>
  <si>
    <t>Thailand</t>
  </si>
  <si>
    <t>BETTER FUTURE GENERAL TRADING CO LLC</t>
  </si>
  <si>
    <t>GLOBAL INDUSTRIAL AND ENGINEERING SUPPLY LTD.</t>
  </si>
  <si>
    <t>PACIFIC STEEL FZE</t>
  </si>
  <si>
    <t>TARA STEEL TRADING GMBH</t>
  </si>
  <si>
    <t>TUKA METAL TRADING DMCC</t>
  </si>
  <si>
    <t xml:space="preserve">AL-ASSAD, Asma </t>
  </si>
  <si>
    <t xml:space="preserve">AL-ASSAD, Bushra </t>
  </si>
  <si>
    <t>AL-DANA, Samer </t>
  </si>
  <si>
    <t>Commander of the 41st Brigade of the FOURTH DIVISION</t>
  </si>
  <si>
    <t xml:space="preserve">BILAL, Ghassan Ali </t>
  </si>
  <si>
    <t>Commander of the 555th Regiment</t>
  </si>
  <si>
    <t>ZUBAIDI AND QALEI LLC</t>
  </si>
  <si>
    <t>Qatar</t>
  </si>
  <si>
    <t>AGHA'I, Majid</t>
  </si>
  <si>
    <t>Managing Director of the Atomic Energy Organization of Iran</t>
  </si>
  <si>
    <t>Manager in the Atomic Energy Organization of Iran for research and development of advanced centrifuges</t>
  </si>
  <si>
    <t>Interior minister</t>
  </si>
  <si>
    <t>Commander of the Law Enforcement Forces (LEF)</t>
  </si>
  <si>
    <t>Deputy Commander of the Law Enforcement Forces (LEF)</t>
  </si>
  <si>
    <t>FATHI ZADEH, Mohsen</t>
  </si>
  <si>
    <t> IRGC Brigadier General</t>
  </si>
  <si>
    <t xml:space="preserve">SHAHVARPOUR NAJAFABADI, Hassan </t>
  </si>
  <si>
    <t>Managing Director of the LEF Cooperative Foundation</t>
  </si>
  <si>
    <t>Oman</t>
  </si>
  <si>
    <t>"A longtime associate senior officials of Iran’s Islamic Revolutionary Guard Corps-Qods Force"</t>
  </si>
  <si>
    <t>Head of RECONSTRUCTION ORGANIZATION OF HOLY SHRINES IN IRAQ</t>
  </si>
  <si>
    <t>IRGC-QF official </t>
  </si>
  <si>
    <t xml:space="preserve"> Special Operations Commander for Kata’ib Hizballah</t>
  </si>
  <si>
    <t>Daesh leader</t>
  </si>
  <si>
    <t>SEMNANI, Reza Ebadzadeh</t>
  </si>
  <si>
    <t>TAVAKKOLI, Hossein</t>
  </si>
  <si>
    <t>TOULAI, Mohammad Hassan</t>
  </si>
  <si>
    <t>Managing director of Armed Forces Social Security Investment Company</t>
  </si>
  <si>
    <t>AOXING SHIP MANAGEMENT SHANGHAI LTD</t>
  </si>
  <si>
    <t>ARMED FORCES SOCIAL SECURITY INVESTMENT COMPANY</t>
  </si>
  <si>
    <t>DALIAN GOLDEN SUN IMPORT AND EXPORT CO., LTD.</t>
  </si>
  <si>
    <t>MAIN STREET 1095 PROPRIETARY LIMITED</t>
  </si>
  <si>
    <t>MCFLY PLASTIC HK LIMITED</t>
  </si>
  <si>
    <t>SATURN OASIS CO., LIMITED</t>
  </si>
  <si>
    <t>SEA CHARMING SHIPPING COMPANY LIMITED</t>
  </si>
  <si>
    <t>SPI INTERNATIONAL</t>
  </si>
  <si>
    <t>TIANYI INTERNATIONAL DALIAN CO., LTD.</t>
  </si>
  <si>
    <t>https://2017-2021.state.gov/further-sanctions-on-entities-trading-in-or-transporting-iranian-petrochemicals/index.html</t>
  </si>
  <si>
    <t>Further Sanctions on Entities Trading in or Transporting Iranian Petrochemicals</t>
  </si>
  <si>
    <t>March 14: Iran agents hit with rockets a military base housing US troops at Camp Taji north of Baghdad</t>
  </si>
  <si>
    <t>AYOUB, Ali Abdullah</t>
  </si>
  <si>
    <t>Minister of Defense for preventing since Dec 2019 a ceasefire from taking hold in northern Syria</t>
  </si>
  <si>
    <t>YAZDI, Mohammad</t>
  </si>
  <si>
    <t>Date Imposed</t>
  </si>
  <si>
    <t>Baoding Shimaotong Enterprises Services Company Limited </t>
  </si>
  <si>
    <t>China based company sanctioned for supporting Iran's missile program</t>
  </si>
  <si>
    <t>Transfer of technologies for nuclear, chemical, or bacteriological weapons to Iran, North Korea and Syria</t>
  </si>
  <si>
    <t>Dandong Zhensheng Trade Co., Ltd.</t>
  </si>
  <si>
    <t>Luo Dingwen</t>
  </si>
  <si>
    <t>Chinese national sanctioned for supporting Iran missile programme</t>
  </si>
  <si>
    <t>Shenzhen Tojoin Communications Technology Co. Ltd</t>
  </si>
  <si>
    <t>Wong Myong Son</t>
  </si>
  <si>
    <t>Wuhan Sanjiang Import and Export Co., Ltd </t>
  </si>
  <si>
    <t>Kata'ib Sayyid al-Shuhada (KSS)</t>
  </si>
  <si>
    <t>Organisation</t>
  </si>
  <si>
    <t xml:space="preserve">Head of Iran Atomic Energy Organization </t>
  </si>
  <si>
    <t>ABDOLLAHI, Ali </t>
  </si>
  <si>
    <t xml:space="preserve">ASHTIANI, Mohammad-Reza </t>
  </si>
  <si>
    <t>Deputy Chief of Staff of Iranian armed forces</t>
  </si>
  <si>
    <t xml:space="preserve">QOMI, Mohsen </t>
  </si>
  <si>
    <t>Senior official within the Supreme Leader’s Office in charge of security</t>
  </si>
  <si>
    <t xml:space="preserve">REZA'I, Mohsen </t>
  </si>
  <si>
    <t>Longtime member of Iran’s Expediency Council</t>
  </si>
  <si>
    <t>SHAMKHANI, Ali</t>
  </si>
  <si>
    <t>Secretary of Iran’s Supreme National Security Council</t>
  </si>
  <si>
    <t xml:space="preserve">SOLEIMANI, Gholamreza </t>
  </si>
  <si>
    <t>Head of the Basij militia of the Islamic Revolutionary Guards Corps</t>
  </si>
  <si>
    <t>PAMCHEL TRADING BEIJING CO. LTD. </t>
  </si>
  <si>
    <t>POWER ANCHOR LIMITED</t>
  </si>
  <si>
    <t>REPUTABLE TRADING SOURCE LLC</t>
  </si>
  <si>
    <t>MOGHISSEH, Mohammad</t>
  </si>
  <si>
    <t xml:space="preserve">SALAVATI, Abolghassem   </t>
  </si>
  <si>
    <t>HONG XUN</t>
  </si>
  <si>
    <t>GATEWICK LLC</t>
  </si>
  <si>
    <t>GOMEI AIR SERVICES CO., LTD.</t>
  </si>
  <si>
    <t>JAHAN DESTINATIONS TRAVEL AND TOURISM LLC</t>
  </si>
  <si>
    <t>MARITIME SILK ROAD LLC,</t>
  </si>
  <si>
    <t xml:space="preserve">GENAVA 11 </t>
  </si>
  <si>
    <t>Iran flag</t>
  </si>
  <si>
    <t>ALVARES, Carlos</t>
  </si>
  <si>
    <t>Spain</t>
  </si>
  <si>
    <t>GUBERMAN, David</t>
  </si>
  <si>
    <t>MANIDIS, Georgios</t>
  </si>
  <si>
    <t>SAFAROV, Azamat</t>
  </si>
  <si>
    <t>SHEVCHUK, Tatiana</t>
  </si>
  <si>
    <t>YAKUBETS, Artem Viktorovich</t>
  </si>
  <si>
    <t xml:space="preserve">BAYALTUN, Ahmet </t>
  </si>
  <si>
    <t>BAYALTUN, Ismail </t>
  </si>
  <si>
    <t>KHAN, Sayed Habib Ahmad </t>
  </si>
  <si>
    <t>WAKIL, Rohullah</t>
  </si>
  <si>
    <t>NEJAAT SOCIAL WELFARE ORGANIZATION </t>
  </si>
  <si>
    <t xml:space="preserve">RAISI, Ebrahim </t>
  </si>
  <si>
    <t xml:space="preserve">KHAMENEI, Mojtaba </t>
  </si>
  <si>
    <t xml:space="preserve">VELAYATI, Ali Akbar </t>
  </si>
  <si>
    <t xml:space="preserve">HADDAD-ADEL, Gholamali </t>
  </si>
  <si>
    <t>BAGHERI, Mohammad </t>
  </si>
  <si>
    <t>AKAR, Hulisi</t>
  </si>
  <si>
    <t>SOYLU, Suleyman</t>
  </si>
  <si>
    <t>DONMEZ, Fatih</t>
  </si>
  <si>
    <t>REPUBLIC OF TURKEY MINISTRY OF NATIONAL DEFENCE</t>
  </si>
  <si>
    <t>REPUBLIC OF TURKEY MINISTRY OF ENERGY AND NATURAL RESOURCES</t>
  </si>
  <si>
    <t>ST. VITAMIN Pleasure Craft St.</t>
  </si>
  <si>
    <t>Vincent and the Grenadines</t>
  </si>
  <si>
    <t>LOGINOV, Ilya</t>
  </si>
  <si>
    <t>MARITIME ASSISTANCE LLC </t>
  </si>
  <si>
    <t xml:space="preserve">OT-2077 </t>
  </si>
  <si>
    <t xml:space="preserve">PASSAT Russia </t>
  </si>
  <si>
    <t>YAZ</t>
  </si>
  <si>
    <t>AHMAD, Muhammad Ali Sayid</t>
  </si>
  <si>
    <t>AL-'ATA, Baha' Abu</t>
  </si>
  <si>
    <t>A leader of the Islamic State's branch in West Africa </t>
  </si>
  <si>
    <t>AL-BARNAWI, Abu Abdullah ibn Umar </t>
  </si>
  <si>
    <t>Nigeria</t>
  </si>
  <si>
    <t>AL-HEBO, Muhamad Ali </t>
  </si>
  <si>
    <t>AL-HINDI, Muhammad</t>
  </si>
  <si>
    <t>A leader of Islamic Jihad Movement in Palestine (Iran agent)</t>
  </si>
  <si>
    <t>AL-RAWI, Marwan Mahdi Salah</t>
  </si>
  <si>
    <t>Commercial activity linked to Hamas</t>
  </si>
  <si>
    <t>AL-SURI, Faruq</t>
  </si>
  <si>
    <t>AMEEN, Mohamad</t>
  </si>
  <si>
    <t>'AQIL, Ibrahim</t>
  </si>
  <si>
    <t>Hezbollah head of military operations</t>
  </si>
  <si>
    <t>HAYDAR, Muhammad</t>
  </si>
  <si>
    <t>Senior leader in Hezbollah Jihad Council</t>
  </si>
  <si>
    <t>IBRAHIM, Mohamed Ahmed Elsayed Ahmed</t>
  </si>
  <si>
    <t>Brazil</t>
  </si>
  <si>
    <t>ISSA, Marwan </t>
  </si>
  <si>
    <t>IZADI, Muhammad Sa'id</t>
  </si>
  <si>
    <t>Chief of the Palestinian Office of the IRGC-Qods Force Lebanon Corp</t>
  </si>
  <si>
    <t>JABARIN, Zaher</t>
  </si>
  <si>
    <t>Senior leader in Hamas</t>
  </si>
  <si>
    <t>KARAKI, Ali</t>
  </si>
  <si>
    <t>Hezbollah member</t>
  </si>
  <si>
    <t>SALVIN, Almaida Marani</t>
  </si>
  <si>
    <t>Philipines</t>
  </si>
  <si>
    <t>SAWADJAAN, Hatib Hajan</t>
  </si>
  <si>
    <t>SHUKR, Fu'ad</t>
  </si>
  <si>
    <t>Senior Hezbollah operative</t>
  </si>
  <si>
    <t>TASH, Ismael </t>
  </si>
  <si>
    <t>TAYSIR, Hajji </t>
  </si>
  <si>
    <t>AL HARAM FOREIGN EXCHANGE CO. LTD</t>
  </si>
  <si>
    <t>AL-HEBO JEWELRY COMPANY </t>
  </si>
  <si>
    <t>AL-KHALIDI EXCHANGE</t>
  </si>
  <si>
    <t>HURRAS AL-DIN</t>
  </si>
  <si>
    <t>REDIN EXCHANGE </t>
  </si>
  <si>
    <t>Linked to Hamas</t>
  </si>
  <si>
    <t>SAKSOUK COMPANY FOR EXCHANGE AND MONEY TRANSFER</t>
  </si>
  <si>
    <t>BHARDWAJ, Auj</t>
  </si>
  <si>
    <t>HUSSAIN, Zafar Anis Ishteyaq</t>
  </si>
  <si>
    <t>MEHDI, Ali Ghadeer </t>
  </si>
  <si>
    <t>MEHDI, Alizaheer Mohammad</t>
  </si>
  <si>
    <t>QASIR, Ali </t>
  </si>
  <si>
    <t>AFRICO 1 OFF-SHORE SAL </t>
  </si>
  <si>
    <t>ALUMIX </t>
  </si>
  <si>
    <t>BUSHRA SHIP MANAGEMENT PRIVATE LIMITED </t>
  </si>
  <si>
    <t>FIVE ENERGY OIL TRADING</t>
  </si>
  <si>
    <t>FOURTEEN STAR SHIPPING MANAGEMENT</t>
  </si>
  <si>
    <t>HOKOUL SAL OFFSHORE</t>
  </si>
  <si>
    <t>KHADIJA SHIP MANAGEMENT PRIVATE LIMITED</t>
  </si>
  <si>
    <t>MEHDI GROUP</t>
  </si>
  <si>
    <t>MEHDI OFFSHORE AND SHIP MANAGEMENT PTE. LTD. </t>
  </si>
  <si>
    <t>NAGHAM AL HAYAT LTD. </t>
  </si>
  <si>
    <t>PENTA OCEAN SHIP MANAGEMENT AND OPERATION LLC</t>
  </si>
  <si>
    <t>TALAQI GROUP</t>
  </si>
  <si>
    <t>TAWAFUK LTD</t>
  </si>
  <si>
    <t>VANIYA SHIP MANAGEMENT PRIVATE LIMITED</t>
  </si>
  <si>
    <t>BONITA QUEEN</t>
  </si>
  <si>
    <t>TOUR 2 Crude Oil Tanker</t>
  </si>
  <si>
    <t xml:space="preserve">JASMINE </t>
  </si>
  <si>
    <t xml:space="preserve">SARAK </t>
  </si>
  <si>
    <t xml:space="preserve">SOBAR </t>
  </si>
  <si>
    <t xml:space="preserve">SOLAN </t>
  </si>
  <si>
    <t xml:space="preserve">ASADI, Shamsollah </t>
  </si>
  <si>
    <t>https://home.treasury.gov/policy-issues/financial-sanctions/recent-actions/20190904</t>
  </si>
  <si>
    <t>https://home.treasury.gov/news/press-releases/sm767</t>
  </si>
  <si>
    <t xml:space="preserve">QASEMI, Rostam </t>
  </si>
  <si>
    <t xml:space="preserve">GHASEMI, Morteza </t>
  </si>
  <si>
    <t>India</t>
  </si>
  <si>
    <t>Company linked to Hezbollah officials</t>
  </si>
  <si>
    <t>St. Kitts &amp; Nevis</t>
  </si>
  <si>
    <t xml:space="preserve">ADRIAN DARYA 1 </t>
  </si>
  <si>
    <t>KUMAR, Akhilesh</t>
  </si>
  <si>
    <t>https://home.treasury.gov/policy-issues/financial-sanctions/recent-actions/20190830_33</t>
  </si>
  <si>
    <t>ZARIF, Mohammad Javad</t>
  </si>
  <si>
    <t>HENAN JIAYUAN ALUMINIUM INDUSTRY CO., LTD </t>
  </si>
  <si>
    <t>SANMING SINO-EURO IMPORT AND EXPORT CO., LTD</t>
  </si>
  <si>
    <t>SUZHOU A-ONE SPECIAL ALLOY CO., LTD </t>
  </si>
  <si>
    <t>SUZHOU ZHONGSHENG MAGNETIC INDUSTRY CO., LTD. </t>
  </si>
  <si>
    <t> TAWU MECHANICAL ENGINEERING AND TRADING COMPANY</t>
  </si>
  <si>
    <t xml:space="preserve">BADIN, Yadollah </t>
  </si>
  <si>
    <t xml:space="preserve">HAJIZADEH, Amir Ali </t>
  </si>
  <si>
    <t>GHOLAMSHAHI, Abbas </t>
  </si>
  <si>
    <t xml:space="preserve">OZMA'I, Ali </t>
  </si>
  <si>
    <t xml:space="preserve">PAKPOUR, Mohammad </t>
  </si>
  <si>
    <t xml:space="preserve">RAVANKAR, Mansur </t>
  </si>
  <si>
    <t xml:space="preserve">TANGSIRI, Ali Reza </t>
  </si>
  <si>
    <t xml:space="preserve">ZIRAHI, Ramezan </t>
  </si>
  <si>
    <t xml:space="preserve">KHAMENEI, Ali Husseini </t>
  </si>
  <si>
    <t>FOZ, Amer</t>
  </si>
  <si>
    <t>FOZ, Husen </t>
  </si>
  <si>
    <t>FOZ, Samer </t>
  </si>
  <si>
    <t>AL-MOHAIMEN FOR TRANSPORTING &amp; CONTRACTING</t>
  </si>
  <si>
    <t>AMAN DAMASCUS JOINT STOCK COMPANY </t>
  </si>
  <si>
    <t>AMAN HOLDING COMPANY </t>
  </si>
  <si>
    <t xml:space="preserve">ASM INTERNATIONAL TRADING, LLC </t>
  </si>
  <si>
    <t>BS COMPANY OFFSHORE</t>
  </si>
  <si>
    <t xml:space="preserve">FOUR SEASONS DAMASCUS </t>
  </si>
  <si>
    <t>FOZ FOR TRADING</t>
  </si>
  <si>
    <t>LANA TV</t>
  </si>
  <si>
    <t xml:space="preserve">MENA CRYSTAL SUGAR COMPANY LIMITED </t>
  </si>
  <si>
    <t>ORIENT CLUB</t>
  </si>
  <si>
    <t>SILVER PINE</t>
  </si>
  <si>
    <t>SYNERGY SAL OFFSHORE</t>
  </si>
  <si>
    <t>ATLAS OCEAN AND PETROCHEMICAL (AOPC)</t>
  </si>
  <si>
    <t>NAGHMEH FZE </t>
  </si>
  <si>
    <t>Philippines</t>
  </si>
  <si>
    <t>ALI, Halima Adan,</t>
  </si>
  <si>
    <t>Kenya</t>
  </si>
  <si>
    <t>AL-RAWI, Abd-al-Rahman 'Ali Husayn al-Ahmad</t>
  </si>
  <si>
    <t xml:space="preserve">AL-RAWI, Muhannad Mushtaq Talib Zghayir Karhout </t>
  </si>
  <si>
    <t>AL-RAWI, Walid Talib Zughayr</t>
  </si>
  <si>
    <t>GOLDEN COMMODITIES LLC</t>
  </si>
  <si>
    <t>SAKAN GENERAL TRADING</t>
  </si>
  <si>
    <t>THE BEST LEADER GENERAL TRADING LLC</t>
  </si>
  <si>
    <t>"Treasury Sanctions Russia over Continued Aggression in Ukraine"</t>
  </si>
  <si>
    <t>FLIGHT TRAVEL LLC</t>
  </si>
  <si>
    <t>ZAYNABIYOUN BRIGADE</t>
  </si>
  <si>
    <t>QESHM FARS AIR</t>
  </si>
  <si>
    <t>EP-FAA</t>
  </si>
  <si>
    <t>EP-FAB</t>
  </si>
  <si>
    <t>ABD AL-NASIR, Hajji</t>
  </si>
  <si>
    <t>Miitant</t>
  </si>
  <si>
    <t>Ukraine/Crimea</t>
  </si>
  <si>
    <t>BAZARGAN, Farzad</t>
  </si>
  <si>
    <t>CAMBIS, Dimitris</t>
  </si>
  <si>
    <t>Greece</t>
  </si>
  <si>
    <t>JASHNSAZ, Seifollah</t>
  </si>
  <si>
    <t>MOHADDES, Seyed Mahmoud</t>
  </si>
  <si>
    <t>AA ENERGY FZCO</t>
  </si>
  <si>
    <t>ARASH SHIPPING ENTERPRISES LIMITED</t>
  </si>
  <si>
    <t>ARIAN BANK</t>
  </si>
  <si>
    <t>ARTA SHIPPING ENTERPRISES LIMITED</t>
  </si>
  <si>
    <t>ASAN SHIPPING ENTERPRISE LIMITED</t>
  </si>
  <si>
    <t>ASCOTEC HOLDING GMBH</t>
  </si>
  <si>
    <t>ASCOTEC JAPAN K.K.</t>
  </si>
  <si>
    <t>ASCOTEC MINERAL &amp; MACHINERY GMBH</t>
  </si>
  <si>
    <t>ASCOTEC SCIENCE &amp; TECHNOLOGY GMBH</t>
  </si>
  <si>
    <t>ASCOTEC STEEL TRADING GMBH</t>
  </si>
  <si>
    <t>ASIA ENERGY GENERAL TRADING (LLC)</t>
  </si>
  <si>
    <t>Malta</t>
  </si>
  <si>
    <t>BANK SEPAH INTERNATIONAL PLC</t>
  </si>
  <si>
    <t>BANK TORGOVOY KAPITAL ZAO</t>
  </si>
  <si>
    <t>Belarus</t>
  </si>
  <si>
    <t>BIIS MARITIME LIMITED</t>
  </si>
  <si>
    <t>BIMEH IRAN INSURANCE COMPANY</t>
  </si>
  <si>
    <t>BLUE TANKER SHIPPING SA</t>
  </si>
  <si>
    <t>BMIIC INTERNATIONAL GENERAL TRADING L.L.C.</t>
  </si>
  <si>
    <t>BREYELLER STAHL TECHNOLOGY GMBH &amp; CO. KG</t>
  </si>
  <si>
    <t>BUSHEHR SHIPPING COMPANY LIMITED</t>
  </si>
  <si>
    <t>CASPIAN MARITIME LIMITED</t>
  </si>
  <si>
    <t>CYLINDER SYSTEM L.T.D</t>
  </si>
  <si>
    <t>DANESH SHIPPING COMPANY LIMITED</t>
  </si>
  <si>
    <t>DARYA CAPITAL ADMINISTRATION GMBH</t>
  </si>
  <si>
    <t>DAVAR SHIPPING CO LTD</t>
  </si>
  <si>
    <t>DENA TANKERS FZE</t>
  </si>
  <si>
    <t>ELEVENTH OCEAN ADMINISTRATION GMBH</t>
  </si>
  <si>
    <t>ELEVENTH OCEAN GMBH &amp; CO. KG</t>
  </si>
  <si>
    <t>ESAIL SHIPPING LIMITED </t>
  </si>
  <si>
    <t>EUROPAISCH-IRANISCHE HANDELSBANK</t>
  </si>
  <si>
    <t>FIFTEENTH OCEAN GMBH &amp; CO. KG </t>
  </si>
  <si>
    <t>FIRST EAST EXPORT BANK PLC</t>
  </si>
  <si>
    <t>FIRST ISLAMIC INVESTMENT BANK LIMITED</t>
  </si>
  <si>
    <t>FIRST OCEAN ADMINISTRATION GMBH</t>
  </si>
  <si>
    <t>FIRST OCEAN GMBH &amp; CO KG</t>
  </si>
  <si>
    <t>FOURTEENTH OCEAN GMBH &amp; CO. KG</t>
  </si>
  <si>
    <t>FOURTH OCEAN GMBH &amp; CO KG</t>
  </si>
  <si>
    <t>Malaysia</t>
  </si>
  <si>
    <t>FUTURE BANK B.S.C.</t>
  </si>
  <si>
    <t>Bahrain</t>
  </si>
  <si>
    <t>GARBIN NAVIGATION LTD</t>
  </si>
  <si>
    <t>GOLDEN RESOURCES TRADING COMPANY L.L.C.</t>
  </si>
  <si>
    <t>GRACE BAY SHIPPING INC</t>
  </si>
  <si>
    <t>HADI SHIPPING COMPANY LIMITED</t>
  </si>
  <si>
    <t>HARAZ SHIPPING COMPANY LIMITED</t>
  </si>
  <si>
    <t>HATEF SHIPPING COMPANY LIMITED</t>
  </si>
  <si>
    <t>HERCULES INTERNATIONAL SHIP</t>
  </si>
  <si>
    <t>HERMIS SHIPPING SA</t>
  </si>
  <si>
    <t>HIRMAND SHIPPING COMPANY LIMITED</t>
  </si>
  <si>
    <t>HODA SHIPPING COMPANY LIMITED</t>
  </si>
  <si>
    <t>HOMA SHIPPING COMPANY LIMITED</t>
  </si>
  <si>
    <t>HONAR SHIPPING COMPANY LIMITED</t>
  </si>
  <si>
    <t>HONG KONG INTERTRADE COMPANY</t>
  </si>
  <si>
    <t>HTTS HANSEATIC TRADE TRUST &amp; SHIPPING GMBH</t>
  </si>
  <si>
    <t>IFIC HOLDING AG</t>
  </si>
  <si>
    <t>IHAG TRADING GMBH</t>
  </si>
  <si>
    <t>IMPIRE SHIPPING COMPANY</t>
  </si>
  <si>
    <t>INTRA CHEM TRADING GMBH</t>
  </si>
  <si>
    <t>IRANIAN OIL COMPANY (U.K.) LIMITED</t>
  </si>
  <si>
    <t>IRASCO S.R.L.</t>
  </si>
  <si>
    <t>IRISL EUROPE GMBH</t>
  </si>
  <si>
    <t>IRITAL SHIPPING LINES COMPANY</t>
  </si>
  <si>
    <t>ISI MARITIME LIMITED</t>
  </si>
  <si>
    <t>ISIM ATR LIMITED</t>
  </si>
  <si>
    <t>ISIM SININ LIMITED</t>
  </si>
  <si>
    <t>ISIM TAJ MAHAL LIMITED</t>
  </si>
  <si>
    <t>ISLAMIC REGIONAL COOPERATION BANK </t>
  </si>
  <si>
    <t>ISLAMIC REPUBLIC OF IRAN - CHINA SHIPPING LINES</t>
  </si>
  <si>
    <t>ISLAMIC REPUBLIC OF IRAN - MIDDLE EAST SHIPPING LINES COMPANY</t>
  </si>
  <si>
    <t>JABER IBN HAYAN LABORATORY</t>
  </si>
  <si>
    <t>JUPITER SEAWAYS SHIPPING</t>
  </si>
  <si>
    <t>KAFOLATBANK</t>
  </si>
  <si>
    <t>KALA LIMITED</t>
  </si>
  <si>
    <t>KALA PENSION TRUST LIMITED</t>
  </si>
  <si>
    <t>KASB INTERNATIONAL LLC</t>
  </si>
  <si>
    <t>KERMAN SHIPPING COMPANY LIMITED</t>
  </si>
  <si>
    <t>KONING MARINE CORP</t>
  </si>
  <si>
    <t>LONDON IRINVEST SHIP COMPANY</t>
  </si>
  <si>
    <t>MARANER HOLDINGS LIMITED</t>
  </si>
  <si>
    <t>MARBLE SHIPPING LTD</t>
  </si>
  <si>
    <t>MB BANK</t>
  </si>
  <si>
    <t>MCS ENGINEERING</t>
  </si>
  <si>
    <t>MCS INTERNATIONAL GMBH</t>
  </si>
  <si>
    <t>MEHRAN SHIPPING COMPANY LIMITED</t>
  </si>
  <si>
    <t>MELLAT BANK CLOSED JOINT-STOCK COMPANY</t>
  </si>
  <si>
    <t>MELLI BANK PLC</t>
  </si>
  <si>
    <t>MERSAD SHIPPING COMPANY LIMITED</t>
  </si>
  <si>
    <t>METAL &amp; MINERAL TRADE S.A.R.L.</t>
  </si>
  <si>
    <t>MINAB SHIPPING COMPANY LIMITED</t>
  </si>
  <si>
    <t>MINES AND METALS ENGINEERING GMBH</t>
  </si>
  <si>
    <t>Luxembourg</t>
  </si>
  <si>
    <t>MONSOON SHIPPING LTD</t>
  </si>
  <si>
    <t>NAFTIRAN INTERTRADE CO. </t>
  </si>
  <si>
    <t>NAFTIRAN TRADING SERVICES CO. </t>
  </si>
  <si>
    <t>NARI SHIPPING AND CHARTERING GMBH &amp; CO. KG </t>
  </si>
  <si>
    <t>NATIONAL IRANIAN OIL COMPANY PTE LTD</t>
  </si>
  <si>
    <t>NATIONAL IRANIAN TANKER COMPANY LLC </t>
  </si>
  <si>
    <t>NICO ENGINEERING LIMITED</t>
  </si>
  <si>
    <t>NINTH OCEAN GMBH &amp; CO. KG</t>
  </si>
  <si>
    <t>NIOC INTERNATIONAL AFFAIRS</t>
  </si>
  <si>
    <t>NOOR ENERGY (MALAYSIA) LTD.</t>
  </si>
  <si>
    <t>NPC INTERNATIONAL LIMITED</t>
  </si>
  <si>
    <t>OCEAN CAPITAL ADMINISTRATION GMBH</t>
  </si>
  <si>
    <t>ONE CLASS PROPERTIES (PTY) LTD</t>
  </si>
  <si>
    <t>ONE VISION INVESTMENTS 5 (PTY) LTD.</t>
  </si>
  <si>
    <t>ONERBANK ZAO</t>
  </si>
  <si>
    <t>P.C.C. (SINGAPORE) PRIVATE LIMITED</t>
  </si>
  <si>
    <t>PERSIA INTERNATIONAL BANK PLC</t>
  </si>
  <si>
    <t>PERSIAN GULF SHIPPING LINES LTD</t>
  </si>
  <si>
    <t>PETRO ENERGY INTERTRADE COMPANY</t>
  </si>
  <si>
    <t>PETRO ROYAL FZE</t>
  </si>
  <si>
    <t>PETRO SUISSE INTERTRADE COMPANY SA</t>
  </si>
  <si>
    <t>PETROCHEMICAL COMMERCIAL COMPANY (U.K.) LIMITED</t>
  </si>
  <si>
    <t>PETROCHEMICAL COMMERCIAL COMPANY FZE</t>
  </si>
  <si>
    <t>PETROCHEMICAL COMMERCIAL COMPANY INTERNATIONAL</t>
  </si>
  <si>
    <t>PETROIRAN DEVELOPMENT COMPANY (PEDCO) LIMITED</t>
  </si>
  <si>
    <t>PETROPARS INTERNATIONAL FZE</t>
  </si>
  <si>
    <t>POLINEX GENERAL TRADING LLC</t>
  </si>
  <si>
    <t>PROTON PETROCHEMICALS SHIPPING LIMITED</t>
  </si>
  <si>
    <t>RAAHBAR COMPUTER RESOURCES MANAGEMENT</t>
  </si>
  <si>
    <t>REYCO GMBH.</t>
  </si>
  <si>
    <t>SAMAN SHIPPING COMPANY LIMITED</t>
  </si>
  <si>
    <t>SAMBOUK SHIPPING FZC</t>
  </si>
  <si>
    <t>SARV SHIPPING COMPANY LIMITED</t>
  </si>
  <si>
    <t>SEPID SHIPPING COMPANY LIMITED</t>
  </si>
  <si>
    <t>SIMA GENERAL TRADING CO FZE</t>
  </si>
  <si>
    <t>SIMA SHIPPING COMPANY LIMITED</t>
  </si>
  <si>
    <t>SINA SHIPPING COMPANY LIMITED</t>
  </si>
  <si>
    <t>SWISS MANAGEMENT SERVICES SARL</t>
  </si>
  <si>
    <t>SYNERGY GENERAL TRADING FZE</t>
  </si>
  <si>
    <t>TC SHIPPING COMPANY LIMITED</t>
  </si>
  <si>
    <t>TWELFTH OCEAN ADMINISTRATION GMBH</t>
  </si>
  <si>
    <t>TWELFTH OCEAN GMBH &amp; CO. KG</t>
  </si>
  <si>
    <t>WEST SUN TRADE GMBH</t>
  </si>
  <si>
    <t>WITSHIPPING MARITIME PTE LTD </t>
  </si>
  <si>
    <t xml:space="preserve">AAJ Crew/Supply Vessel </t>
  </si>
  <si>
    <t xml:space="preserve">ABBA General Cargo </t>
  </si>
  <si>
    <t xml:space="preserve">ABTIN 1 Container Ship </t>
  </si>
  <si>
    <t xml:space="preserve">ABYAN Container Ship </t>
  </si>
  <si>
    <t xml:space="preserve">ALVAN General Cargo </t>
  </si>
  <si>
    <t>AMBER</t>
  </si>
  <si>
    <t xml:space="preserve">AMINA Bulk Carrier </t>
  </si>
  <si>
    <t xml:space="preserve">ANDIA Bulk Carrier </t>
  </si>
  <si>
    <t xml:space="preserve">APAMA </t>
  </si>
  <si>
    <t xml:space="preserve">ARDAVAN Bulk Carrier </t>
  </si>
  <si>
    <t>AREZOO General Cargo</t>
  </si>
  <si>
    <t>ARGO I</t>
  </si>
  <si>
    <t xml:space="preserve">ARIES Bulk Carrier </t>
  </si>
  <si>
    <t>ARK</t>
  </si>
  <si>
    <t xml:space="preserve">ARNICA </t>
  </si>
  <si>
    <t xml:space="preserve">ARSHAM Bulk Carrier </t>
  </si>
  <si>
    <t xml:space="preserve">ARTABAZ Container Ship </t>
  </si>
  <si>
    <t xml:space="preserve">ARTAM Container Ship </t>
  </si>
  <si>
    <t xml:space="preserve">ARTARIA Bulk Carrier </t>
  </si>
  <si>
    <t xml:space="preserve">ARTAVAND Bulk Carrier </t>
  </si>
  <si>
    <t xml:space="preserve">ARTAVIL </t>
  </si>
  <si>
    <t xml:space="preserve">ARTENOS Container Ship </t>
  </si>
  <si>
    <t xml:space="preserve">ARTIN Bulk Carrier </t>
  </si>
  <si>
    <t>ARTMAN Bulk Carrier</t>
  </si>
  <si>
    <t xml:space="preserve">ARVIN Bulk Carrier </t>
  </si>
  <si>
    <t xml:space="preserve">ARZIN Container Ship </t>
  </si>
  <si>
    <t>ATLANTIC</t>
  </si>
  <si>
    <t>AURA</t>
  </si>
  <si>
    <t>Liberia</t>
  </si>
  <si>
    <t>Mongolia</t>
  </si>
  <si>
    <t xml:space="preserve">AVANG Bulk Carrier </t>
  </si>
  <si>
    <t xml:space="preserve">AYNAZ Tug </t>
  </si>
  <si>
    <t xml:space="preserve">AYSAN General Cargo </t>
  </si>
  <si>
    <t xml:space="preserve">AZARGOUN Container Ship </t>
  </si>
  <si>
    <t xml:space="preserve">BADR (EQJU) </t>
  </si>
  <si>
    <t xml:space="preserve">BAHJAT Bulk Carrier </t>
  </si>
  <si>
    <t xml:space="preserve">BANEH (EQKF) </t>
  </si>
  <si>
    <t xml:space="preserve">BASHT Container Ship </t>
  </si>
  <si>
    <t>BASKAR Bulk Carrier</t>
  </si>
  <si>
    <t xml:space="preserve">BATIS Bulk Carrier </t>
  </si>
  <si>
    <t xml:space="preserve">BAVAND Bulk Carrier </t>
  </si>
  <si>
    <t xml:space="preserve">BEHDAD General Cargo </t>
  </si>
  <si>
    <t xml:space="preserve">BEHDOKHT Bulk Carrier </t>
  </si>
  <si>
    <t xml:space="preserve">BEHNAVAZ Container Ship </t>
  </si>
  <si>
    <t xml:space="preserve">BEHSHAD General Cargo </t>
  </si>
  <si>
    <t xml:space="preserve">BEHTA Container Ship </t>
  </si>
  <si>
    <t>BELEMA LIGHT CRUDE</t>
  </si>
  <si>
    <t>BICAS</t>
  </si>
  <si>
    <t>BRIGHT</t>
  </si>
  <si>
    <t>CANREACH</t>
  </si>
  <si>
    <t>CARIBO</t>
  </si>
  <si>
    <t>CASPIA Chemical/Products Tanker</t>
  </si>
  <si>
    <t>DAN</t>
  </si>
  <si>
    <t>DANIEL</t>
  </si>
  <si>
    <t xml:space="preserve">BRELYAN Passenger </t>
  </si>
  <si>
    <t xml:space="preserve">DARYABAR Bulk Carrier </t>
  </si>
  <si>
    <t>DEEP SEA </t>
  </si>
  <si>
    <t>DELICE Chemical/Products Tanker</t>
  </si>
  <si>
    <t xml:space="preserve">DELNAVAZ Bulk Carrier </t>
  </si>
  <si>
    <t xml:space="preserve">DELRUBA Bulk Carrier </t>
  </si>
  <si>
    <t>DERYA Crude Oil Tanker</t>
  </si>
  <si>
    <t>DESTINY</t>
  </si>
  <si>
    <t>DEVON</t>
  </si>
  <si>
    <t>DEVREZ Chemical/Products Tanker</t>
  </si>
  <si>
    <t>DIAMOND II </t>
  </si>
  <si>
    <t>DINO I </t>
  </si>
  <si>
    <t>DIONA Crude Oil Tanker</t>
  </si>
  <si>
    <t>DORE</t>
  </si>
  <si>
    <t>DORENA</t>
  </si>
  <si>
    <t>N/A</t>
  </si>
  <si>
    <t>Non-identified flag (hence recorded as direct sanctions)</t>
  </si>
  <si>
    <t xml:space="preserve">DORITA General Cargo </t>
  </si>
  <si>
    <t>DOVER</t>
  </si>
  <si>
    <t>DOWNY</t>
  </si>
  <si>
    <t>DREAM II </t>
  </si>
  <si>
    <t>DUNE Crude Oil Tanker</t>
  </si>
  <si>
    <t xml:space="preserve">ELYANA General Cargo </t>
  </si>
  <si>
    <t>FANREACH</t>
  </si>
  <si>
    <t>FAXON Chemical/Products Tanker</t>
  </si>
  <si>
    <t>FELICITY</t>
  </si>
  <si>
    <t xml:space="preserve">FIROUZEH Passenger </t>
  </si>
  <si>
    <t>FOREST</t>
  </si>
  <si>
    <t>FORTUNE</t>
  </si>
  <si>
    <t xml:space="preserve">GANJ Bulk Carrier </t>
  </si>
  <si>
    <t xml:space="preserve">GILDA General Cargo </t>
  </si>
  <si>
    <t xml:space="preserve">GOLAFRUZ Bulk Carrier </t>
  </si>
  <si>
    <t xml:space="preserve">GOLBON Container Ship </t>
  </si>
  <si>
    <t xml:space="preserve">GOLSAN General Cargo </t>
  </si>
  <si>
    <t xml:space="preserve">GOLSAR Bulk Carrier </t>
  </si>
  <si>
    <t>GOODREACH </t>
  </si>
  <si>
    <t>HALTI</t>
  </si>
  <si>
    <t xml:space="preserve">HAMD Bunkering Tanker </t>
  </si>
  <si>
    <t>HAMGAM Bulk Carrier</t>
  </si>
  <si>
    <t>HAPPINESS I</t>
  </si>
  <si>
    <t>HASNA</t>
  </si>
  <si>
    <t>HEDY</t>
  </si>
  <si>
    <t>HELM</t>
  </si>
  <si>
    <t>HENNA</t>
  </si>
  <si>
    <t>HERBY </t>
  </si>
  <si>
    <t>HERO II</t>
  </si>
  <si>
    <t>HILDA I</t>
  </si>
  <si>
    <t>HORSE</t>
  </si>
  <si>
    <t>HUGE</t>
  </si>
  <si>
    <t>HUMANITY</t>
  </si>
  <si>
    <t xml:space="preserve">HORMUZ 2 Passenger </t>
  </si>
  <si>
    <t xml:space="preserve">HYUNDAI MIPO 2655 </t>
  </si>
  <si>
    <t xml:space="preserve">HYUNDAI MIPO 2656 </t>
  </si>
  <si>
    <t xml:space="preserve">IMICO NEKA 455 </t>
  </si>
  <si>
    <t xml:space="preserve">IMICO NEKA 456 </t>
  </si>
  <si>
    <t xml:space="preserve">IMICO NEKA 457 </t>
  </si>
  <si>
    <t>IRAN CHARAK Bunkering Tanker</t>
  </si>
  <si>
    <t>IRAN FAHIM Chemical/Products Tanker</t>
  </si>
  <si>
    <t xml:space="preserve">IRAN FALAGH Chemical/Products Tanker </t>
  </si>
  <si>
    <t xml:space="preserve">IRAN HORMUZ 12 </t>
  </si>
  <si>
    <t xml:space="preserve">IRAN HORMUZ 14 </t>
  </si>
  <si>
    <t xml:space="preserve">IRAN HORMUZ 22 </t>
  </si>
  <si>
    <t>IRAN HORMUZ 25 </t>
  </si>
  <si>
    <t xml:space="preserve">IRAN PARAK Bunkering Tanker </t>
  </si>
  <si>
    <t xml:space="preserve">IRAN SHAHED General Cargo </t>
  </si>
  <si>
    <t xml:space="preserve">IRAN SHALAK Bunkering Tanker </t>
  </si>
  <si>
    <t xml:space="preserve">IRAN SHALAMCHEH </t>
  </si>
  <si>
    <t xml:space="preserve">IRAN YOUSHAT Bunkering Tanker </t>
  </si>
  <si>
    <t xml:space="preserve">JAIRAN General Cargo </t>
  </si>
  <si>
    <t xml:space="preserve">KADOS General Cargo </t>
  </si>
  <si>
    <t xml:space="preserve">KASHAN Container Ship </t>
  </si>
  <si>
    <t xml:space="preserve">KASMA General Cargo </t>
  </si>
  <si>
    <t xml:space="preserve">KHURAN Products Tanker </t>
  </si>
  <si>
    <t xml:space="preserve">KIAZAND Bulk Carrier </t>
  </si>
  <si>
    <t xml:space="preserve">MAHNAM Bulk Carrier </t>
  </si>
  <si>
    <t>MARIA III</t>
  </si>
  <si>
    <t xml:space="preserve">MARIVAN (EQKH) </t>
  </si>
  <si>
    <t>Togo</t>
  </si>
  <si>
    <t>MENA Crude/Oil Products Tanker</t>
  </si>
  <si>
    <t>MIAMI PRIDE Bulk </t>
  </si>
  <si>
    <t>NAINITAL</t>
  </si>
  <si>
    <t xml:space="preserve">NARDIS General Cargo </t>
  </si>
  <si>
    <t>NASHA</t>
  </si>
  <si>
    <t>NAVARZ</t>
  </si>
  <si>
    <t>NEGAR General Cargo</t>
  </si>
  <si>
    <t xml:space="preserve">NEGEEN Passenger </t>
  </si>
  <si>
    <t xml:space="preserve">NESHAT General Cargo </t>
  </si>
  <si>
    <t>NOOR 1 Bulk Carrier</t>
  </si>
  <si>
    <t>NYOS</t>
  </si>
  <si>
    <t xml:space="preserve">OURA Bulk Carrier </t>
  </si>
  <si>
    <t xml:space="preserve">PARAND General Cargo </t>
  </si>
  <si>
    <t xml:space="preserve">PARIN General Cargo </t>
  </si>
  <si>
    <t xml:space="preserve">PARISAN Bulk Carrier </t>
  </si>
  <si>
    <t xml:space="preserve">PARMIS General Cargo </t>
  </si>
  <si>
    <t xml:space="preserve">PARNIA General Cargo </t>
  </si>
  <si>
    <t xml:space="preserve">PARSHAD Bulk Carrier </t>
  </si>
  <si>
    <t xml:space="preserve">PARSHAN General Cargo </t>
  </si>
  <si>
    <t xml:space="preserve">PATRIS General Cargo </t>
  </si>
  <si>
    <t xml:space="preserve">PERARIN Container Ship </t>
  </si>
  <si>
    <t xml:space="preserve">ROSHAK Bulk Carrier </t>
  </si>
  <si>
    <t>SABITI</t>
  </si>
  <si>
    <t>SALINA</t>
  </si>
  <si>
    <t>SANA</t>
  </si>
  <si>
    <t>SANCHI</t>
  </si>
  <si>
    <t xml:space="preserve">SANIA General Cargo </t>
  </si>
  <si>
    <t>SARDASHT (EQKG)</t>
  </si>
  <si>
    <t xml:space="preserve">SARINA General Cargo </t>
  </si>
  <si>
    <t xml:space="preserve">SARIR General Cargo </t>
  </si>
  <si>
    <t xml:space="preserve">SARVIN Container Ship </t>
  </si>
  <si>
    <t xml:space="preserve">SAVIZ General Cargo </t>
  </si>
  <si>
    <t>SEA CLIFF</t>
  </si>
  <si>
    <t>SEA STAR III</t>
  </si>
  <si>
    <t>SERENA</t>
  </si>
  <si>
    <t xml:space="preserve">SHABDIS Container Ship </t>
  </si>
  <si>
    <t xml:space="preserve">SHABGOUN Container Ship </t>
  </si>
  <si>
    <t xml:space="preserve">SHAHR E KORD Container Ship </t>
  </si>
  <si>
    <t xml:space="preserve">SHAHRAZ Container Ship </t>
  </si>
  <si>
    <t xml:space="preserve">SHAMIM Container Ship </t>
  </si>
  <si>
    <t>SHAYAN 1 Container Ship</t>
  </si>
  <si>
    <t xml:space="preserve">SHIBA Container Ship </t>
  </si>
  <si>
    <t>SILVIA I</t>
  </si>
  <si>
    <t>SINOPA</t>
  </si>
  <si>
    <t>SNOW</t>
  </si>
  <si>
    <t>SOL </t>
  </si>
  <si>
    <t>SOMIA General Cargo</t>
  </si>
  <si>
    <t>SONIA I</t>
  </si>
  <si>
    <t>STARK I</t>
  </si>
  <si>
    <t>STARLA </t>
  </si>
  <si>
    <t>STREAM</t>
  </si>
  <si>
    <t xml:space="preserve">TABAN 1 Container Ship </t>
  </si>
  <si>
    <t>TABUK Crude/Oil Products Tanker</t>
  </si>
  <si>
    <t>TENREACH</t>
  </si>
  <si>
    <t>TERMEH Bulk Carrier</t>
  </si>
  <si>
    <t xml:space="preserve">TOLOU (EQOD) </t>
  </si>
  <si>
    <t xml:space="preserve">TOUSKA Container Ship </t>
  </si>
  <si>
    <t xml:space="preserve">VALFAJR2 (EQOX) </t>
  </si>
  <si>
    <t xml:space="preserve">VIANA General Cargo </t>
  </si>
  <si>
    <t>VISTA General Cargo</t>
  </si>
  <si>
    <t xml:space="preserve">WARTA Bulk Carrier </t>
  </si>
  <si>
    <t xml:space="preserve">YAGHOUB (EQOE) </t>
  </si>
  <si>
    <t xml:space="preserve">YANGZHOU DAYANG DY905 </t>
  </si>
  <si>
    <t xml:space="preserve">YARAN Container Ship </t>
  </si>
  <si>
    <t xml:space="preserve">YOUNES (EQYY) Platform Supply Ship </t>
  </si>
  <si>
    <t xml:space="preserve">YOUSEF (EQOG) </t>
  </si>
  <si>
    <t xml:space="preserve">ZARDIS Container Ship </t>
  </si>
  <si>
    <t xml:space="preserve">ZOMOROUD Passenger </t>
  </si>
  <si>
    <t>FAROQUI, Abdullah Samad </t>
  </si>
  <si>
    <t>IBRAHIM, Sadr</t>
  </si>
  <si>
    <t>MANAN, Abdul Rahim</t>
  </si>
  <si>
    <t>"Treasury Sanctions Taliban Facilitators and their Iranian Supporters"</t>
  </si>
  <si>
    <t xml:space="preserve">Individual </t>
  </si>
  <si>
    <t>IRGC official</t>
  </si>
  <si>
    <t>AL-AMIN, Muhammad 'Abdallah</t>
  </si>
  <si>
    <t>IMPULSE INTERNATIONAL S.A.L. OFFSHORE</t>
  </si>
  <si>
    <t>IMPULSE S.A.R.L.</t>
  </si>
  <si>
    <t>LAMA FOODS INTERNATIONAL OFFSHORE S.A.L. </t>
  </si>
  <si>
    <t>LAMA FOODS S.A.R.L.</t>
  </si>
  <si>
    <t>M. MARINE S.A.L. OFFSHORE</t>
  </si>
  <si>
    <t>SIERRA GAS S.A.L. OFFSHORE</t>
  </si>
  <si>
    <t>THAINGUI S.A.L. OFFSHORE</t>
  </si>
  <si>
    <t>https://home.treasury.gov/news/press-releases/sm501</t>
  </si>
  <si>
    <t>Treasury Continues to Expose and Disrupt Hizballah’s Financial Support Networks</t>
  </si>
  <si>
    <t>Treasury Sanctions Key ISIS Financial Facilitators</t>
  </si>
  <si>
    <t>Trinidad and Tobago</t>
  </si>
  <si>
    <t>NASSER, Fadi Nabih</t>
  </si>
  <si>
    <t>ABAR PETROLEUM SERVICE SAL</t>
  </si>
  <si>
    <t>AL-QATIRJI COMPANY </t>
  </si>
  <si>
    <t>INTERNATIONAL PIPELINE CONSTRUCTION FZE</t>
  </si>
  <si>
    <t>NASCO POLYMERS &amp; CHEMICALS CO SAL</t>
  </si>
  <si>
    <t>SONEX INVESTMENTS LTD.</t>
  </si>
  <si>
    <t>ABBAS, Yasir</t>
  </si>
  <si>
    <t>SHAFAGH SENOBAR YAZD COMPANY LIMITED</t>
  </si>
  <si>
    <t>NAGIBIN, Anton Aleksandrovich</t>
  </si>
  <si>
    <t>TSAREVA, Marina Igorevna</t>
  </si>
  <si>
    <t>GUDZON SHIPPING CO LLC</t>
  </si>
  <si>
    <t>LACNO S.R.O.</t>
  </si>
  <si>
    <t>PRIMORYE MARITIME LOGISTICS CO LTD</t>
  </si>
  <si>
    <t>VELA-MARINE LTD.</t>
  </si>
  <si>
    <t xml:space="preserve">BELLA  </t>
  </si>
  <si>
    <t>BOGATYR</t>
  </si>
  <si>
    <t>NEPTUN</t>
  </si>
  <si>
    <t xml:space="preserve">PARTIZAN </t>
  </si>
  <si>
    <t>PATRIOT</t>
  </si>
  <si>
    <t>SEVASTOPOL</t>
  </si>
  <si>
    <t>https://home.treasury.gov/policy-issues/financial-sanctions/recent-actions/20180821</t>
  </si>
  <si>
    <t>Treasury Targets Russian efforts to circumvent US sanctions</t>
  </si>
  <si>
    <t>Slovakia</t>
  </si>
  <si>
    <t>Iran-based leader of al-Ashtar Brigades (AAB) in Bahrain</t>
  </si>
  <si>
    <t>GUL, Abdulhamit</t>
  </si>
  <si>
    <t>AJAKA, Tony</t>
  </si>
  <si>
    <t>BEURKLIAN, Anni </t>
  </si>
  <si>
    <t>CHAHINE, Mireille</t>
  </si>
  <si>
    <t>ZHOU, Yishan</t>
  </si>
  <si>
    <t>EKT SMART TECHNOLOGY</t>
  </si>
  <si>
    <t>ELECTRONICS KATRANGI TRADING</t>
  </si>
  <si>
    <t>POLO TRADING</t>
  </si>
  <si>
    <t>TOP TECHNOLOGIES SARL</t>
  </si>
  <si>
    <t>ERPSCAN</t>
  </si>
  <si>
    <t xml:space="preserve">ALI-ASGARI, Abdulali </t>
  </si>
  <si>
    <t>EP-CPX</t>
  </si>
  <si>
    <t>Treasury Targets Iranian Individuals Providing Ballistic Missile Support to Yemen’s Houthis</t>
  </si>
  <si>
    <t>EURO AFRICAN GROUP LTD</t>
  </si>
  <si>
    <t>GLOBAL TRADING GROUP NV</t>
  </si>
  <si>
    <t>The Gambia</t>
  </si>
  <si>
    <t>ISIS IN THE GREATER SAHARA</t>
  </si>
  <si>
    <t>Mali</t>
  </si>
  <si>
    <t>SEIF, Valiollah</t>
  </si>
  <si>
    <t xml:space="preserve">TARZALI, Ali </t>
  </si>
  <si>
    <t>https://home.treasury.gov/node/26521</t>
  </si>
  <si>
    <t>B-FINANCE LTD</t>
  </si>
  <si>
    <t>EN+ GROUP PLC</t>
  </si>
  <si>
    <t>KERIMOV, Suleiman Abusaidovich</t>
  </si>
  <si>
    <t xml:space="preserve">SKOCH, Andrei Vladimirovich </t>
  </si>
  <si>
    <t>Jersey</t>
  </si>
  <si>
    <t>British Virgin Islands</t>
  </si>
  <si>
    <t> Uzbek jihadist group aligned in Syria with al-Qaeda linked Jabhat al-Nusrah</t>
  </si>
  <si>
    <t>AL-BARNAWI, Abu Musab</t>
  </si>
  <si>
    <t>MOALIM, Mahad</t>
  </si>
  <si>
    <t>Bangladesh</t>
  </si>
  <si>
    <t>Tunisia</t>
  </si>
  <si>
    <t>https://home.treasury.gov/policy-issues/financial-sanctions/recent-actions/20180227</t>
  </si>
  <si>
    <t>BLUE LAGOON GROUP LTD. </t>
  </si>
  <si>
    <t>DOLPHIN TRADING COMPANY LIMITED</t>
  </si>
  <si>
    <t>GOLDEN FISH LIBERIA LTD.</t>
  </si>
  <si>
    <t>KANSO FISHING AGENCY LIMITED</t>
  </si>
  <si>
    <t>SKY TRADE COMPANY</t>
  </si>
  <si>
    <t>STAR TRADE GHANA LIMITED</t>
  </si>
  <si>
    <t>Ghana</t>
  </si>
  <si>
    <t>Sierra Leone</t>
  </si>
  <si>
    <t>HARAKAT AL-SABIREEN </t>
  </si>
  <si>
    <t>ANTIPOV, Igor Yurievich</t>
  </si>
  <si>
    <t xml:space="preserve">CHEREZOV, Andrey Vladimirovich </t>
  </si>
  <si>
    <t xml:space="preserve">GRABCHAK, Evgeniy Petrovich </t>
  </si>
  <si>
    <t xml:space="preserve">GRANOVSKY, Aleksey Ivanovich </t>
  </si>
  <si>
    <t xml:space="preserve">MALAKHOVA, Svetlana Anatolievna </t>
  </si>
  <si>
    <t xml:space="preserve">MALGIN, Pavel Vladimirovich </t>
  </si>
  <si>
    <t xml:space="preserve">MATYUSHCHENKO, Ekaterina Sergeevna </t>
  </si>
  <si>
    <t xml:space="preserve">OVSYANNIKOV, Dmitry Vladimirovich </t>
  </si>
  <si>
    <t xml:space="preserve">NIKONOROVA, Natalya Yurievna </t>
  </si>
  <si>
    <t xml:space="preserve">PAVLENKO, Vladimir Nikolaevich </t>
  </si>
  <si>
    <t xml:space="preserve">RADOMSKAYA, Elena Vladimirovna </t>
  </si>
  <si>
    <t>https://home.treasury.gov/policy-issues/financial-sanctions/recent-actions/20180123</t>
  </si>
  <si>
    <t>BATARFI, Khalid</t>
  </si>
  <si>
    <t xml:space="preserve">LARIJANI, Sadegh Amoli </t>
  </si>
  <si>
    <t>YUHUA, Shi</t>
  </si>
  <si>
    <t>ZHU, Yuequn</t>
  </si>
  <si>
    <t>BOCHUANG CERAMIC, INC.</t>
  </si>
  <si>
    <t>GREEN WAVE TELECOMMUNICATION </t>
  </si>
  <si>
    <t>AL-FAQIH, Wanas</t>
  </si>
  <si>
    <t>ADAN, Abukar Ali</t>
  </si>
  <si>
    <t>AL-GHAZALI, Muhammad</t>
  </si>
  <si>
    <t>24-May-20</t>
  </si>
  <si>
    <t>https://www.mfa.gov.tr/no_-164_-25-may-2014_-press-release-regarding-the-fourth-turkish_russian-joint-strategic-planning-group-meeting.en.mfa</t>
  </si>
  <si>
    <t>Turkish foreign ministry's under secretary meets Russian Deputy Foreign Affairs minister in Moscow</t>
  </si>
  <si>
    <t>https://www.mfa.gov.tr/no_-154_-20-may-2014_-press-release-regarding-the-contacts-of-the-undersecretary-of-the-ministry-of-foreign-affairs-in-the-rus.en.mfa</t>
  </si>
  <si>
    <t>https://www.mfa.gov.tr/no_-37_-4-february-2014_-press-release-regarding-the-consultations-between-the-undersecretary-of-the-ministry-of-foreign-affai.en.mfa</t>
  </si>
  <si>
    <t>https://www.mfa.gov.tr/no_-1_-2-january-2014_-press-release-regarding-the-visit-of-the-minister-of-foreign-affairs-of-iran.en.mfa</t>
  </si>
  <si>
    <t>https://www.mfa.gov.tr/no_-312_-25-november-2013_-press-release-regarding-the-visit-of-h_e_-mr_-ahmet-davutoglu_-minister-of-foreign-affairs-of-the.en.mfa</t>
  </si>
  <si>
    <t>Turkish FM hosts Iranian FM Zarif in Turkey (Nov 1)</t>
  </si>
  <si>
    <t>https://www.mfa.gov.tr/no_-289_-31-october-2013_-press-release-regarding-the-visit-of-iranian-foreign-minister-mohammad-javad-zarif.en.mfa</t>
  </si>
  <si>
    <t>US, Turiksh FM meet on London part of a multitaeral ministerial meeting on Syria (Oct 22)</t>
  </si>
  <si>
    <t>https://www.mfa.gov.tr/no_-280_-21-october-2013_-press-release-regarding-ministerial-meeting-on-syria.en.mfa</t>
  </si>
  <si>
    <t>https://www.mfa.gov.tr/no_-217_-3-august-2013_-press-release-regarding-the-visit-of-h_e_-mr_-ahmet-davutoglu_-minister-of-foreign-affairs-of-the-repu.en.mfa</t>
  </si>
  <si>
    <t>Turkish FM hosts Iranian FM in Ankara (July 12)</t>
  </si>
  <si>
    <t>https://www.mfa.gov.tr/no_-200_-11-july_-2013_-press-release-regarding-the-visit-to-turkey-of-the-iranian-minister-of-foreign-affairs.en.mfa</t>
  </si>
  <si>
    <t>Brunei</t>
  </si>
  <si>
    <t>Kerry-Davutoğlu meet during ASEAN summit in Brunei (July 2)</t>
  </si>
  <si>
    <t>https://www.hurriyetdailynews.com/turkish-fm-requests-bugging-explanation-from-kerry-49865</t>
  </si>
  <si>
    <t>https://www.mfa.gov.tr/no_-146_-22-may-2013_-press-release-regarding-the-tenth-meeting-of-the-turkey_us-economic-partnership-commission.en.mfa</t>
  </si>
  <si>
    <t>https://www.mfa.gov.tr/no_-108_-15-april-2013_-press-release-regarding-the-third-meeting-of-the-joint-strategic-planning-group-between-the-republic-of-turkey-and-the-russian-federation_.en.mfa</t>
  </si>
  <si>
    <t>https://www.mfa.gov.tr/no_-6_-12-january-2013_-press-release-regarding-the-visit-of-undersecretary-of-the-ministry-of-foreign-affairs-to-the-usa.en.mfa</t>
  </si>
  <si>
    <t>US Deputy Secretary of State hosts Turkish counterpart (Jan 14-16) </t>
  </si>
  <si>
    <t>Russian Deputy FM Bogdanov hosts Turkish counterpart (Jan 9-10)</t>
  </si>
  <si>
    <t>https://www.mfa.gov.tr/no_-4_-11-january-2013_-press-release-regarding-the--visit-of-h_e_-mr_-feridun-sinirlio%C4%9Flu_-undersecretary-of-the-ministry-of-foreign-affairs-of-the-republic-of-turkey_-to-moscow.en.mfa</t>
  </si>
  <si>
    <t>Turkish foreign ministry under secterary Sinirlioğlu hosts Russian countepart (Nov 22)</t>
  </si>
  <si>
    <t>Third Meetting of the Ministers of Foreign Affairs of Turkey, Azerbaijan and Iran (Nov 28)</t>
  </si>
  <si>
    <t>https://www.mfa.gov.tr/no_-270_-26-november-2012_-press-release-regarding-the-third-meetting-of-the-ministers-of-foreign-affairs-of-turkey_-azerbaijan-and-iran.en.mfa</t>
  </si>
  <si>
    <t>Iran FM visits Ankara to discuss kidnapped Iranians in Syria (Aug 7)</t>
  </si>
  <si>
    <t>https://jp.reuters.com/article/syria-crisis-iran-idUSL6E8J73V320120807</t>
  </si>
  <si>
    <t>Iranian President Rouhani visited Turkey (June 9-10)</t>
  </si>
  <si>
    <t>https://www.bbc.com/news/world-europe-27762139</t>
  </si>
  <si>
    <t>https://www.mfa.gov.tr/no_-338_-sayin-bakanimizin-ortak-stratejik-planlama-grubu-viii-toplantisi-rusya-yi-ziyareti-hk.en.mfa</t>
  </si>
  <si>
    <t>https://www.mfa.gov.tr/sayin-bakanimizin-iran-db-ile-gorusmesi-15-06-20.en.mfa</t>
  </si>
  <si>
    <t>Azerbadjian</t>
  </si>
  <si>
    <t>Çavuşoğlu met Zarif during the 18th Summit of the Non-Aligned Movement in Baku (Oct 24)</t>
  </si>
  <si>
    <t>https://www.mfa.gov.tr/sayin-bakanimizin-baku-yu-ziyareti-23-10-2019.en.mfa</t>
  </si>
  <si>
    <t>Turkish FM visited Iran, met Zarif (June 20-21)</t>
  </si>
  <si>
    <t>https://www.mfa.gov.tr/sayin-bakanimizin-iran-i-ziyareti-20-06-2019.en.mfa</t>
  </si>
  <si>
    <t>Iran FM visited Turkey, met Cavusoglu (Apr 17)</t>
  </si>
  <si>
    <t>https://www.mfa.gov.tr/sayin-bakanimiz-in-iran-disisleri-bakani-ile-gorusmesi.en.mfa</t>
  </si>
  <si>
    <t>Turkish FM visited Moscow (Dec 29)</t>
  </si>
  <si>
    <t>https://www.mfa.gov.tr/sayin-bakanimizin-moskava-yi-ziyareti_en.en.mfa</t>
  </si>
  <si>
    <t>France, Germany</t>
  </si>
  <si>
    <t xml:space="preserve">Azerbaijan </t>
  </si>
  <si>
    <t>https://www.mfa.gov.tr/no_-286_-turkiye-azerbaycan-iran-uclu-disisleri-bakanlari-toplantisi-hk_en.en.mfa</t>
  </si>
  <si>
    <t>Cavusoglu hosted Zarif during 6th meeting of foreign ministers of Iran, Turkey, and Azerbaijan (Oct 30)</t>
  </si>
  <si>
    <t>Erdogan, Rouhani met during UN meetings in New York (Sept 24)</t>
  </si>
  <si>
    <t>https://www.mfa.gov.tr/disisleri-bakani-mevlut-cavusoglu-nun-bm-73-uncu-genel-kuruluna-katilimi-24-9-18_en.en.mfa</t>
  </si>
  <si>
    <t>Iran FM Zarif visited Ankara, met Turkish FM (Aug 29)</t>
  </si>
  <si>
    <t>https://www.mfa.gov.tr/disisleri-bakani-mevlut-cavusoglu-nun-zarif-ile-gorusmesi_en.en.mfa</t>
  </si>
  <si>
    <t>https://www.mfa.gov.tr/disisleri-bakani-mevlut-cavusoglunun-rusya-ziyareti-12-mart.en.mfa</t>
  </si>
  <si>
    <t>President Rouhani hosted Turkish FM in Tehran (Feb 7)</t>
  </si>
  <si>
    <t>https://www.mfa.gov.tr/disisleri-bakani-mevlut-cavusoglunun-irani-ziyareti_en.en.mfa</t>
  </si>
  <si>
    <t>The Fifth Trilateral Meeting of the Foreign Ministers of Turkey, Azerbaijan and Iran was held (Dec 20)</t>
  </si>
  <si>
    <t>https://www.mfa.gov.tr/disisleri-bakani-mevlut-cavusoglunun-uclu-disisleri-bakanlari-toplantisina-katilmak-uzere-azerbaycani-ziyareti_en.en.mfa</t>
  </si>
  <si>
    <t>FM of Turkey, Iran, and Iraq met during UN meeetings (Sept 20)</t>
  </si>
  <si>
    <t>https://www.mfa.gov.tr/disisleri-bakani-mevlut-cavusoglunun-bm-genelkurulu-kapsaminda-abdyi-ziyareti-20eylul_en.en.mfa</t>
  </si>
  <si>
    <t>Iran FM Zarif visited Ankara, met Turkish FM (June 7)</t>
  </si>
  <si>
    <t>https://www.mfa.gov.tr/disisleri-bakani-cavusoglunun-iran-disisleri-bakanini-kabulu_en.en.mfa</t>
  </si>
  <si>
    <t>US, Turkish FM met during Like Minded Meeting on Syria (Apr 11)</t>
  </si>
  <si>
    <t>https://www.mfa.gov.tr/disisleri-bakani-cavusoglunun-italya-ziyareti_en.en.mfa</t>
  </si>
  <si>
    <t>https://www.mfa.gov.tr/disisleri-bakan%C4%B1-cavusoglunun-ziyareti-munih-konf_en.en.mfa</t>
  </si>
  <si>
    <t>Turkish, Iran FM met during the Munich Conference (Feb 17)</t>
  </si>
  <si>
    <t>Tillerson-Cavusoglu met during conference in Bonn (Feb 16)</t>
  </si>
  <si>
    <t>https://www.mfa.gov.tr/disisleri-bakan%C4%B1-cavusoglunun-ziyareti-MIKTA-bonn_en.en.mfa</t>
  </si>
  <si>
    <t>Turkish FM visited the US (Jan 17-20)</t>
  </si>
  <si>
    <t>https://www.mfa.gov.tr/the-visit-of-foreign-minister-cavusoglu-to-usa.en.mfa</t>
  </si>
  <si>
    <t>Turkish FM hosted Iran FM (Aug 12)</t>
  </si>
  <si>
    <t>https://www.mfa.gov.tr/the-visit-of-the-foreign-minister-of-iran-to-turkey.en.mfa</t>
  </si>
  <si>
    <t>Lavrov hosts Sinirlioğlu in Sochi (Sept 16)</t>
  </si>
  <si>
    <t>https://www.mfa.gov.tr/foreign-minister-feridun-sinirlioglu-is-in-sochi.en.mfa</t>
  </si>
  <si>
    <t>Turkish FM hosted Zarif (March 19)</t>
  </si>
  <si>
    <t>Iran President Rouhani met Turkish PM during UN meetings (Sept 24)</t>
  </si>
  <si>
    <t>https://www.mfa.gov.tr/prime-minister-ahmet-davutoglu-is-in-new-york.en.mfa</t>
  </si>
  <si>
    <t>Turkish PM met Lavrov (Sept 27)</t>
  </si>
  <si>
    <t>Fourth Trilateral Meeting of the Ministers of Foreign Affairs of Turkey-Iran-Azerbaijan (Apr 5)</t>
  </si>
  <si>
    <t>https://www.mfa.gov.tr/no_-84_-3-april-2016_-press-release-regarding-the-fourth-trilateral-meeting-of-the-ministers-of-foreign-affairs-of-turkey_iran_azerbaijan.en.mfa</t>
  </si>
  <si>
    <t>Phone call between Pompeo, Cavusoglu (Oct 26)</t>
  </si>
  <si>
    <t>https://www.dailysabah.com/diplomacy/2018/10/26/turkish-foreign-minister-cavusoglu-speaks-with-us-counterpart-pompeo</t>
  </si>
  <si>
    <t>Phone call Pompeo-Cavusoglu (Aug 1)</t>
  </si>
  <si>
    <t>https://www.reuters.com/article/us-turkey-usa-idUSKBN1KM52I</t>
  </si>
  <si>
    <t>Phone call Pompeo-Cavusoglu (Sept 4)</t>
  </si>
  <si>
    <t>Pompeo, Cavusoglu met (Nov 20)</t>
  </si>
  <si>
    <t>https://2017-2021.state.gov/secretary-pompeos-meeting-with-turkish-foreign-minister-cavusoglu-3/index.html</t>
  </si>
  <si>
    <t>https://www.reuters.com/article/us-usa-turkey-idUSKCN1LK1NR</t>
  </si>
  <si>
    <t>Phone call Popmpeo-Cavusoglu (Feb 17)</t>
  </si>
  <si>
    <t>https://www.dailysabah.com/diplomacy/2019/02/17/fm-cavusoglu-us-counterpart-pompeo-hold-phone-call</t>
  </si>
  <si>
    <t xml:space="preserve">Phone call Pompeo Cavusoglu (Oct 9) </t>
  </si>
  <si>
    <t>https://www.yenisafak.com/en/news/fm-cavusoglu-holds-phone-call-with-us-counterpart-pompeo-3502988</t>
  </si>
  <si>
    <t>Under Secretary Sinirlioğlu hosted US envoy Allen (March 15)</t>
  </si>
  <si>
    <t>https://www.reuters.com/article/us-mideast-crisis-syria-usa-idUSKBN0ME0RW20150318</t>
  </si>
  <si>
    <t xml:space="preserve">Turkey </t>
  </si>
  <si>
    <t>US envoy on Syria Daniel Rubenstein visited Ankara (May 15)</t>
  </si>
  <si>
    <t>Under Secretary Sinirlioğlu hosted US envoy Allen (May 15)</t>
  </si>
  <si>
    <t>https://www.mfa.gov.tr/undersecretary-ambassador-sinirlioglu-had-an-exchange-of-views-with-general-allen.en.mfa</t>
  </si>
  <si>
    <t>Assistant Secretary for European and Eurasian Affairs Victoria Nuland visited Moscow (May 17-18)</t>
  </si>
  <si>
    <t>https://ua.usembassy.gov/assistant-secretary-nuland-travel-russia/</t>
  </si>
  <si>
    <t>https://ua.usembassy.gov/readout-assistant-secretary-victoria-nulands-june-23-visit-moscow-062416/</t>
  </si>
  <si>
    <t>US Assistant Secretary for European and Eurasian Affairs Victoria Nuland visits Moscow (June 23)</t>
  </si>
  <si>
    <t>Under Secretary Sinirlioğlu hosted Russian counterpart (June 24)</t>
  </si>
  <si>
    <t>https://www.mfa.gov.tr/undersecretary-ambassador-sinirlioglu-met-with-deputy-minister-of-foreign-affairs-of-the-russian-federation.en.mfa</t>
  </si>
  <si>
    <t>Turkish PM met Kerry during NATO Summit (May 13)</t>
  </si>
  <si>
    <t>https://www.mfa.gov.tr/nato-antalya-foreign-ministers_-meeting-continue.en.mfa</t>
  </si>
  <si>
    <t>Kerry hosted Turkish FM Cavusoglu in Washington (Apr 21)</t>
  </si>
  <si>
    <t>https://www.mfa.gov.tr/foreign-minister-cavusoglu-met-with-usa-secretary-of-state-john-kerry.en.mfa</t>
  </si>
  <si>
    <t>Turkish deputy FM met Russian counterpart in Moscow (Sept 1)</t>
  </si>
  <si>
    <t>https://www.mfa.gov.tr/no_-192_-rf-yle-siyasi-istisareler-hk.en.mfa</t>
  </si>
  <si>
    <t>Commander</t>
  </si>
  <si>
    <t>Russia defense minister held videoconference with SDF commander (Oct 23)</t>
  </si>
  <si>
    <t>https://www.reuters.com/article/us-syria-security-sdf-russia-idUSKBN1X22GS</t>
  </si>
  <si>
    <t>US special representative for Syria met SDF commander in NE Syria (Sept 20)</t>
  </si>
  <si>
    <t>Turkish-U.S. High-Level Working Group on Syria met for the third time in Ankara (Dec 7)</t>
  </si>
  <si>
    <t>https://www.mfa.gov.tr/no_-330_-turkiye-ve-abd-tarafindan-yapilan-suriye-konulu-ortak-aciklama_en.en.mfa</t>
  </si>
  <si>
    <t>https://www.hurriyetdailynews.com/turkey-u-s-to-convene-a-working-group-to-fix-bilateral-disputes-128398</t>
  </si>
  <si>
    <t>https://www.reuters.com/article/turkey-iran-erdogan-idUSL6N0X202W20150405</t>
  </si>
  <si>
    <t>Erdogan met Khamenei, Rouhani during the Second Turkey-Iran High Level Cooperation Counci (Apr 5)</t>
  </si>
  <si>
    <t>Rouhani hosted Turkish FM (Dec 17)</t>
  </si>
  <si>
    <t>https://www.mfa.gov.tr/foreign-minister-cavusoglu-is-in-teheran.en.mfa</t>
  </si>
  <si>
    <t>Turkish under secretary hosted Russian counterpart Bogdanov (Oct 9)</t>
  </si>
  <si>
    <t>https://www.mfa.gov.tr/undersecretary-ambassador-sinirlioglu-met-with-deputy-minister-of-foreign-affairs-of-the-rf.en.mfa</t>
  </si>
  <si>
    <t>Turkish Under Secretary Sinirlioğlu hosted US Under Secretary of Defense for Policy (Nov 7)</t>
  </si>
  <si>
    <t>https://www.mfa.gov.tr/undersecretary-of-the-ministry-of-foreign-affairs-of-turkey_-ambassador-feridun.en.mfa</t>
  </si>
  <si>
    <t>4th Turkish-Russian Joint Strategic Planning Group Meeting was held in Moscow at the foreign minister level</t>
  </si>
  <si>
    <t>Third Trilateral Meeting of the Ministers of Foreign Affairs of Azerbaijan, Iran and Turkey (March 14)</t>
  </si>
  <si>
    <t>https://www.mfa.gov.tr/third-trilateral-meeting-of-the-ministers-of-foreign-affairs-of-azerbaijan_-iran-and-turkey-is-held-in-turkey.en.mfa</t>
  </si>
  <si>
    <t>cvil</t>
  </si>
  <si>
    <t>Iran FM hosted Turkish undersecretary foreign ministry (Mar 10)</t>
  </si>
  <si>
    <t>https://www.mfa.gov.tr/turkey_iran-political-consultations-held-in-tehran.en.mfa</t>
  </si>
  <si>
    <t>Turkish foreign ministry's under secretary hosts Russian Deputy Foreign Affairs minister in Ankara (Feb 5)</t>
  </si>
  <si>
    <t>Rouhani hosted Erdogan (Jan 28-29)</t>
  </si>
  <si>
    <t>https://www.mfa.gov.tr/prime-minister-erdogan-pays-a-visit-to-iran.en.mfa</t>
  </si>
  <si>
    <t>Phone call Kerry Lavrov (Jan 15)</t>
  </si>
  <si>
    <t>https://tass.com/world/714758</t>
  </si>
  <si>
    <t>Kerry, Zarif hold nuclear talks (March 3)</t>
  </si>
  <si>
    <t>https://en.irna.ir/news/81526929/Zarif-Kerry-continue-talks-in-Montreux</t>
  </si>
  <si>
    <t>Iranian FM hosts Turkish counterpart 21st Economic Cooperation Organization (Nov 26)</t>
  </si>
  <si>
    <t>Kerry, Lavrov meet on Syria (Jan 21)</t>
  </si>
  <si>
    <t>https://www.flickr.com/photos/statephotos/12074733456</t>
  </si>
  <si>
    <t>Kerry, Davutoğlu meet on Syria (Jan 21)</t>
  </si>
  <si>
    <t>https://www.mfa.gov.tr/foreign-minister-davutoglu-in-montreux-meets-with-u_s_-secretary-of-state_-kerry.en.mfa</t>
  </si>
  <si>
    <t>US, Russian, Turkish, Saudi FM meet in Vienna (Oct 23)</t>
  </si>
  <si>
    <t>https://www.mfa.gov.tr/foreign-minister-sinirlioglu_s-contacts-in-vienna.en.mfa</t>
  </si>
  <si>
    <t>Kerry hosts Turkish FM (Nov 18)</t>
  </si>
  <si>
    <t>https://2009-2017.state.gov/secretary/remarks/2013/11/217710.htm</t>
  </si>
  <si>
    <t>Clintion hosts Turkish FM (Feb 13)</t>
  </si>
  <si>
    <t>https://2009-2017.state.gov/secretary/20092013clinton/rm/2012/02/183847.htm</t>
  </si>
  <si>
    <t>Kerry, Davutoğlu meet on Syria (Jan 12)</t>
  </si>
  <si>
    <t>https://2009-2017.state.gov/secretary/remarks/2014/01/219569.htm</t>
  </si>
  <si>
    <t>https://2009-2017.state.gov/secretary/remarks/2014/06/228414.htm</t>
  </si>
  <si>
    <t>Kerry, Davutoglu meet during NATO meetings in Brussels (June 25)</t>
  </si>
  <si>
    <t>Kerry, Lavrov meet on Syria (Sept 14)</t>
  </si>
  <si>
    <t>https://2009-2017.state.gov/secretary/remarks/2013/09/214250.htm</t>
  </si>
  <si>
    <t>Phone call Kerry Lavrov (Sept 15)</t>
  </si>
  <si>
    <t>https://2009-2017.state.gov/r/pa/prs/ps/2015/09/246963.htm</t>
  </si>
  <si>
    <t>Phone call Kerry-Lavrov (Oct 31)</t>
  </si>
  <si>
    <t>https://2009-2017.state.gov/r/pa/prs/ps/2015/10/249042.htm</t>
  </si>
  <si>
    <t>Phone call Kerry, Lavrov (Sept 16)</t>
  </si>
  <si>
    <t>Phone call Kerry-Lavrov (Apr 15)</t>
  </si>
  <si>
    <t>https://2009-2017.state.gov/r/pa/prs/ps/2016/04/255870.htm</t>
  </si>
  <si>
    <t>Kerry, Lavrov meet during UN meetings (Sept 24)</t>
  </si>
  <si>
    <t>https://2009-2017.state.gov/r/pa/prs/ps/2013/09/214680.htm</t>
  </si>
  <si>
    <t>Rouhani hosted Erdogan (April 16)</t>
  </si>
  <si>
    <t>https://www.aljazeera.com/economy/2016/4/16/turkey-and-iran-agree-to-strengthen-economic-ties</t>
  </si>
  <si>
    <t>Phone call Kerry Lavrov (Feb 20)</t>
  </si>
  <si>
    <t>https://2009-2017.state.gov/r/pa/prs/ps/2016/02/253094.htm</t>
  </si>
  <si>
    <t>Turkish underscretary for economic affairs hosts US counterpart for 10th Economic Partnership Commission</t>
  </si>
  <si>
    <t>Under Secretary Sinirlioğlu hosted US Special Representative for Afghanistan and Pakistan (Jun 21)</t>
  </si>
  <si>
    <t>https://www.mfa.gov.tr/undersecretary-ambassador-sinirlioglu-meets-with-us-special-representative-for-afghanistan-and-pakistan.en.mfa</t>
  </si>
  <si>
    <t>Davutoglu, Zarif met during UN meetings (Sept 23)</t>
  </si>
  <si>
    <t>https://www.hurriyetdailynews.com/turkish-fm-davutoglu-discusses-regional-issues-with-iranian-counterpart--55022</t>
  </si>
  <si>
    <t>Kerry, Davutoglu meet during UN meetings (Sept 23)</t>
  </si>
  <si>
    <t>https://www.mfa.gov.tr/foreign-minister-davutoglu-meets-with-the-secretary-of-state-of-usa_-john-kerry.en.mfa</t>
  </si>
  <si>
    <t>Turkish FM meet Rouhani during the latter's inauguration ceremony (Aug 4)</t>
  </si>
  <si>
    <t>Russian, Turkish FM meet for the third meeting of the Joint Strategic Planning Group (Apr 17)</t>
  </si>
  <si>
    <t>https://www.mfa.gov.tr/foreign-minister-davutoglu-address-regional-developments-with-us-secretary-of-state-kerry.en.mfa</t>
  </si>
  <si>
    <t>Turkish FM hosted Kerry during Istanbul meeting on Syria (Apr 21)</t>
  </si>
  <si>
    <t>Davutoglu hosted Lavrov 2nd meeting of Turkey-Russia Federation Joint Strategic Planning Group (Jan 25)</t>
  </si>
  <si>
    <t>https://www.mfa.gov.tr/the-second-meeting-of-turkey-russian-federation-joint-strategic-planning-group-held-in-moscow.en.mfa</t>
  </si>
  <si>
    <t>Turkish FM hosted Iranian counterpart (Jan 19)</t>
  </si>
  <si>
    <t>https://www.mfa.gov.tr/foreign-minister-davutoglu-met-his-iranian-counterpart-in-ankara.en.mfa</t>
  </si>
  <si>
    <t>https://www.mfa.gov.tr/the-fourth-annual-ambassadors-conference_-23_30-december-2011_-ankara_edirne.en.mfa</t>
  </si>
  <si>
    <t>https://www.mfa.gov.tr/foreign-minister-davutoglu-and-us-secretary-of-state-clinton-agreed-on-the-further-strengthening-of-coordination-on-syria.en.mfa</t>
  </si>
  <si>
    <t>Russians foreign ministry officials host their Turkish counterparts (March 7)</t>
  </si>
  <si>
    <t>https://www.mfa.gov.tr/undersecretary-ambassador-sinirlioglu-paid-a-visit-to-moscow.en.mfa</t>
  </si>
  <si>
    <t>https://2009-2017.state.gov/r/pa/prs/ps/2014/10/232991.htm</t>
  </si>
  <si>
    <t>Kerru, Zarif, and EU High Rep met in Vienna (Oct 15)</t>
  </si>
  <si>
    <t>https://2009-2017.state.gov/r/pa/prs/ps/2015/12/250204.htm</t>
  </si>
  <si>
    <t>Russian,Turkish army general staff met in Ankara (Sept 16)</t>
  </si>
  <si>
    <t>https://www.reuters.com/article/us-mideast-crisis-russia-turkey-visit-idUSKCN11L29T</t>
  </si>
  <si>
    <t>US, Turkish defense ministers met during NATO meetings (Feb 15)</t>
  </si>
  <si>
    <t>https://www.defense.gov/News/Releases/Release/Article/1443712/readout-from-secretary-james-n-mattis-bilateral-meeting-with-turkish-minister-o/</t>
  </si>
  <si>
    <t>Lavrov hosted Zarif in Moscow during Valdai Club Middle East Conference (Feb 19)</t>
  </si>
  <si>
    <t>https://en.mehrnews.com/news/132286/Zarif-Lavrov-discuss-regional-issues-in-Moscow</t>
  </si>
  <si>
    <t>US defense secretary hosted Turkish counterpart (Apr 13)</t>
  </si>
  <si>
    <t>https://www.defense.gov/News/Releases/Release/Article/1151591/readout-of-secretary-mattis-bilateral-meeting-with-turkish-minister-of-defense/</t>
  </si>
  <si>
    <t>Phone call Tillerson, Lavrov (Apr 6)</t>
  </si>
  <si>
    <t>https://www.reuters.com/article/us-mideast-crisis-syria-tillerson-idUSKBN1782KW</t>
  </si>
  <si>
    <t>https://www.npr.org/sections/thetwo-way/2017/04/12/523546227/tillerson-seeks-open-candid-frank-exchange-with-lavrov-in-moscow</t>
  </si>
  <si>
    <t>Putin hosted Tillerson in Moscow (Apr 12)</t>
  </si>
  <si>
    <t>US,Turkish and French defense ministers meet in Brussels (Oct 26)</t>
  </si>
  <si>
    <t>https://www.defense.gov/News/Releases/Release/Article/987389/readout-of-secretary-carters-trilateral-meeting-with-turkish-minister-of-nation/</t>
  </si>
  <si>
    <t>https://www.euronews.com/2017/02/16/tillerson-and-lavrov-hold-first-meeting-in-bonn</t>
  </si>
  <si>
    <t>Phone call Tillerson, Lavrov (Apr 8)</t>
  </si>
  <si>
    <t>https://www.reuters.com/article/us-mideast-crisis-syria-russia-usa-idUSKBN17A0SF</t>
  </si>
  <si>
    <t xml:space="preserve">Poland </t>
  </si>
  <si>
    <t>US, Turkish defense ministers met during NATO summit in Warsaw (July 9)</t>
  </si>
  <si>
    <t>https://www.defense.gov/News/Releases/Release/Article/832439/readout-of-secretary-carters-meeting-with-turkish-minister-of-defense-fikri-iik/</t>
  </si>
  <si>
    <t>US, Turkish defense officials met during NATO meetings (Jun 14)</t>
  </si>
  <si>
    <t>https://www.defense.gov/News/Releases/Release/Article/798513/readout-of-secretary-carters-meeting-with-turkish-minister-of-defense-fikri-ik/</t>
  </si>
  <si>
    <t>US, Turkish defense ministers met during NATO meetings (Oct 8)</t>
  </si>
  <si>
    <t>https://www.defense.gov/News/Releases/Release/Article/622516/readout-of-secretary-carters-meeting-with-turkish-minister-of-defense-vecdi-gon/</t>
  </si>
  <si>
    <t>Phone call Carter Shoygu (Sept 18)</t>
  </si>
  <si>
    <t>https://www.defense.gov/News/Releases/Release/Article/617775/readout-of-secretary-carters-call-with-russian-minister-of-defense-sergei-shoygu/</t>
  </si>
  <si>
    <t>US, Russian defense officials held videoconference call (Oct 10)</t>
  </si>
  <si>
    <t>US, Russian defense officials held videoconference call (Oct 14)</t>
  </si>
  <si>
    <t>https://www.defense.gov/News/Releases/Release/Article/623087/statement-on-talks-with-russia-from-director-of-press-operations-capt-jeff-a-da/</t>
  </si>
  <si>
    <t>Phone call Esper-Akar (Feb 27)</t>
  </si>
  <si>
    <t>https://www.defense.gov/News/Releases/Release/Article/2096449/readout-of-secretary-of-defense-dr-mark-t-espers-phone-call-with-turkish-minist/</t>
  </si>
  <si>
    <t>US-Russian officials hold videoconference (Mar 24)</t>
  </si>
  <si>
    <t>https://www.defense.gov/News/Releases/Release/Article/1129703/statement-by-pentagon-spokesman-captain-jeff-davis-on-us-russia-video-conference/</t>
  </si>
  <si>
    <t xml:space="preserve">Pentagon says Oct 14 videoconference was the 3rd, hence there was one videoconference not published between Oct 10 and Oct 14. it is recorded here as Oct 12. </t>
  </si>
  <si>
    <t>Type</t>
  </si>
  <si>
    <t>MoU</t>
  </si>
  <si>
    <t>Purpose</t>
  </si>
  <si>
    <t>ceasefire</t>
  </si>
  <si>
    <t xml:space="preserve">Agreement </t>
  </si>
  <si>
    <t>ceasefire/Idlib</t>
  </si>
  <si>
    <t>air safety</t>
  </si>
  <si>
    <t>Southwest Syria</t>
  </si>
  <si>
    <t>Actor 3 (if applicable)</t>
  </si>
  <si>
    <t>deescalation zones</t>
  </si>
  <si>
    <t>https://www.flickr.com/photos/statephotos/5424663371</t>
  </si>
  <si>
    <t>https://obamawhitehouse.archives.gov/blog/2011/12/03/vice-president-biden-attends-summit-champion-entrepreneurial-spirit-around-world</t>
  </si>
  <si>
    <t>President Gul met VP Biden during Global Entrepreneurship Summit in Istanbul (Dec 3)</t>
  </si>
  <si>
    <t>https://obamawhitehouse.archives.gov/the-press-office/2012/03/26/remarks-president-obama-and-president-medvedev-russia-after-bilateral-me</t>
  </si>
  <si>
    <t>https://www.sandiegouniontribune.com/sdut-clinton-gets-iran-update-from-turkish-leader-2012apr01-story.html</t>
  </si>
  <si>
    <t>Erdogan hosted Clinton during 2nd meeting Friends of Syria group in Istanbul (Apr 1)</t>
  </si>
  <si>
    <t>Erdogan hosted Tillerson during  World Petroleum Council Congress Opening Ceremony (July 9-10)</t>
  </si>
  <si>
    <t>https://tr.usembassy.gov/secretary-state-rex-w-tillersons-travel-istanbul/</t>
  </si>
  <si>
    <t>https://ru.usembassy.gov/readout-secretary-tillersons-meeting-russian-foreign-minister-sergey-lavrov/</t>
  </si>
  <si>
    <t>https://www.militarytimes.com/flashpoints/2017/09/28/russias-putin-visits-turkey-as-ties-between-the-two-deepen/</t>
  </si>
  <si>
    <t>https://www.armenpress.am/eng/news/881327/astanayum-siriayi-shurj-handipumy-kkayana-marti-14-15-in.html</t>
  </si>
  <si>
    <t>https://astanatimes.com/2017/02/second-round-of-syrian-talks-in-astana-adopt-mechanism-to-monitor-ceasefire/</t>
  </si>
  <si>
    <t>Obama hosted Russian PM Medvedev during G-8 summit in Camp David (May 20)</t>
  </si>
  <si>
    <t>https://www.themoscowtimes.com/2012/05/20/medvedev-meets-with-obama-at-g8-summit-a14870</t>
  </si>
  <si>
    <t>Senior State Dept official Fred Hof visited Moscow (June 7)</t>
  </si>
  <si>
    <t>https://www.reuters.com/article/us-syria-crisis-friends-idUSBRE8551FD20120606</t>
  </si>
  <si>
    <t>https://2009-2017.state.gov/r/pa/prs/appt/2012/06/191911.htm</t>
  </si>
  <si>
    <t>Davutoglu hosted Clinton during Global Counterterrorism Forum in Istanbul (June 7)</t>
  </si>
  <si>
    <t>Clinton met Lavrov during the APEC Women and the Economy Forum in St Petersburg (June 29)</t>
  </si>
  <si>
    <t>https://tass.com/archive/678068</t>
  </si>
  <si>
    <t>Clinton, Lavrov meet during Munich Security Conference (Feb 4)</t>
  </si>
  <si>
    <t>https://www.reuters.com/article/us-syria-russia-clinton-idUSTRE8130DE20120204</t>
  </si>
  <si>
    <t>https://2009-2017.state.gov/r/pa/prs/ps/2012/09/197557.htm</t>
  </si>
  <si>
    <t>FM of Iran, Turkey, Egypt &amp; Saudi Arabia met on Syria in Cairo (Sept 10)</t>
  </si>
  <si>
    <t>https://www.moroccoworldnews.com/2012/09/56620/syria-contact-group-to-meet-in-cairo-iran</t>
  </si>
  <si>
    <t>https://www.rferl.org/a/russia-iran-lavrov-zarif-meeting/27192710.html</t>
  </si>
  <si>
    <t>https://obamawhitehouse.archives.gov/the-press-office/2015/12/14/readout-vice-president-bidens-call-prime-minister-davutoglu-turkey</t>
  </si>
  <si>
    <t>https://www.reuters.com/article/us-mideast-crisis-lavrov-kerry-idUSKBN0U027B20151217</t>
  </si>
  <si>
    <t>https://www.reuters.com/article/mideast-crisis-russia-usa-idINKBN0O62CY20150521</t>
  </si>
  <si>
    <t>Phone call Kerry, Lavrov (May 21)</t>
  </si>
  <si>
    <t>Obama-Erdogan met during G20 in Paris (Dec 1)</t>
  </si>
  <si>
    <t>Phone call Obama-Erdogan (Dec 12)</t>
  </si>
  <si>
    <t>Iran's Abbas Araqchi hosted Russia’s Sergei Ryabkov in Tehran (May 11)</t>
  </si>
  <si>
    <t>https://edition.cnn.com/2019/10/17/politics/syria-ceasefire-pence/index.html</t>
  </si>
  <si>
    <t>Erdogan hosted VP Pence, agreed on ceasefire in northeast Syria (Oct 17)</t>
  </si>
  <si>
    <t>Cavusoglu hosted Zarif in Antalya on the sidelines of the 24th meeting of ECO Council of Ministers (Nov 9)</t>
  </si>
  <si>
    <t>https://en.irna.ir/news/83547083/Zarif-Cavusoglu-meet-on-ECO-meeting</t>
  </si>
  <si>
    <t>https://en.mfa.ir/portal/newsview/568803/iranian-turkish-fms-meet-in-istanbul</t>
  </si>
  <si>
    <t>Cavusoglu hosted Zarif during(For Heart of Asia - Istanbul Process (Dec 9)</t>
  </si>
  <si>
    <t>https://www.reuters.com/article/uk-mideast-crisis-lavrov-kerry-call-idUSKBN0TX1XZ20151214</t>
  </si>
  <si>
    <t>Kerry-Lavrov met during UN Security Council meeting (Dec 18)</t>
  </si>
  <si>
    <t>https://press.un.org/en/2015/sc12171.doc.htm</t>
  </si>
  <si>
    <t>Phone call Kerry-Lavrov (Nov 18)</t>
  </si>
  <si>
    <t>https://www.reuters.com/article/mideast-crisis-syria-russia-usa-idINKBN13D2CF</t>
  </si>
  <si>
    <t>https://news.am/eng/news/618639.html</t>
  </si>
  <si>
    <t>https://en.mfa.ir/portal/newsview/615743</t>
  </si>
  <si>
    <t>https://www.tasnimnews.com/en/news/2020/10/21/2374226/iranian-russian-diplomats-discuss-syria-in-meeting-in-tehran</t>
  </si>
  <si>
    <t>Iran's Khaji hosted Russia's Lavrentiev in Tehran (Oct 21)</t>
  </si>
  <si>
    <t>Phone call Lavrov Zarif (Dec 18)</t>
  </si>
  <si>
    <t>https://www.reuters.com/article/us-russia-iran-nuclear-idUSKBN1EC15F</t>
  </si>
  <si>
    <t>Phone call Lavrov Zarif (Nov 24)</t>
  </si>
  <si>
    <t>https://www.reuters.com/article/russia-iran-idUKR4N2HI033</t>
  </si>
  <si>
    <t>https://www.rferl.org/a/iran-zarif-russia-lavrov-rohani-trump-nuclear-deal/29225042.html</t>
  </si>
  <si>
    <t>Phone call Lavrov Zarif (Jan 4)</t>
  </si>
  <si>
    <t>Phone call Lavrov-Zarif (Oct 6)</t>
  </si>
  <si>
    <t>https://malaysia.news.yahoo.com/russia-iran-concerned-risk-foreign-155055613.html</t>
  </si>
  <si>
    <t>Representatives of the Astana trio met in Geneva (Aug 25)</t>
  </si>
  <si>
    <t>https://en.mfa.ir/portal/NewsView/607970</t>
  </si>
  <si>
    <t>https://en.mfa.gov.ir/portal/newsview/619834</t>
  </si>
  <si>
    <t>Phone call Lavrov, Cavusoglu (Jan 30)</t>
  </si>
  <si>
    <t>https://www.reuters.com/article/uk-mideast-crisis-syria-sochi-turkey-idUKKBN1FJ1YG</t>
  </si>
  <si>
    <t>Phone call Zarif-Mokdad (Nov 28)</t>
  </si>
  <si>
    <t>https://en.mfa.gov.ir/portal/newsview/618783</t>
  </si>
  <si>
    <t>Assad hosted Ali-Asghar Khaji, a senior assistant to the Iranian foreign minister (Nov 10)</t>
  </si>
  <si>
    <t>https://en.mfa.gov.ir/portal/newsview/616561</t>
  </si>
  <si>
    <t>Phone call Lavrov Zarif (Oct 2)</t>
  </si>
  <si>
    <t>https://en.mfa.gov.ir/portal/newsview/612585</t>
  </si>
  <si>
    <t>https://en.mfa.gov.ir/portal/newsview/606987</t>
  </si>
  <si>
    <t>https://en.mfa.gov.ir/portal/newsview/606401</t>
  </si>
  <si>
    <t>https://en.mfa.gov.ir/portal/newsview/599243</t>
  </si>
  <si>
    <t>https://en.mfa.gov.ir/portal/newsview/598339</t>
  </si>
  <si>
    <t>https://en.mfa.gov.ir/portal/newsview/595566</t>
  </si>
  <si>
    <t>https://en.mfa.gov.ir/portal/newsview/593363</t>
  </si>
  <si>
    <t>Phone call Lavrov-Zarif (Apr 28)</t>
  </si>
  <si>
    <t>https://en.mfa.gov.ir/portal/newsview/593102</t>
  </si>
  <si>
    <t>https://en.mfa.gov.ir/portal/newsview/592145</t>
  </si>
  <si>
    <t>Phone call Lavrov Zarif (Apr 14)</t>
  </si>
  <si>
    <t>https://en.mfa.gov.ir/portal/newsview/591592</t>
  </si>
  <si>
    <t>Phone call Cavusoglu-Zarif (Apr 13)</t>
  </si>
  <si>
    <t>https://en.mfa.gov.ir/portal/newsview/580636</t>
  </si>
  <si>
    <t>https://en.mfa.gov.ir/portal/newsview/580410</t>
  </si>
  <si>
    <t>https://en.mfa.gov.ir/portal/newsview/578100</t>
  </si>
  <si>
    <t>https://en.mfa.gov.ir/portal/newsview/577093</t>
  </si>
  <si>
    <t>https://en.mfa.gov.ir/portal/newsview/576698</t>
  </si>
  <si>
    <t>Lavrov-Cavusoglu met during Munich Security Conference (Feb 16)</t>
  </si>
  <si>
    <t>https://en.mfa.gov.ir/portal/newsview/573057</t>
  </si>
  <si>
    <t>Cavusoglu-Zarif met during the Munich Security Conference (Feb 16)</t>
  </si>
  <si>
    <t>https://en.mfa.gov.ir/portal/newsview/573056</t>
  </si>
  <si>
    <t>Lavrov-Zarif met during the Munich Security Conference (Feb 16)</t>
  </si>
  <si>
    <t>https://www.mfa.gov.tr/sayin-bakanimizin-munih-i-ziyareti.en.mfa</t>
  </si>
  <si>
    <t>https://en.mfa.gov.ir/portal/newsview/570945</t>
  </si>
  <si>
    <t>https://en.mfa.gov.ir/portal/newsview/570746</t>
  </si>
  <si>
    <t>https://en.mfa.gov.ir/portal/newsview/570532</t>
  </si>
  <si>
    <t>https://en.mfa.gov.ir/portal/newsview/568477</t>
  </si>
  <si>
    <t>https://en.mfa.gov.ir/portal/newsview/552010</t>
  </si>
  <si>
    <t>Syria's Minister of Public Works and Housing Abdul Latif met Iranian Deputy Foreign Minister for Economic Affairs Ansari (Nov 26)</t>
  </si>
  <si>
    <t>https://en.mfa.gov.ir/portal/newsview/568457</t>
  </si>
  <si>
    <t>Cavusoglu, Zarif met during 24th meeting of ECO ministers in Antalya (Nov 9)</t>
  </si>
  <si>
    <t>https://en.mfa.gov.ir/portal/newsview/552017</t>
  </si>
  <si>
    <t>Phone call Kerry, Lavrov (Oct 27)</t>
  </si>
  <si>
    <t>https://news.yahoo.com/russia-kerry-lavrov-hold-phone-call-syria-crisis-190519660.html</t>
  </si>
  <si>
    <t>Phone call Kerry, Lavrov (Dec 14)</t>
  </si>
  <si>
    <t>https://www.bbc.com/news/world-middle-east-30471854</t>
  </si>
  <si>
    <t>https://en.mfa.gov.ir/portal/newsview/36924</t>
  </si>
  <si>
    <t>Representatives of the Astana trio met on Syria in Geneva (June 18)</t>
  </si>
  <si>
    <t>https://en.mfa.gov.ir/portal/newsview/36229</t>
  </si>
  <si>
    <t>Hossein Jaberi Ansari, a senior assistant to Iran’s foreign minister met Assad in Damascus (Apr 24)</t>
  </si>
  <si>
    <t>https://en.mfa.gov.ir/portal/newsview/36039</t>
  </si>
  <si>
    <t>https://en.mfa.gov.ir/portal/newsview/36006</t>
  </si>
  <si>
    <t>Syrian FM hosted Iran‎’‎s top negotiator on Syria talks Ansari (Jan 27)</t>
  </si>
  <si>
    <t>https://en.mfa.gov.ir/portal/newsview/35723</t>
  </si>
  <si>
    <t>https://en.mfa.gov.ir/portal/newsview/35711</t>
  </si>
  <si>
    <t>US envoy Jeffrey met Russia Deputy FM Vershin in 3rd International Brussels Conference Syria (Mar 13)</t>
  </si>
  <si>
    <t>Lavrov-Zarif met during the Munch Security Conference (Feb 11)</t>
  </si>
  <si>
    <t>https://theiranproject.com/blog/2016/02/12/zarif-meets-lavrov-in-munich/</t>
  </si>
  <si>
    <t>https://www.voanews.com/a/kerry-lavrov-to-meet-on-ukraine/3146251.html</t>
  </si>
  <si>
    <t>Cavusoglu hosted Kerry in Ankara (Sept 12)</t>
  </si>
  <si>
    <t>https://www.mfa.gov.tr/foreign-minister-cavusoglu-met-with-his-american-counterpart-kerry.en.mfa</t>
  </si>
  <si>
    <t>Lavrov, Cavusoglu met during NATO meeting in Brussels (Dec 6)</t>
  </si>
  <si>
    <t>https://www.flickr.com/photos/statephotos/31317368532/</t>
  </si>
  <si>
    <t>Phone call Lavrov-Kerry (May 10)</t>
  </si>
  <si>
    <t>https://www.reuters.com/article/us-mideast-crisis-syria-russia-usa-idUSKCN0Y12CO</t>
  </si>
  <si>
    <t>status</t>
  </si>
  <si>
    <t>Area</t>
  </si>
  <si>
    <t>All Syria</t>
  </si>
  <si>
    <t>failed</t>
  </si>
  <si>
    <t>success</t>
  </si>
  <si>
    <t>Mou</t>
  </si>
  <si>
    <t>https://www.timesofisrael.com/kerry-lavrov-discuss-syria-in-new-york/</t>
  </si>
  <si>
    <t>https://www.rferl.org/a/lavrov-slams-west-in-un-general-assembly-speech/30187748.html</t>
  </si>
  <si>
    <t>https://www.tasnimnews.com/en/news/2016/04/07/1042411/iranian-russian-azeri-fms-hold-first-trilateral-meeting-in-baku</t>
  </si>
  <si>
    <t xml:space="preserve">Lavrov-Cavusoglu met during the Black Sea Economic Cooperation Organisation in Sochi (July 1) </t>
  </si>
  <si>
    <t>https://www.mfa.gov.tr/foreign-minister-cavusoglu-participated-in-the-meeting-of-the-council-of-ministers-of-bsec.en.mfa</t>
  </si>
  <si>
    <t>https://www.npr.org/sections/thetwo-way/2016/08/09/489294713/erdogan-putin-meet-after-months-of-tension-between-turkey-and-russia</t>
  </si>
  <si>
    <t>Belgrade</t>
  </si>
  <si>
    <t>Meeting between Lavrov and Cavusoglu (Dec 3)</t>
  </si>
  <si>
    <t>https://www.reuters.com/article/us-mideast-crisis-russia-turkey-meeting-idUSKBN0TM2ER20151203</t>
  </si>
  <si>
    <t>https://www.mfa.gov.tr/turkey_russia-joint-strategic-planning-group-meeting.en.mfa</t>
  </si>
  <si>
    <t>https://ifpnews.com/iranian-turkish-diplomats-discuss-mutual-cooperation/</t>
  </si>
  <si>
    <t>http://www.en.kremlin.ru/events/president/news/63588</t>
  </si>
  <si>
    <t>https://news.trust.org/item/20200608191101-nrc79</t>
  </si>
  <si>
    <t>https://www.tehrantimes.com/news/447048/Russian-Iranian-Turkish-foreign-ministers-to-discuss-Syria</t>
  </si>
  <si>
    <t>Phone call Lavrov Zarif (Jul 2)</t>
  </si>
  <si>
    <t>https://english.ahram.org.eg/NewsContent/2/8/306075/World/Region/Russias-Lavrov,-Irans-Zarif-discuss-Syria-by-phone.aspx</t>
  </si>
  <si>
    <t>https://www.al-monitor.com/originals/2018/04/iran-astana-process-trilateral-summit-ankara-turkey-russia.html</t>
  </si>
  <si>
    <t>https://www.ruptly.tv/en/videos/20170217-053-Germany-Lavrov-meets-with-Iranian-counterpart-Zarif-at-MSC-sidelines</t>
  </si>
  <si>
    <t>https://www.mfa.gov.tr/turkiye-rf-iran-uclu-disisleri-bakanlari-toplantisi-antalyada-duzenlendi_en.en.mfa</t>
  </si>
  <si>
    <t>https://www.mfa.gov.tr/astanada-duzenlenen-suriye-konulu-uluslararasi-toplanti-hk-ortak-aciklama_en.en.mfa</t>
  </si>
  <si>
    <t>https://tass.com/politics/985846</t>
  </si>
  <si>
    <t>https://en.irna.ir/news/82832266/Iran-Russia-share-similar-JCPOA-stance-Russian-Deputy-FM</t>
  </si>
  <si>
    <t>https://www.mfa.gov.tr/no_-147_-suriye-konulu-turkiye-abd-calisma-grubunun-bugun-ankarada-yapilan-ikinci-toplantisi-neticesinde-kabul-edilen-oa_en.en.mfa</t>
  </si>
  <si>
    <t>https://www.defense.gov/Multimedia/Photos/igphoto/2001688126/</t>
  </si>
  <si>
    <t>Ansari hosted Lavrentiev (Feb 3)</t>
  </si>
  <si>
    <t>https://www.tasnimnews.com/en/news/2019/02/03/1938188/iranian-russian-diplomats-discuss-syria-yemen</t>
  </si>
  <si>
    <t>Russian Deputy Foreign Minister Sergey Vershinin histed Ansari (Jan 10)</t>
  </si>
  <si>
    <t>https://english.manartv.com.lb/657868</t>
  </si>
  <si>
    <t>https://astanatimes.com/2019/04/12th-round-of-astana-process-peace-talks-advances-work-to-launch-constitutional-committee/</t>
  </si>
  <si>
    <t>Lavrov hosted Zarif in Moscow (May 14)</t>
  </si>
  <si>
    <t>https://www.iranwatch.org/library/governments/russia/ministry-foreign-affairs/foreign-minister-sergey-lavrovs-statement-answers-media-questions-joint-news-conference-following</t>
  </si>
  <si>
    <t>https://sputnikglobe.com/amp/20190902/russian-foreign-minister-lavrov-iranian-counterpart-zarif-joint-press-conference-1076702534.html</t>
  </si>
  <si>
    <t>Phone call Pompeo-Cavusoglu (Dec 15)</t>
  </si>
  <si>
    <t>https://www.reuters.com/article/us-usa-turkey-sanctions-diplomacy-idUSKBN28P1XA</t>
  </si>
  <si>
    <t>https://www.reuters.com/article/uk-syria-security-russia-turkey-idUKKBN2080OD</t>
  </si>
  <si>
    <t>US assistant secretary for Conflict and Stabilization Operations Barton visited Turkey (Nov 2-7)</t>
  </si>
  <si>
    <t>Turkish foreign minsiter hosts his Iranian counterpart in Ankara (Jan 4)</t>
  </si>
  <si>
    <t>Obama hosted Erdogan during Nuclear Security Summit in Washington, DC (March 31)</t>
  </si>
  <si>
    <t>Obama called Erdogan after Turkish coup attempt (July 19)</t>
  </si>
  <si>
    <t>First High Level US-Turkey working group on Syria was held (March 8-9)</t>
  </si>
  <si>
    <t xml:space="preserve">Estimate of territorial control in Syria by percentage </t>
  </si>
  <si>
    <t>Assad regime (Russia/Iran)</t>
  </si>
  <si>
    <t>SDF (US)</t>
  </si>
  <si>
    <t>SNA, HTS (Turkey)</t>
  </si>
  <si>
    <t>Seaports</t>
  </si>
  <si>
    <t>Inter land border crossings (30)</t>
  </si>
  <si>
    <t>Airports (33)</t>
  </si>
  <si>
    <t>Seaports (4)</t>
  </si>
  <si>
    <t>Syrian inter land border crossing (30)</t>
  </si>
  <si>
    <t>Border country</t>
  </si>
  <si>
    <t>Agent control</t>
  </si>
  <si>
    <t>Hegemonic influence on Syrian side</t>
  </si>
  <si>
    <t xml:space="preserve">Bab al-Hawa </t>
  </si>
  <si>
    <t>HTS (since July 2017)</t>
  </si>
  <si>
    <t xml:space="preserve">Jarablus </t>
  </si>
  <si>
    <t>SNA</t>
  </si>
  <si>
    <t>Bab al-Salameh</t>
  </si>
  <si>
    <t>Al-Raei</t>
  </si>
  <si>
    <t>Al-Hamam (new: opened in Nov 2018)</t>
  </si>
  <si>
    <t>Midan Ekbis (new opened in Nov 2018)</t>
  </si>
  <si>
    <t>Ghosn al-Zaytoun (new opened in March 2019)</t>
  </si>
  <si>
    <t>Tal Abyad</t>
  </si>
  <si>
    <t>Ras al-Ayn</t>
  </si>
  <si>
    <t>Ain al-Arab (Kobani)</t>
  </si>
  <si>
    <t>Kafarlousin (Idlib)</t>
  </si>
  <si>
    <t>HTS</t>
  </si>
  <si>
    <t>Kherbit al-Jawz (Idlib)</t>
  </si>
  <si>
    <t>Al-Derbassiyeh</t>
  </si>
  <si>
    <t>Atmeh (Idlib)</t>
  </si>
  <si>
    <t>Kherbit al-Jaouz (new, opened in Nov 2014)</t>
  </si>
  <si>
    <t>Kassab (Latakia)</t>
  </si>
  <si>
    <t>Ayn Douar</t>
  </si>
  <si>
    <t>US (military base)</t>
  </si>
  <si>
    <t>Al-Qameshli (Nassibayn)</t>
  </si>
  <si>
    <t>Jousieh</t>
  </si>
  <si>
    <t xml:space="preserve">Jdaidit Yabous </t>
  </si>
  <si>
    <t xml:space="preserve">Al-Dabousieh </t>
  </si>
  <si>
    <t xml:space="preserve">Talkalakh  </t>
  </si>
  <si>
    <t xml:space="preserve">Lebanon </t>
  </si>
  <si>
    <t xml:space="preserve">Al-Arida </t>
  </si>
  <si>
    <t>Matraba (opened March 2022 by Lebanon)</t>
  </si>
  <si>
    <t>Al-Yaarabiyah</t>
  </si>
  <si>
    <t>Iranian militias</t>
  </si>
  <si>
    <t>Al-Tanaf</t>
  </si>
  <si>
    <t>FSA units</t>
  </si>
  <si>
    <t xml:space="preserve">Semalka </t>
  </si>
  <si>
    <t>Iraq (Kurdistan)</t>
  </si>
  <si>
    <t>Nassib</t>
  </si>
  <si>
    <t>Russia/Iran</t>
  </si>
  <si>
    <t>Deraa</t>
  </si>
  <si>
    <t>Quneitra</t>
  </si>
  <si>
    <t>Assad regime (4th Brigade)</t>
  </si>
  <si>
    <t>Number of crossings</t>
  </si>
  <si>
    <t>official</t>
  </si>
  <si>
    <t>non-official</t>
  </si>
  <si>
    <t>Agents Dyad</t>
  </si>
  <si>
    <t>Assad regime-SDF</t>
  </si>
  <si>
    <t>SDF-SNA</t>
  </si>
  <si>
    <t>HTS-SNA</t>
  </si>
  <si>
    <t>Assad regime – HTS</t>
  </si>
  <si>
    <t>Assad regime – SNA</t>
  </si>
  <si>
    <t>Total</t>
  </si>
  <si>
    <t>Assad regime-HTS</t>
  </si>
  <si>
    <t>Assad regime-SNA</t>
  </si>
  <si>
    <t>Actors involved</t>
  </si>
  <si>
    <t xml:space="preserve">Capacity </t>
  </si>
  <si>
    <t>Type of crossing</t>
  </si>
  <si>
    <t>Assad regime unit in control</t>
  </si>
  <si>
    <t>Daranj – Alashara (Deir Ezoor)</t>
  </si>
  <si>
    <t>Assad regime – SDF</t>
  </si>
  <si>
    <t>Non-official</t>
  </si>
  <si>
    <t>Smuggling point</t>
  </si>
  <si>
    <t>Tribal militia - Iran</t>
  </si>
  <si>
    <t>Sbaikhan - Al-Jarzi</t>
  </si>
  <si>
    <t>Iran – IRGC</t>
  </si>
  <si>
    <t>Almayadeen - Zeiban (Dajla river) – Deir Ezoor</t>
  </si>
  <si>
    <t xml:space="preserve">Mortada 16 - Al-Tayana (Dajla river) East Deir Ezoor </t>
  </si>
  <si>
    <t>Iran – IRCG</t>
  </si>
  <si>
    <t>AlShahil – Bokros (Dajla river) – Deir Ezoor</t>
  </si>
  <si>
    <t>4th Brigade - Iran</t>
  </si>
  <si>
    <t>Al-Basira – Saalo</t>
  </si>
  <si>
    <t>Sobha – albouleil</t>
  </si>
  <si>
    <t>Jadid Bkara – Taoub</t>
  </si>
  <si>
    <t>Al-Salihiya (links Deir Ezoor, Hasaka)</t>
  </si>
  <si>
    <t xml:space="preserve">Official </t>
  </si>
  <si>
    <t>Jdid Ekayat – Mou Hasan (Deir Ezoor)</t>
  </si>
  <si>
    <t>Assad regime SDF</t>
  </si>
  <si>
    <t xml:space="preserve">Civil-commercial </t>
  </si>
  <si>
    <t>Mhaimaydeh-Ayyach (East Deir Ezoor)</t>
  </si>
  <si>
    <t>Assad regime - SDF</t>
  </si>
  <si>
    <t>Shannan (East Raqqa)</t>
  </si>
  <si>
    <t>Civil-commercial</t>
  </si>
  <si>
    <t>Al-Houra (southwest Raqqa)</t>
  </si>
  <si>
    <t>Civil-commercial (oil trade)</t>
  </si>
  <si>
    <t>Shahib al-Zikr - Albouasi (Aleppo-Raqqa highway)</t>
  </si>
  <si>
    <t>Al-Tayha (Idlib countryside, Aleppo)</t>
  </si>
  <si>
    <t>Abu al-Zendayn (opened by SNA in March 2019)</t>
  </si>
  <si>
    <t>Commercial</t>
  </si>
  <si>
    <t>Brad</t>
  </si>
  <si>
    <t>Al-Ghazawiyeh</t>
  </si>
  <si>
    <t>Dayr ballout-Atma</t>
  </si>
  <si>
    <t>Maarat al-Nesan</t>
  </si>
  <si>
    <t>4th Brigade – Iran</t>
  </si>
  <si>
    <t>Em Jaloud-alHumran</t>
  </si>
  <si>
    <t>Commercial (oil)</t>
  </si>
  <si>
    <t>Aoun al-Dadat (northern Aleppo)</t>
  </si>
  <si>
    <t>Ayouah</t>
  </si>
  <si>
    <t>Douwar Mercho</t>
  </si>
  <si>
    <t>NDF - Iran</t>
  </si>
  <si>
    <t>Douwar al-Matar</t>
  </si>
  <si>
    <t>Smuggling point (Oct 2019)</t>
  </si>
  <si>
    <t>Russia (Katerji oil militia) &amp; Iran</t>
  </si>
  <si>
    <t>Hegemonic influence</t>
  </si>
  <si>
    <t>Al-Qamishli (al-Hasakah)</t>
  </si>
  <si>
    <t>Civil-Military</t>
  </si>
  <si>
    <t>Russia-Iran-Assad regime</t>
  </si>
  <si>
    <t>Al-Malikiyah Municipal Airfield (al-Hasakah)</t>
  </si>
  <si>
    <t>Agricultural</t>
  </si>
  <si>
    <t>US only</t>
  </si>
  <si>
    <t>Abu Hajar (al-Hasakah)</t>
  </si>
  <si>
    <t xml:space="preserve">Agricultural </t>
  </si>
  <si>
    <t>Robaria (al-Hasakah)</t>
  </si>
  <si>
    <t>Tal Baydar (al-Hasakah)</t>
  </si>
  <si>
    <t>US-SDF</t>
  </si>
  <si>
    <t>Al-Qasmiyah (al-Hasakah)</t>
  </si>
  <si>
    <t>Al-Sabet airbase (Aleppo)</t>
  </si>
  <si>
    <t>Al-Tabqa (Raqqa)</t>
  </si>
  <si>
    <t>Russia-Iran-Assad (in SDF area)</t>
  </si>
  <si>
    <t>Deir Ezoor (Deir Ezoor)</t>
  </si>
  <si>
    <t xml:space="preserve">Military </t>
  </si>
  <si>
    <t>Al-Jirah airbase (Aleppo)</t>
  </si>
  <si>
    <t>Kouayres (Aleppo)</t>
  </si>
  <si>
    <t>Al-Nairab (Aleppo)</t>
  </si>
  <si>
    <t>Aleppo (Aleppo)</t>
  </si>
  <si>
    <t>Civilian</t>
  </si>
  <si>
    <t>Abou al-Zouhour (Idlib)</t>
  </si>
  <si>
    <t>Istamo airbase (Latakia)</t>
  </si>
  <si>
    <t>Russia only</t>
  </si>
  <si>
    <t>Hmeimim airbase (Latakia)</t>
  </si>
  <si>
    <t>Al-Hamidiya (Tartous)</t>
  </si>
  <si>
    <t>Russia-Assad regime</t>
  </si>
  <si>
    <t>Hama (Hama)</t>
  </si>
  <si>
    <t>Tiyas T4 (Homs)</t>
  </si>
  <si>
    <t>Russia-Iran-Assad regime (report Russia withdrew?)</t>
  </si>
  <si>
    <t>Al-Shaayrat (Homs)</t>
  </si>
  <si>
    <t>Al-Dabaa (Homs)</t>
  </si>
  <si>
    <t>Iran-Assad regime</t>
  </si>
  <si>
    <t>Palmyra airbase (Homs)</t>
  </si>
  <si>
    <t>Russia-Iran-Assad regime (Russia withdrew in April 2022)</t>
  </si>
  <si>
    <t>Al-Nasiriyah airbase (Damascus &amp; its countryside)</t>
  </si>
  <si>
    <t>Al-Sin (Damascus &amp; countryside)</t>
  </si>
  <si>
    <t>Al-Dumayr (Damascus &amp; countryside)</t>
  </si>
  <si>
    <t>Marj al-Sultan (Damascus &amp; countryside)</t>
  </si>
  <si>
    <t>Marj al-Sultan Reserve (Damascus &amp; countryside)</t>
  </si>
  <si>
    <t>Iran- Assad regime</t>
  </si>
  <si>
    <t>Damascus International Airport (Damascus &amp; its countryside)</t>
  </si>
  <si>
    <t>Mazzeh (Damascus &amp; countryside)</t>
  </si>
  <si>
    <t>Iran – Assad regime</t>
  </si>
  <si>
    <t>Qabr el-Sit (Damascus &amp; countryside)</t>
  </si>
  <si>
    <t>Bli (Damascus &amp; countryside)</t>
  </si>
  <si>
    <t>Khalkhala (al-Sueyda)</t>
  </si>
  <si>
    <t>Al-Thaala (al-Sueyda)</t>
  </si>
  <si>
    <t xml:space="preserve">Banyas (Tartous) </t>
  </si>
  <si>
    <t xml:space="preserve">Tartous (Tartous) </t>
  </si>
  <si>
    <t xml:space="preserve">Latakia (Latakia) </t>
  </si>
  <si>
    <t xml:space="preserve">Mina al-Bayda (Latakia) </t>
  </si>
  <si>
    <t>Assad regime (Russia)</t>
  </si>
  <si>
    <t>Hegemons</t>
  </si>
  <si>
    <t>Percentage distribution</t>
  </si>
  <si>
    <t>Military sites, bases, or posts</t>
  </si>
  <si>
    <t>Hama</t>
  </si>
  <si>
    <t>Al-Hasaka</t>
  </si>
  <si>
    <t>Deir Ezoor</t>
  </si>
  <si>
    <t>Raqqa</t>
  </si>
  <si>
    <t>As-Suwayda</t>
  </si>
  <si>
    <t>Damascus countryside</t>
  </si>
  <si>
    <t>Lattakia</t>
  </si>
  <si>
    <t>Tartous</t>
  </si>
  <si>
    <t>Governorate</t>
  </si>
  <si>
    <t>Distribution of hegemonic military sites, bases, or posts in Syria by governorates (Jusoor for Studies, July 2022)</t>
  </si>
  <si>
    <t>UNSC Resolutions Syria</t>
  </si>
  <si>
    <t>Passed</t>
  </si>
  <si>
    <t>Failed</t>
  </si>
  <si>
    <t>Chemical</t>
  </si>
  <si>
    <t>Ceasefire/political solution</t>
  </si>
  <si>
    <t>Veto</t>
  </si>
  <si>
    <t>Yes</t>
  </si>
  <si>
    <t>No</t>
  </si>
  <si>
    <t>Turkish PM hosted US Joint US Chiefs of Staff Dunford (Aug 1)</t>
  </si>
  <si>
    <t>https://www.reuters.com/article/cnews-us-turkey-security-idCAKCN10C1VA</t>
  </si>
  <si>
    <t>Syrian Opposition</t>
  </si>
  <si>
    <t>UNSC Resolution</t>
  </si>
  <si>
    <t>Status</t>
  </si>
  <si>
    <t>Topic</t>
  </si>
  <si>
    <t>US vote</t>
  </si>
  <si>
    <t>Russia vote</t>
  </si>
  <si>
    <t>Drafter</t>
  </si>
  <si>
    <t>Sources</t>
  </si>
  <si>
    <t>S/RES/2199</t>
  </si>
  <si>
    <t>https://undocs.org/en/S/RES/2199(2015)</t>
  </si>
  <si>
    <t>S/RES/2209</t>
  </si>
  <si>
    <t>https://undocs.org/S/RES/2209(2015)</t>
  </si>
  <si>
    <t>S/RES/2235</t>
  </si>
  <si>
    <t>https://undocs.org/S/RES/2235(2015)</t>
  </si>
  <si>
    <t>S/RES/2249</t>
  </si>
  <si>
    <t>Third party</t>
  </si>
  <si>
    <t>https://undocs.org/S/RES/2249(2015)</t>
  </si>
  <si>
    <t>S/RES/2254</t>
  </si>
  <si>
    <t>https://undocs.org/S/RES/2254(2015)</t>
  </si>
  <si>
    <t>S/RES/2258</t>
  </si>
  <si>
    <t>Humanitarian</t>
  </si>
  <si>
    <t>https://undocs.org/en/S/RES/2258(2015)</t>
  </si>
  <si>
    <t>S/RES/2268</t>
  </si>
  <si>
    <t>US, Russia</t>
  </si>
  <si>
    <t>https://undocs.org/S/RES/2268(2016)</t>
  </si>
  <si>
    <t>S/2016/846</t>
  </si>
  <si>
    <t>https://digitallibrary.un.org/record/844666?ln=en</t>
  </si>
  <si>
    <t>S/RES/2314</t>
  </si>
  <si>
    <t>https://undocs.org/S/RES/2314(2016)</t>
  </si>
  <si>
    <t>S/RES/2319</t>
  </si>
  <si>
    <t xml:space="preserve">US  </t>
  </si>
  <si>
    <t>https://undocs.org/S/RES/2319(2016)</t>
  </si>
  <si>
    <t>S/2016/1026</t>
  </si>
  <si>
    <t>https://digitallibrary.un.org/record/850380?ln=en</t>
  </si>
  <si>
    <t>S/RES/2328</t>
  </si>
  <si>
    <t>https://undocs.org/S/RES/2328(2016)</t>
  </si>
  <si>
    <t>S/RES/2332</t>
  </si>
  <si>
    <t>https://undocs.org/en/S/RES/2332(2016)</t>
  </si>
  <si>
    <t>S/RES/2336</t>
  </si>
  <si>
    <t>https://undocs.org/en/S/RES/2336(2016)</t>
  </si>
  <si>
    <t>S/2017/172</t>
  </si>
  <si>
    <t>https://digitallibrary.un.org/record/861103/usage?ln=en</t>
  </si>
  <si>
    <t>S/2017/315</t>
  </si>
  <si>
    <t>https://digitallibrary.un.org/record/1286373/usage?ln=enn</t>
  </si>
  <si>
    <t>S/2017/884</t>
  </si>
  <si>
    <t>https://digitallibrary.un.org/record/1310864?ln=en</t>
  </si>
  <si>
    <t>S/2017/962</t>
  </si>
  <si>
    <t>https://digitallibrary.un.org/record/1318896?ln=en</t>
  </si>
  <si>
    <t>S/2017/970</t>
  </si>
  <si>
    <t>http://www.securitycouncilreport.org/atf/cf/%7B65BFCF9B-6D27-4E9C-8CD3-CF6E4FF96FF9%7D/s_2017_970.pdf</t>
  </si>
  <si>
    <t>S/RES/2393</t>
  </si>
  <si>
    <t>Abstain</t>
  </si>
  <si>
    <t>https://undocs.org/en/S/RES/2393(2017</t>
  </si>
  <si>
    <t>S/RES/2401</t>
  </si>
  <si>
    <t>https://undocs.org/en/S/RES/2401(2018)</t>
  </si>
  <si>
    <t>S/2018/321</t>
  </si>
  <si>
    <t>https://digitallibrary.un.org/record/1482033?ln=en</t>
  </si>
  <si>
    <t>S/RES/2449</t>
  </si>
  <si>
    <t>https://undocs.org/en/S/RES/2449(2018)</t>
  </si>
  <si>
    <t>S/2019/756</t>
  </si>
  <si>
    <t>https://www.securitycouncilreport.org/atf/cf/%7B65BFCF9B-6D27-4E9C-8CD3-CF6E4FF96FF9%7D/s_2019_756.pdf</t>
  </si>
  <si>
    <t>S/2019/961</t>
  </si>
  <si>
    <t>https://digitallibrary.un.org/record/3840524?ln=en</t>
  </si>
  <si>
    <t>S/RES/2504</t>
  </si>
  <si>
    <t>https://undocs.org/en/S/RES/2504(2020)</t>
  </si>
  <si>
    <t>S/2020/654</t>
  </si>
  <si>
    <t>https://digitallibrary.un.org/record/3871168?ln=en</t>
  </si>
  <si>
    <t>S/2020/658</t>
  </si>
  <si>
    <t>https://digitallibrary.un.org/record/3871434?ln=en</t>
  </si>
  <si>
    <t>https://www.securitycouncilreport.org/whatsinblue/2020/07/syria-vote-on-fifth-draft-resolution-on-cross-border-humanitarian-access.php</t>
  </si>
  <si>
    <t>S/2020/667</t>
  </si>
  <si>
    <t>https://digitallibrary.un.org/record/3871735?ln=en</t>
  </si>
  <si>
    <t>S/RES/2533</t>
  </si>
  <si>
    <t>https://undocs.org/en/S/RES/2533(2020)</t>
  </si>
  <si>
    <t>Dyad</t>
  </si>
  <si>
    <t>Erogan-Ahamadinejad met in Baku (Oct 16)</t>
  </si>
  <si>
    <t>https://www.hurriyetdailynews.com/erdogan-ahmadinejad-discuss-syria-during-private-meeting--32524</t>
  </si>
  <si>
    <t>Ahmadinejad hosted Erdogan in Tehran (March 29, 2012)</t>
  </si>
  <si>
    <t>https://www.theguardian.com/world/iran-blog/2012/mar/29/erdogan-ahmadinejad-tehran-iran-nuclear</t>
  </si>
  <si>
    <t>https://www.arabnews.com/node/1580196/world</t>
  </si>
  <si>
    <t>Phone call Kerry-Zarif (Jan 13)</t>
  </si>
  <si>
    <t>https://www.tasnimnews.com/en/news/2016/01/13/970625/zarif-kerry-phone-call-expedited-us-sailors-release</t>
  </si>
  <si>
    <t>Phone call Kerry-Zarif (Dec 16)</t>
  </si>
  <si>
    <t>https://www.timesofisrael.com/in-phone-call-to-kerry-iran-fm-says-hes-unhappy-with-us-policies/</t>
  </si>
  <si>
    <t>Davutoglu-Zarif met during WEF meetings (Jan 22)</t>
  </si>
  <si>
    <t>https://www.mfa.gov.tr/foreign-minister-davutoglu-holds-bilateral-meetings-in-davos.en.mfa</t>
  </si>
  <si>
    <t>AKBARIANA, Omid, Iran</t>
  </si>
  <si>
    <t>FARASHAH, Payman Dehghanpour </t>
  </si>
  <si>
    <t>GASHASBI, Mansoor</t>
  </si>
  <si>
    <t>IRANAGH, Gholamreza Radmard </t>
  </si>
  <si>
    <t>MOSTAFAEI, Saeed </t>
  </si>
  <si>
    <t>NAZARIKOLEHJOUB, Hossein </t>
  </si>
  <si>
    <t>https://ofac.treasury.gov/recent-actions/20200917</t>
  </si>
  <si>
    <t>Treasry sanctions al-Qaeda affiliated al-Shabab</t>
  </si>
  <si>
    <t>https://2017-2021.state.gov/state-department-terrorist-designations-of-muhammad-al-ghazali-abukar-ali-adan-and-wanas-al-faqih/index.html</t>
  </si>
  <si>
    <t>State Department Terrorist Designations of Aslan Avgazarovich Byutukaev and Ayrat Nasimovich Vakhitov</t>
  </si>
  <si>
    <t>Counter Terrorism Designations; IRGC Foreign Terrorist Organization Designation</t>
  </si>
  <si>
    <t>https://ofac.treasury.gov/recent-actions/20190415_33</t>
  </si>
  <si>
    <t>BASIJ RESISTANCE FORCE</t>
  </si>
  <si>
    <t>ISLAMIC REVOLUTIONARY GUARD CORPS (IRGC)-QODS FORCE</t>
  </si>
  <si>
    <t xml:space="preserve">ISLAMIC REVOLUTIONARY GUARD CORPS AIR FORCE </t>
  </si>
  <si>
    <t>https://home.treasury.gov/news/press-releases/sm0087</t>
  </si>
  <si>
    <t>https://ofac.treasury.gov/recent-actions/20170427</t>
  </si>
  <si>
    <t>A</t>
  </si>
  <si>
    <t xml:space="preserve">Al-Bustan charity director </t>
  </si>
  <si>
    <t>ISLAMIC REVOLUTIONARY GUARD CORPS </t>
  </si>
  <si>
    <t>ISLAMIC REVOLUTIONARY GUARD CORPS AIR FORCE</t>
  </si>
  <si>
    <t>Netanyahu called Putin (Aug 24)</t>
  </si>
  <si>
    <t>VP Biden Pence met King Abdallah (Nov 27)</t>
  </si>
  <si>
    <t>Phone call Abdallah-VP Pence (Sept 6)</t>
  </si>
  <si>
    <t>Turkish-Assad regime intelligence chiefs meet in Russia (Jan 13)</t>
  </si>
  <si>
    <t>https://www.reuters.com/article/us-syria-security-turkey/turkish-syrian-top-spies-meet-in-first-official-contact-in-years-idUSKBN1ZC2BJ</t>
  </si>
  <si>
    <t>White House officials met Ali Mamlouk in Damascus (Aug 2020)</t>
  </si>
  <si>
    <t>https://www.cbsnews.com/news/trump-austin-tice-syria/</t>
  </si>
  <si>
    <t>Ankara</t>
  </si>
  <si>
    <t>https://www.mfa.gov.tr/foreign-minister-davutoglu-met-with-moaz-al-khatib-president-of-the-syrian-national-coalition.en.mfa</t>
  </si>
  <si>
    <t>Foreign Minister Davutoğlu met with Moaz Al Khatib, President of the Syrian National Coalition</t>
  </si>
  <si>
    <t>Turkey to meet Syrian opposition, rebel groups in Ankara (Feb 3)</t>
  </si>
  <si>
    <t>https://www.reuters.com/article/uk-mideast-crisis-syria-turkey-talks-idAFKBN15I0LY</t>
  </si>
  <si>
    <t>Jeddah</t>
  </si>
  <si>
    <t>kerry met Syrian Opposition Coalition President Ahmad al-Jarba (June 27)</t>
  </si>
  <si>
    <t>https://2009-2017.state.gov/secretary/remarks/2014/06/228534.htm</t>
  </si>
  <si>
    <t>kerry met Syrian Opposition Coalition President Ahmad al-Jarba (May 8)</t>
  </si>
  <si>
    <t>https://2009-2017.state.gov/secretary/remarks/2014/05/225781.htm</t>
  </si>
  <si>
    <t>Foreign Minister Davutoğlu meets with Syrian National Coalition Delegation (Jan 2)</t>
  </si>
  <si>
    <t>https://www.mfa.gov.tr/foreign-minister-davutoglu-meets-with-syrian-national-coalition-delegation.en.mfa</t>
  </si>
  <si>
    <t>Istanbul</t>
  </si>
  <si>
    <t>https://www.mfa.gov.tr/foreign-minister-davutoglu-meets-al_jarba_-president-of-the-syrian-national-coalition.en.mfa</t>
  </si>
  <si>
    <t>Foreign Minister Davutoğlu meets Al-Jarba, President of the Syrian National Coalition (Mar 2)</t>
  </si>
  <si>
    <t>Davutoglu hosted Jarba (Aug 25)</t>
  </si>
  <si>
    <t>https://www.hurriyetdailynews.com/davutoglu-calls-for-security-council-decision-if-syria-refuses-chemical-attack-probe--53164</t>
  </si>
  <si>
    <t>Foreign Minister Mevlüt Çavuşoğlu met with President of Syrian Negotiations Commission Nasr Al-Hariri (Aug 31)</t>
  </si>
  <si>
    <t>https://www.mfa.gov.tr/disisleri-bakani-mevlut-cavusoglu-nun-nasr-el-hariri-ile-gorusmesi_en.en.mfa</t>
  </si>
  <si>
    <t>SOC delegation meets Turkish officials (Aug 12)</t>
  </si>
  <si>
    <t>https://en.etilaf.org/all-news/news/soc-delegation-meets-with-turkish-foreign-ministry-officials</t>
  </si>
  <si>
    <t>Lavrov hosted Syrian opposition leader (Oct 26)</t>
  </si>
  <si>
    <t>https://www.reuters.com/article/us-mideast-crisis-syria-russia-idUSKCN1N02IB</t>
  </si>
  <si>
    <t>Davutoglu meets news Syrian opposition leader (July 10)</t>
  </si>
  <si>
    <t>https://www.dunya.com/amp/gundem/davutoglu-meets-news-syrian-opposition-leader-haberi-216863</t>
  </si>
  <si>
    <t>Meeting of Foreign Minister Mevlüt Çavuşoğlu with President of Syrian Negotiation Council Nasr Al-Hariri (May 14)</t>
  </si>
  <si>
    <t>https://www.mfa.gov.tr/sayin-bakanimizin-suriye-muzakere-yuksek-kurulu-baskani-ile-gorusmesi.en.mfa</t>
  </si>
  <si>
    <t>Cavusoglu met Syrian opposition leaders (Dec 19)</t>
  </si>
  <si>
    <t>https://en.etilaf.org/all-news/news/hariri-discusses-latest-developments-in-political-process-with-turkish-fm-mevluet-cavusoglu</t>
  </si>
  <si>
    <t>Cavusoglu met Syrian opposition leaders (Aug 20)</t>
  </si>
  <si>
    <t>https://en.etilaf.org/all-news/news/socs-president-meets-turkish-fm-mevlut-cavusoglu-in-ankara</t>
  </si>
  <si>
    <t>Head of US Central Command General Votel met SDF commander (Feb 22)</t>
  </si>
  <si>
    <t>https://edition.cnn.com/2019/02/18/politics/sdf-commander-syria/index.html</t>
  </si>
  <si>
    <t>https://ahvalnews.com/ypg/us-commander-meets-ypg-leader-turkeys-most-wanted-list</t>
  </si>
  <si>
    <t>US commander General Funk met SDF commander (Sept 8)</t>
  </si>
  <si>
    <t>Wall Street Journal reported that US officials flew in helicopters met YPG commanders (July 24)</t>
  </si>
  <si>
    <t>https://www.wsj.com/articles/americas-marxist-allies-against-isis-143774794</t>
  </si>
  <si>
    <t>US Central Command General Votel met SDF (Feb 25)</t>
  </si>
  <si>
    <t>https://www.middleeasteye.net/news/top-us-commander-middle-east-secret-syria-trip-sdf</t>
  </si>
  <si>
    <t>State Department officials hosted SOC leaders (July 16)</t>
  </si>
  <si>
    <t>https://en.etilaf.org/all-news/news/soc-discusses-caesar-act-implementation-with-us-state-department</t>
  </si>
  <si>
    <t>https://obamawhitehouse.archives.gov/the-press-office/2014/05/13/readout-national-security-advisor-susan-e-rices-meeting-syrian-oppositio</t>
  </si>
  <si>
    <t>Obama met with Syrian National Colaition leader Jarba (May 13)</t>
  </si>
  <si>
    <t>Lavrov-Muallem meeting in New York during UN meetings (Sept 30)</t>
  </si>
  <si>
    <t>https://www.youtube.com/watch?v=KojlJ9nwcrM</t>
  </si>
  <si>
    <t>http://syriatimes.sy/ministers-al-moallem-lavrov-conference-and-talks-3/</t>
  </si>
  <si>
    <t>Ansari met Assad regime negotiator (Nov 28)</t>
  </si>
  <si>
    <t>https://en.mehrnews.com/news/140007/Jaberi-Ansari-meets-with-de-Mistura-during-Astana-peace-talks</t>
  </si>
  <si>
    <t>https://www.tasnimnews.com/en/news/2020/11/23/2395129/zarif-new-syrian-fm-hold-talks-on-phone</t>
  </si>
  <si>
    <t>Phone call Putin-Assad (Nov 14)</t>
  </si>
  <si>
    <t>http://en.kremlin.ru/catalog/persons/120/events/19622</t>
  </si>
  <si>
    <t>https://mid.ru/en/foreign_policy/news/1449747/</t>
  </si>
  <si>
    <t>Phone call Lavrov Moallem (Sept 1)</t>
  </si>
  <si>
    <t>https://sana.sy/en/?p=11796</t>
  </si>
  <si>
    <t>Lavrov hosted Moallem (Sept 9)</t>
  </si>
  <si>
    <t>https://www.timesofisrael.com/syrian-iranian-officials-head-to-russia-to-discuss-potential-us-strike/</t>
  </si>
  <si>
    <t>Lavrov hosted Moallem (Feb 25)</t>
  </si>
  <si>
    <t>Lavrov Moallem met in Moscow (Jan 16)</t>
  </si>
  <si>
    <t>Zarif Moallem met in Moscow (Jan 16)</t>
  </si>
  <si>
    <t>https://archive.almanar.com.lb/english/article.php?id=130480</t>
  </si>
  <si>
    <t>Zarif Hosted Moallem (Dec 8)</t>
  </si>
  <si>
    <t>https://en.irna.ir/news/81419280/Zarif-reiterates-democratic-solution-to-Syrian-crisis</t>
  </si>
  <si>
    <t>Lavrov hosted Moallem (Jan 17)</t>
  </si>
  <si>
    <t>https://www.nna-leb.gov.lb/en/international/352273/lavrov-moallem-hold-geneva-2-talks-in-moscow</t>
  </si>
  <si>
    <t>Zarif hosted Moallem (Aug 5)</t>
  </si>
  <si>
    <t>https://en.irna.ir/news/81709633/Zarif-Moallem-discuss-bilateral-ties-Syrian-crisis</t>
  </si>
  <si>
    <t>Phone call Zarif Moallem (Sept 6)</t>
  </si>
  <si>
    <t>https://www.golantimes.com/news/24579</t>
  </si>
  <si>
    <t>Phone call Zarif Moallem (Feb 27)</t>
  </si>
  <si>
    <t>https://sana.sy/en/?p=159821</t>
  </si>
  <si>
    <t>Actor 2 description</t>
  </si>
  <si>
    <t>Actor 1 description</t>
  </si>
  <si>
    <t>Minister</t>
  </si>
  <si>
    <t>https://jusoor.co/en/details/map-of-airports-in-syria</t>
  </si>
  <si>
    <t>Intra border crossings (25)</t>
  </si>
  <si>
    <t>Distribution of hegemonic influence over Syrian airports (Jusoor for Studies &amp; JMacaron, 8 April 2022).</t>
  </si>
  <si>
    <t>Hegemonic distribution of influence in Syria’s seaports (by JMacaron, April 2023)</t>
  </si>
  <si>
    <t xml:space="preserve">Distribution of influence by hegemon/agent of inter border land crossing (collected by JMacaron, April 2023) </t>
  </si>
  <si>
    <t>Detailed distribution of intra border crossings (Jusoor for Studies, April 2023)</t>
  </si>
  <si>
    <t>https://jusoor.co/ar/details/%D8%A7%D9%84%D9%85%D8%B9%D8%A7%D8%A8%D8%B1-%D8%A7%D9%84%D8%AF%D8%A7%D8%AE%D9%84%D9%8A%D8%A9-%D9%81%D9%8A-%D8%B3%D9%88%D8%B1%D9%8A%D8%A9</t>
  </si>
  <si>
    <t>https://jusoor.co/en/details/map-of-military-control-across-syria-at-the-end-of-2022-and-the-beginning-of-2023</t>
  </si>
  <si>
    <t>Source (Jusoor for Studies, January 2023)</t>
  </si>
  <si>
    <t>Source (Jusoor for Studies, July 2022)</t>
  </si>
  <si>
    <t>https://jusoor.co/en/details/map-of-foreign-forces-points-in-syria-mid-2022</t>
  </si>
  <si>
    <t>Northern Syria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</si>
</sst>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mmm\-yy;@"/>
    <numFmt numFmtId="165" formatCode="0.00;[Red]0.00"/>
    <numFmt numFmtId="166" formatCode="[$-409]d\-mmm\-yy;@"/>
    <numFmt numFmtId="167" formatCode="[$-409]dd\-mmm\-yy;@"/>
    <numFmt numFmtId="168" formatCode="[$-409]d\-mmm\-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E3351"/>
      <name val="Calibri"/>
      <family val="2"/>
      <scheme val="minor"/>
    </font>
    <font>
      <sz val="11"/>
      <name val="Calibri"/>
      <family val="2"/>
      <scheme val="minor"/>
    </font>
    <font>
      <sz val="11"/>
      <color rgb="FF393B3E"/>
      <name val="Calibri"/>
      <family val="2"/>
    </font>
    <font>
      <sz val="11"/>
      <color rgb="FF393B3E"/>
      <name val="Calibri"/>
      <family val="2"/>
      <scheme val="minor"/>
    </font>
    <font>
      <sz val="11"/>
      <color rgb="FF020C22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262B2C"/>
      <name val="Calibri"/>
      <family val="2"/>
    </font>
    <font>
      <sz val="12"/>
      <color rgb="FF33333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393B3E"/>
      <name val="Merriweathe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1" applyAlignment="1">
      <alignment wrapText="1"/>
    </xf>
    <xf numFmtId="0" fontId="1" fillId="0" borderId="0" xfId="0" applyFont="1"/>
    <xf numFmtId="164" fontId="0" fillId="0" borderId="0" xfId="0" applyNumberFormat="1"/>
    <xf numFmtId="0" fontId="2" fillId="0" borderId="0" xfId="1"/>
    <xf numFmtId="14" fontId="0" fillId="0" borderId="0" xfId="0" applyNumberFormat="1"/>
    <xf numFmtId="0" fontId="3" fillId="0" borderId="0" xfId="0" applyFont="1"/>
    <xf numFmtId="165" fontId="0" fillId="0" borderId="0" xfId="0" applyNumberFormat="1"/>
    <xf numFmtId="164" fontId="1" fillId="0" borderId="0" xfId="0" applyNumberFormat="1" applyFont="1"/>
    <xf numFmtId="0" fontId="4" fillId="0" borderId="0" xfId="0" applyFont="1"/>
    <xf numFmtId="166" fontId="0" fillId="0" borderId="0" xfId="0" applyNumberFormat="1"/>
    <xf numFmtId="166" fontId="1" fillId="0" borderId="0" xfId="0" applyNumberFormat="1" applyFont="1"/>
    <xf numFmtId="0" fontId="0" fillId="0" borderId="0" xfId="0" quotePrefix="1"/>
    <xf numFmtId="167" fontId="1" fillId="0" borderId="0" xfId="0" applyNumberFormat="1" applyFont="1"/>
    <xf numFmtId="167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166" fontId="1" fillId="0" borderId="0" xfId="0" applyNumberFormat="1" applyFont="1" applyAlignment="1">
      <alignment wrapText="1"/>
    </xf>
    <xf numFmtId="166" fontId="0" fillId="0" borderId="0" xfId="0" applyNumberFormat="1" applyAlignment="1">
      <alignment wrapText="1"/>
    </xf>
    <xf numFmtId="168" fontId="0" fillId="0" borderId="0" xfId="0" applyNumberFormat="1"/>
    <xf numFmtId="0" fontId="8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1" applyAlignment="1">
      <alignment vertical="center"/>
    </xf>
    <xf numFmtId="0" fontId="4" fillId="0" borderId="0" xfId="1" applyFont="1"/>
    <xf numFmtId="0" fontId="4" fillId="0" borderId="0" xfId="0" applyFont="1" applyAlignment="1">
      <alignment vertical="center" wrapText="1"/>
    </xf>
    <xf numFmtId="0" fontId="10" fillId="0" borderId="0" xfId="0" applyFont="1"/>
    <xf numFmtId="0" fontId="11" fillId="0" borderId="0" xfId="0" applyFont="1"/>
    <xf numFmtId="0" fontId="2" fillId="0" borderId="0" xfId="1" applyFill="1" applyBorder="1"/>
    <xf numFmtId="10" fontId="0" fillId="0" borderId="0" xfId="0" applyNumberFormat="1"/>
    <xf numFmtId="0" fontId="12" fillId="0" borderId="0" xfId="0" applyFont="1"/>
    <xf numFmtId="0" fontId="13" fillId="0" borderId="0" xfId="0" applyFont="1"/>
    <xf numFmtId="0" fontId="14" fillId="0" borderId="0" xfId="0" applyFont="1"/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7" fillId="0" borderId="0" xfId="0" applyFont="1"/>
    <xf numFmtId="4" fontId="17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en.kremlin.ru/events/president/news/56329" TargetMode="External"/><Relationship Id="rId299" Type="http://schemas.openxmlformats.org/officeDocument/2006/relationships/hyperlink" Target="https://www.euronews.com/2017/02/16/tillerson-and-lavrov-hold-first-meeting-in-bonn" TargetMode="External"/><Relationship Id="rId21" Type="http://schemas.openxmlformats.org/officeDocument/2006/relationships/hyperlink" Target="https://obamawhitehouse.archives.gov/the-press-office/2014/06/23/readout-president-s-call-president-putin-russia" TargetMode="External"/><Relationship Id="rId63" Type="http://schemas.openxmlformats.org/officeDocument/2006/relationships/hyperlink" Target="https://www.mid.ru/en/foreign_policy/news/-/asset_publisher/cKNonkJE02Bw/content/id/2047233" TargetMode="External"/><Relationship Id="rId159" Type="http://schemas.openxmlformats.org/officeDocument/2006/relationships/hyperlink" Target="http://en.kremlin.ru/events/president/news/11563" TargetMode="External"/><Relationship Id="rId324" Type="http://schemas.openxmlformats.org/officeDocument/2006/relationships/hyperlink" Target="https://malaysia.news.yahoo.com/russia-iran-concerned-risk-foreign-155055613.html" TargetMode="External"/><Relationship Id="rId366" Type="http://schemas.openxmlformats.org/officeDocument/2006/relationships/hyperlink" Target="https://www.iranwatch.org/library/governments/russia/ministry-foreign-affairs/foreign-minister-sergey-lavrovs-statement-answers-media-questions-joint-news-conference-following" TargetMode="External"/><Relationship Id="rId170" Type="http://schemas.openxmlformats.org/officeDocument/2006/relationships/hyperlink" Target="http://en.kremlin.ru/events/president/news/20041" TargetMode="External"/><Relationship Id="rId226" Type="http://schemas.openxmlformats.org/officeDocument/2006/relationships/hyperlink" Target="https://www.defense.gov/News/News-Stories/Article/Article/682107/defense-officials-discuss-flight-safety-with-russian-counterparts/" TargetMode="External"/><Relationship Id="rId268" Type="http://schemas.openxmlformats.org/officeDocument/2006/relationships/hyperlink" Target="https://2017-2021.state.gov/ambassador-reekers-travel-to-turkey/index.htmll" TargetMode="External"/><Relationship Id="rId32" Type="http://schemas.openxmlformats.org/officeDocument/2006/relationships/hyperlink" Target="https://www.mid.ru/en/foreign_policy/news/-/asset_publisher/cKNonkJE02Bw/content/id/4134116" TargetMode="External"/><Relationship Id="rId74" Type="http://schemas.openxmlformats.org/officeDocument/2006/relationships/hyperlink" Target="http://en.kremlin.ru/events/president/news/63236" TargetMode="External"/><Relationship Id="rId128" Type="http://schemas.openxmlformats.org/officeDocument/2006/relationships/hyperlink" Target="http://en.kremlin.ru/events/president/news/54288" TargetMode="External"/><Relationship Id="rId335" Type="http://schemas.openxmlformats.org/officeDocument/2006/relationships/hyperlink" Target="https://en.mfa.gov.ir/portal/newsview/576698" TargetMode="External"/><Relationship Id="rId377" Type="http://schemas.openxmlformats.org/officeDocument/2006/relationships/hyperlink" Target="https://obamawhitehouse.archives.gov/the-press-office/2013/06/17/remarks-president-obama-and-president-putin-russia-after-bilateral-meeti" TargetMode="External"/><Relationship Id="rId5" Type="http://schemas.openxmlformats.org/officeDocument/2006/relationships/hyperlink" Target="https://2009-2017.state.gov/secretary/remarks/2015/10/249019.htm" TargetMode="External"/><Relationship Id="rId181" Type="http://schemas.openxmlformats.org/officeDocument/2006/relationships/hyperlink" Target="https://trumpwhitehouse.archives.gov/briefings-statements/readout-president-donald-j-trumps-call-president-recep-tayyip-erdogan-turkey-3/" TargetMode="External"/><Relationship Id="rId237" Type="http://schemas.openxmlformats.org/officeDocument/2006/relationships/hyperlink" Target="https://www.france24.com/en/20190108-turkey-warns-usa-over-request-assurances-syrian-kurds-terrorist-war-islamic-state-group" TargetMode="External"/><Relationship Id="rId279" Type="http://schemas.openxmlformats.org/officeDocument/2006/relationships/hyperlink" Target="https://2017-2021.state.gov/press-availability-with-turkish-foreign-minister-mevlut-cavusoglu/index.html" TargetMode="External"/><Relationship Id="rId43" Type="http://schemas.openxmlformats.org/officeDocument/2006/relationships/hyperlink" Target="https://en.mfa.gov.ir/portal/newsview/36229" TargetMode="External"/><Relationship Id="rId139" Type="http://schemas.openxmlformats.org/officeDocument/2006/relationships/hyperlink" Target="http://en.kremlin.ru/events/president/news/52829" TargetMode="External"/><Relationship Id="rId290" Type="http://schemas.openxmlformats.org/officeDocument/2006/relationships/hyperlink" Target="https://www.mfa.gov.tr/foreign-minister-cavusoglu-met-with-usa-secretary-of-state-john-kerry.en.mfa" TargetMode="External"/><Relationship Id="rId304" Type="http://schemas.openxmlformats.org/officeDocument/2006/relationships/hyperlink" Target="https://www.defense.gov/News/News-Stories/Article/Article/622710/us-russian-officials-discuss-safe-air-operations-over-syria/" TargetMode="External"/><Relationship Id="rId346" Type="http://schemas.openxmlformats.org/officeDocument/2006/relationships/hyperlink" Target="https://en.mfa.gov.ir/portal/newsview/35711" TargetMode="External"/><Relationship Id="rId388" Type="http://schemas.openxmlformats.org/officeDocument/2006/relationships/hyperlink" Target="https://2009-2017.state.gov/r/pa/prs/ps/2014/11/234179.htm" TargetMode="External"/><Relationship Id="rId85" Type="http://schemas.openxmlformats.org/officeDocument/2006/relationships/hyperlink" Target="http://en.kremlin.ru/events/president/news/62568" TargetMode="External"/><Relationship Id="rId150" Type="http://schemas.openxmlformats.org/officeDocument/2006/relationships/hyperlink" Target="http://en.kremlin.ru/events/president/news/50538" TargetMode="External"/><Relationship Id="rId192" Type="http://schemas.openxmlformats.org/officeDocument/2006/relationships/hyperlink" Target="https://obamawhitehouse.archives.gov/the-press-office/2016/01/19/readout-presidents-call-president-recep-tayyip-erdogan-turkey" TargetMode="External"/><Relationship Id="rId206" Type="http://schemas.openxmlformats.org/officeDocument/2006/relationships/hyperlink" Target="https://2009-2017.state.gov/r/pa/prs/ps/2015/10/248961.htm" TargetMode="External"/><Relationship Id="rId248" Type="http://schemas.openxmlformats.org/officeDocument/2006/relationships/hyperlink" Target="https://www.tccb.gov.tr/en/speeches-statements/558/99681/phone-call-with-u-s-president-trump" TargetMode="External"/><Relationship Id="rId12" Type="http://schemas.openxmlformats.org/officeDocument/2006/relationships/hyperlink" Target="http://en.kremlin.ru/events/president/news/49458" TargetMode="External"/><Relationship Id="rId108" Type="http://schemas.openxmlformats.org/officeDocument/2006/relationships/hyperlink" Target="http://en.kremlin.ru/events/president/news/58486" TargetMode="External"/><Relationship Id="rId315" Type="http://schemas.openxmlformats.org/officeDocument/2006/relationships/hyperlink" Target="https://2009-2017.state.gov/r/pa/prs/ps/2016/01/251087.htm" TargetMode="External"/><Relationship Id="rId357" Type="http://schemas.openxmlformats.org/officeDocument/2006/relationships/hyperlink" Target="https://news.trust.org/item/20200608191101-nrc79" TargetMode="External"/><Relationship Id="rId54" Type="http://schemas.openxmlformats.org/officeDocument/2006/relationships/hyperlink" Target="https://www.mid.ru/en/foreign_policy/news/-/asset_publisher/cKNonkJE02Bw/content/id/2726881" TargetMode="External"/><Relationship Id="rId96" Type="http://schemas.openxmlformats.org/officeDocument/2006/relationships/hyperlink" Target="http://en.kremlin.ru/events/president/news/60513" TargetMode="External"/><Relationship Id="rId161" Type="http://schemas.openxmlformats.org/officeDocument/2006/relationships/hyperlink" Target="http://en.kremlin.ru/events/president/news/11355" TargetMode="External"/><Relationship Id="rId217" Type="http://schemas.openxmlformats.org/officeDocument/2006/relationships/hyperlink" Target="https://www.msb.gov.tr/en-US/Slide/1012019-62014" TargetMode="External"/><Relationship Id="rId259" Type="http://schemas.openxmlformats.org/officeDocument/2006/relationships/hyperlink" Target="https://apnews.com/article/10c7d57701f64b28a3c0075ef99cf071" TargetMode="External"/><Relationship Id="rId23" Type="http://schemas.openxmlformats.org/officeDocument/2006/relationships/hyperlink" Target="https://obamawhitehouse.archives.gov/photos-and-video/video/2012/06/18/president-obama-s-bilateral-meeting-president-vladimir-putin-russi" TargetMode="External"/><Relationship Id="rId119" Type="http://schemas.openxmlformats.org/officeDocument/2006/relationships/hyperlink" Target="http://en.kremlin.ru/events/president/news/56064" TargetMode="External"/><Relationship Id="rId270" Type="http://schemas.openxmlformats.org/officeDocument/2006/relationships/hyperlink" Target="https://2017-2021.state.gov/secretary-pompeos-meeting-with-turkish-foreign-minister-mevlut-cavusoglu-2/index.html" TargetMode="External"/><Relationship Id="rId326" Type="http://schemas.openxmlformats.org/officeDocument/2006/relationships/hyperlink" Target="https://en.mfa.gov.ir/portal/newsview/606401" TargetMode="External"/><Relationship Id="rId65" Type="http://schemas.openxmlformats.org/officeDocument/2006/relationships/hyperlink" Target="http://en.kremlin.ru/events/president/news/64491" TargetMode="External"/><Relationship Id="rId130" Type="http://schemas.openxmlformats.org/officeDocument/2006/relationships/hyperlink" Target="http://en.kremlin.ru/events/president/news/54119" TargetMode="External"/><Relationship Id="rId368" Type="http://schemas.openxmlformats.org/officeDocument/2006/relationships/hyperlink" Target="https://www.reuters.com/article/us-usa-turkey-sanctions-diplomacy-idUSKBN28P1XA" TargetMode="External"/><Relationship Id="rId172" Type="http://schemas.openxmlformats.org/officeDocument/2006/relationships/hyperlink" Target="http://en.kremlin.ru/events/president/news/61540" TargetMode="External"/><Relationship Id="rId228" Type="http://schemas.openxmlformats.org/officeDocument/2006/relationships/hyperlink" Target="https://www.jcs.mil/Media/News/News-Display/Article/1954217/readout-of-chairman-of-the-joint-chiefs-of-staff-gen-dunfords-phone-call-with-c/" TargetMode="External"/><Relationship Id="rId281" Type="http://schemas.openxmlformats.org/officeDocument/2006/relationships/hyperlink" Target="https://www.mfa.gov.tr/no_-338_-sayin-bakanimizin-ortak-stratejik-planlama-grubu-viii-toplantisi-rusya-yi-ziyareti-hk.en.mfa" TargetMode="External"/><Relationship Id="rId337" Type="http://schemas.openxmlformats.org/officeDocument/2006/relationships/hyperlink" Target="https://en.mfa.gov.ir/portal/newsview/573057" TargetMode="External"/><Relationship Id="rId34" Type="http://schemas.openxmlformats.org/officeDocument/2006/relationships/hyperlink" Target="https://www.mid.ru/en/foreign_policy/news/-/asset_publisher/cKNonkJE02Bw/content/id/3955122" TargetMode="External"/><Relationship Id="rId76" Type="http://schemas.openxmlformats.org/officeDocument/2006/relationships/hyperlink" Target="http://en.kremlin.ru/events/president/news/63185" TargetMode="External"/><Relationship Id="rId141" Type="http://schemas.openxmlformats.org/officeDocument/2006/relationships/hyperlink" Target="http://en.kremlin.ru/events/president/news/52664" TargetMode="External"/><Relationship Id="rId379" Type="http://schemas.openxmlformats.org/officeDocument/2006/relationships/hyperlink" Target="http://en.kremlin.ru/events/president/news/49010" TargetMode="External"/><Relationship Id="rId7" Type="http://schemas.openxmlformats.org/officeDocument/2006/relationships/hyperlink" Target="https://2009-2017.state.gov/r/pa/prs/ps/2015/08/246407.htm" TargetMode="External"/><Relationship Id="rId183" Type="http://schemas.openxmlformats.org/officeDocument/2006/relationships/hyperlink" Target="https://trumpwhitehouse.archives.gov/briefings-statements/readout-president-donald-j-trumps-call-president-recep-tayyip-erdogan-turkey/" TargetMode="External"/><Relationship Id="rId239" Type="http://schemas.openxmlformats.org/officeDocument/2006/relationships/hyperlink" Target="https://www.tccb.gov.tr/en/spokesperson/1696/111019/press-statement-on-the-phone-call-between-presidential-spokesperson-ibrahim-kalin-and-u-s-national-security-advisor-robert-c-o-brien" TargetMode="External"/><Relationship Id="rId390" Type="http://schemas.openxmlformats.org/officeDocument/2006/relationships/hyperlink" Target="https://www.defense.gov/Multimedia/Photos/igphoto/2001178499/" TargetMode="External"/><Relationship Id="rId250" Type="http://schemas.openxmlformats.org/officeDocument/2006/relationships/hyperlink" Target="https://www.tccb.gov.tr/en/speeches-statements/558/99274/phone-call-with-u-s-president-trump" TargetMode="External"/><Relationship Id="rId292" Type="http://schemas.openxmlformats.org/officeDocument/2006/relationships/hyperlink" Target="https://www.aljazeera.com/economy/2016/4/16/turkey-and-iran-agree-to-strengthen-economic-ties" TargetMode="External"/><Relationship Id="rId306" Type="http://schemas.openxmlformats.org/officeDocument/2006/relationships/hyperlink" Target="https://tr.usembassy.gov/secretary-state-rex-w-tillersons-travel-istanbul/" TargetMode="External"/><Relationship Id="rId45" Type="http://schemas.openxmlformats.org/officeDocument/2006/relationships/hyperlink" Target="https://www.mid.ru/en/foreign_policy/news/-/asset_publisher/cKNonkJE02Bw/content/id/3202625" TargetMode="External"/><Relationship Id="rId87" Type="http://schemas.openxmlformats.org/officeDocument/2006/relationships/hyperlink" Target="http://en.kremlin.ru/events/president/news/62004" TargetMode="External"/><Relationship Id="rId110" Type="http://schemas.openxmlformats.org/officeDocument/2006/relationships/hyperlink" Target="http://en.kremlin.ru/events/president/news/57263" TargetMode="External"/><Relationship Id="rId348" Type="http://schemas.openxmlformats.org/officeDocument/2006/relationships/hyperlink" Target="https://www.voanews.com/a/kerry-lavrov-to-meet-on-ukraine/3146251.html" TargetMode="External"/><Relationship Id="rId152" Type="http://schemas.openxmlformats.org/officeDocument/2006/relationships/hyperlink" Target="http://en.kremlin.ru/events/president/news/50354" TargetMode="External"/><Relationship Id="rId194" Type="http://schemas.openxmlformats.org/officeDocument/2006/relationships/hyperlink" Target="https://obamawhitehouse.archives.gov/the-press-office/2015/12/18/readout-presidents-call-president-recep-tayyip-erdogan-turkey" TargetMode="External"/><Relationship Id="rId208" Type="http://schemas.openxmlformats.org/officeDocument/2006/relationships/hyperlink" Target="https://2009-2017.state.gov/secretary/remarks/2016/09/261671.htm" TargetMode="External"/><Relationship Id="rId261" Type="http://schemas.openxmlformats.org/officeDocument/2006/relationships/hyperlink" Target="https://www.jcs.mil/Media/News/News-Display/Article/1977895/readout-of-chairman-of-the-joint-chiefs-of-staff-gen-milleys-phone-call-with-ru/" TargetMode="External"/><Relationship Id="rId14" Type="http://schemas.openxmlformats.org/officeDocument/2006/relationships/hyperlink" Target="https://2009-2017.state.gov/secretary/remarks/2015/06/244431.htm" TargetMode="External"/><Relationship Id="rId56" Type="http://schemas.openxmlformats.org/officeDocument/2006/relationships/hyperlink" Target="https://www.mid.ru/en/foreign_policy/news/-/asset_publisher/cKNonkJE02Bw/content/id/2594310" TargetMode="External"/><Relationship Id="rId317" Type="http://schemas.openxmlformats.org/officeDocument/2006/relationships/hyperlink" Target="https://en.irna.ir/news/83547083/Zarif-Cavusoglu-meet-on-ECO-meeting" TargetMode="External"/><Relationship Id="rId359" Type="http://schemas.openxmlformats.org/officeDocument/2006/relationships/hyperlink" Target="https://www.al-monitor.com/originals/2018/04/iran-astana-process-trilateral-summit-ankara-turkey-russia.html" TargetMode="External"/><Relationship Id="rId98" Type="http://schemas.openxmlformats.org/officeDocument/2006/relationships/hyperlink" Target="https://trumpwhitehouse.archives.gov/briefings-statements/remarks-president-trump-president-erdogan-turkey-legislative-engagement-select-members-senate/" TargetMode="External"/><Relationship Id="rId121" Type="http://schemas.openxmlformats.org/officeDocument/2006/relationships/hyperlink" Target="http://en.kremlin.ru/events/president/news/55694" TargetMode="External"/><Relationship Id="rId163" Type="http://schemas.openxmlformats.org/officeDocument/2006/relationships/hyperlink" Target="http://en.kremlin.ru/events/president/news/10720" TargetMode="External"/><Relationship Id="rId219" Type="http://schemas.openxmlformats.org/officeDocument/2006/relationships/hyperlink" Target="https://www.msb.gov.tr/en-US/Slide/2092018-13178" TargetMode="External"/><Relationship Id="rId370" Type="http://schemas.openxmlformats.org/officeDocument/2006/relationships/hyperlink" Target="https://www.reuters.com/article/uk-syria-security-russia-turkey-idUKKBN2080OD" TargetMode="External"/><Relationship Id="rId230" Type="http://schemas.openxmlformats.org/officeDocument/2006/relationships/hyperlink" Target="https://www.jcs.mil/Media/News/News-Display/Article/1735887/readout-of-chairman-of-the-joint-chiefs-of-staff-gen-dunfords-meeting-with-chie/" TargetMode="External"/><Relationship Id="rId25" Type="http://schemas.openxmlformats.org/officeDocument/2006/relationships/hyperlink" Target="https://2009-2017.state.gov/r/pa/prs/ps/2011/11/177935.htm" TargetMode="External"/><Relationship Id="rId67" Type="http://schemas.openxmlformats.org/officeDocument/2006/relationships/hyperlink" Target="http://en.kremlin.ru/events/president/news/64289" TargetMode="External"/><Relationship Id="rId272" Type="http://schemas.openxmlformats.org/officeDocument/2006/relationships/hyperlink" Target="https://2017-2021.state.gov/principal-deputy-assistant-secretary-alice-wells-travels-to-turkey/index.html" TargetMode="External"/><Relationship Id="rId328" Type="http://schemas.openxmlformats.org/officeDocument/2006/relationships/hyperlink" Target="https://en.mfa.gov.ir/portal/newsview/598339" TargetMode="External"/><Relationship Id="rId132" Type="http://schemas.openxmlformats.org/officeDocument/2006/relationships/hyperlink" Target="http://en.kremlin.ru/events/president/news/53851" TargetMode="External"/><Relationship Id="rId174" Type="http://schemas.openxmlformats.org/officeDocument/2006/relationships/hyperlink" Target="http://en.kremlin.ru/events/president/news/62360" TargetMode="External"/><Relationship Id="rId381" Type="http://schemas.openxmlformats.org/officeDocument/2006/relationships/hyperlink" Target="https://2009-2017.state.gov/r/pa/prs/ps/2015/07/245225.htm" TargetMode="External"/><Relationship Id="rId241" Type="http://schemas.openxmlformats.org/officeDocument/2006/relationships/hyperlink" Target="https://www.tccb.gov.tr/en/speeches-statements/558/110960/phone-call-with-u-s-president-donald-trump" TargetMode="External"/><Relationship Id="rId36" Type="http://schemas.openxmlformats.org/officeDocument/2006/relationships/hyperlink" Target="https://www.mid.ru/en/foreign_policy/news/-/asset_publisher/cKNonkJE02Bw/content/id/3949043" TargetMode="External"/><Relationship Id="rId283" Type="http://schemas.openxmlformats.org/officeDocument/2006/relationships/hyperlink" Target="https://www.mfa.gov.tr/no_-286_-turkiye-azerbaycan-iran-uclu-disisleri-bakanlari-toplantisi-hk_en.en.mfa" TargetMode="External"/><Relationship Id="rId339" Type="http://schemas.openxmlformats.org/officeDocument/2006/relationships/hyperlink" Target="https://en.mfa.gov.ir/portal/newsview/570746" TargetMode="External"/><Relationship Id="rId78" Type="http://schemas.openxmlformats.org/officeDocument/2006/relationships/hyperlink" Target="http://en.kremlin.ru/events/president/news/62976" TargetMode="External"/><Relationship Id="rId101" Type="http://schemas.openxmlformats.org/officeDocument/2006/relationships/hyperlink" Target="http://en.kremlin.ru/events/president/news/59717" TargetMode="External"/><Relationship Id="rId143" Type="http://schemas.openxmlformats.org/officeDocument/2006/relationships/hyperlink" Target="http://en.kremlin.ru/events/president/news/51738" TargetMode="External"/><Relationship Id="rId185" Type="http://schemas.openxmlformats.org/officeDocument/2006/relationships/hyperlink" Target="https://trumpwhitehouse.archives.gov/briefings-statements/remarks-president-trump-president-erdogan-turkey-joint-statement/" TargetMode="External"/><Relationship Id="rId350" Type="http://schemas.openxmlformats.org/officeDocument/2006/relationships/hyperlink" Target="https://www.rferl.org/a/lavrov-slams-west-in-un-general-assembly-speech/30187748.html" TargetMode="External"/><Relationship Id="rId9" Type="http://schemas.openxmlformats.org/officeDocument/2006/relationships/hyperlink" Target="https://obamawhitehouse.archives.gov/the-press-office/2016/09/21/readout-vice-president-bidens-meeting-president-recep-tayyip-erdogan" TargetMode="External"/><Relationship Id="rId210" Type="http://schemas.openxmlformats.org/officeDocument/2006/relationships/hyperlink" Target="http://en.kremlin.ru/events/president/news/52516" TargetMode="External"/><Relationship Id="rId252" Type="http://schemas.openxmlformats.org/officeDocument/2006/relationships/hyperlink" Target="https://www.tccb.gov.tr/en/speeches-statements/558/84758/president-erdogans-visit-to-iran" TargetMode="External"/><Relationship Id="rId294" Type="http://schemas.openxmlformats.org/officeDocument/2006/relationships/hyperlink" Target="https://www.mfa.gov.tr/the-fourth-annual-ambassadors-conference_-23_30-december-2011_-ankara_edirne.en.mfa" TargetMode="External"/><Relationship Id="rId308" Type="http://schemas.openxmlformats.org/officeDocument/2006/relationships/hyperlink" Target="https://www.militarytimes.com/flashpoints/2017/09/28/russias-putin-visits-turkey-as-ties-between-the-two-deepen/" TargetMode="External"/><Relationship Id="rId47" Type="http://schemas.openxmlformats.org/officeDocument/2006/relationships/hyperlink" Target="http://kremlin.ru/events/president/news/56640" TargetMode="External"/><Relationship Id="rId89" Type="http://schemas.openxmlformats.org/officeDocument/2006/relationships/hyperlink" Target="http://en.kremlin.ru/events/president/news/61820" TargetMode="External"/><Relationship Id="rId112" Type="http://schemas.openxmlformats.org/officeDocument/2006/relationships/hyperlink" Target="http://en.kremlin.ru/events/president/news/57227" TargetMode="External"/><Relationship Id="rId154" Type="http://schemas.openxmlformats.org/officeDocument/2006/relationships/hyperlink" Target="https://obamawhitehouse.archives.gov/the-press-office/2013/04/19/readout-president-obama-s-call-president-putin" TargetMode="External"/><Relationship Id="rId361" Type="http://schemas.openxmlformats.org/officeDocument/2006/relationships/hyperlink" Target="https://tass.com/politics/985846" TargetMode="External"/><Relationship Id="rId196" Type="http://schemas.openxmlformats.org/officeDocument/2006/relationships/hyperlink" Target="https://obamawhitehouse.archives.gov/the-press-office/2015/12/01/remarks-president-obama-and-president-erdogan-republic-turkey-after" TargetMode="External"/><Relationship Id="rId200" Type="http://schemas.openxmlformats.org/officeDocument/2006/relationships/hyperlink" Target="https://obamawhitehouse.archives.gov/the-press-office/2012/07/18/readout-president-s-call-president-putin" TargetMode="External"/><Relationship Id="rId382" Type="http://schemas.openxmlformats.org/officeDocument/2006/relationships/hyperlink" Target="https://2009-2017.state.gov/r/pa/prs/ps/2016/09/262410.htm" TargetMode="External"/><Relationship Id="rId16" Type="http://schemas.openxmlformats.org/officeDocument/2006/relationships/hyperlink" Target="https://en.mfa.ir/portal/newsview/36759" TargetMode="External"/><Relationship Id="rId221" Type="http://schemas.openxmlformats.org/officeDocument/2006/relationships/hyperlink" Target="https://www.msb.gov.tr/en-US/Slide/2492018-52156" TargetMode="External"/><Relationship Id="rId242" Type="http://schemas.openxmlformats.org/officeDocument/2006/relationships/hyperlink" Target="https://www.tccb.gov.tr/en/speeches-statements/558/105165/phone-call-with-u-s-president-donald-trump" TargetMode="External"/><Relationship Id="rId263" Type="http://schemas.openxmlformats.org/officeDocument/2006/relationships/hyperlink" Target="https://www.defense.gov/News/News-Stories/Article/Article/641771/us-turkey-have-common-sight-picture-of-isil-dunford-says/" TargetMode="External"/><Relationship Id="rId284" Type="http://schemas.openxmlformats.org/officeDocument/2006/relationships/hyperlink" Target="https://www.mfa.gov.tr/disisleri-bakani-mevlut-cavusoglunun-rusya-ziyareti-12-mart.en.mfa" TargetMode="External"/><Relationship Id="rId319" Type="http://schemas.openxmlformats.org/officeDocument/2006/relationships/hyperlink" Target="https://www.reuters.com/article/uk-mideast-crisis-lavrov-kerry-call-idUSKBN0TX1XZ20151214" TargetMode="External"/><Relationship Id="rId37" Type="http://schemas.openxmlformats.org/officeDocument/2006/relationships/hyperlink" Target="https://www.mid.ru/en/foreign_policy/news/-/asset_publisher/cKNonkJE02Bw/content/id/3945562" TargetMode="External"/><Relationship Id="rId58" Type="http://schemas.openxmlformats.org/officeDocument/2006/relationships/hyperlink" Target="https://www.mid.ru/en/foreign_policy/news/-/asset_publisher/cKNonkJE02Bw/content/id/2568218" TargetMode="External"/><Relationship Id="rId79" Type="http://schemas.openxmlformats.org/officeDocument/2006/relationships/hyperlink" Target="http://en.kremlin.ru/events/president/news/62948" TargetMode="External"/><Relationship Id="rId102" Type="http://schemas.openxmlformats.org/officeDocument/2006/relationships/hyperlink" Target="http://en.kremlin.ru/events/president/news/59215" TargetMode="External"/><Relationship Id="rId123" Type="http://schemas.openxmlformats.org/officeDocument/2006/relationships/hyperlink" Target="http://en.kremlin.ru/events/president/news/55011" TargetMode="External"/><Relationship Id="rId144" Type="http://schemas.openxmlformats.org/officeDocument/2006/relationships/hyperlink" Target="http://en.kremlin.ru/events/president/news/51577" TargetMode="External"/><Relationship Id="rId330" Type="http://schemas.openxmlformats.org/officeDocument/2006/relationships/hyperlink" Target="https://en.mfa.gov.ir/portal/newsview/593363" TargetMode="External"/><Relationship Id="rId90" Type="http://schemas.openxmlformats.org/officeDocument/2006/relationships/hyperlink" Target="http://en.kremlin.ru/events/president/news/61755" TargetMode="External"/><Relationship Id="rId165" Type="http://schemas.openxmlformats.org/officeDocument/2006/relationships/hyperlink" Target="http://en.kremlin.ru/events/president/news/10605" TargetMode="External"/><Relationship Id="rId186" Type="http://schemas.openxmlformats.org/officeDocument/2006/relationships/hyperlink" Target="https://trumpwhitehouse.archives.gov/briefings-statements/readout-president-donald-j-trumps-meeting-foreign-minister-sergey-lavrov-russia/" TargetMode="External"/><Relationship Id="rId351" Type="http://schemas.openxmlformats.org/officeDocument/2006/relationships/hyperlink" Target="https://www.mfa.gov.tr/no_-84_-3-april-2016_-press-release-regarding-the-fourth-trilateral-meeting-of-the-ministers-of-foreign-affairs-of-turkey_iran_azerbaijan.en.mfa" TargetMode="External"/><Relationship Id="rId372" Type="http://schemas.openxmlformats.org/officeDocument/2006/relationships/hyperlink" Target="https://www.mfa.gov.tr/no_-154_-20-may-2014_-press-release-regarding-the-contacts-of-the-undersecretary-of-the-ministry-of-foreign-affairs-in-the-rus.en.mfa" TargetMode="External"/><Relationship Id="rId211" Type="http://schemas.openxmlformats.org/officeDocument/2006/relationships/hyperlink" Target="https://ua.usembassy.gov/readout-assistant-secretary-victoria-nulands-june-23-visit-moscow-062416/" TargetMode="External"/><Relationship Id="rId232" Type="http://schemas.openxmlformats.org/officeDocument/2006/relationships/hyperlink" Target="https://www.tccb.gov.tr/en/spokesperson/1696/122512/press-statement-on-the-phone-call-between-presidential-spokesperson-ibrahim-kalin-and-u-s-national-security-advisor-robert-c-o-brien" TargetMode="External"/><Relationship Id="rId253" Type="http://schemas.openxmlformats.org/officeDocument/2006/relationships/hyperlink" Target="https://www.tccb.gov.tr/en/speeches-statements/558/74816/abd-baskani-trump-ile-telefon-gorusmesi" TargetMode="External"/><Relationship Id="rId274" Type="http://schemas.openxmlformats.org/officeDocument/2006/relationships/hyperlink" Target="https://2017-2021.state.gov/secretary-michael-r-pompeos-call-with-turkish-foreign-minister-mevlut-cavusoglu/index.html" TargetMode="External"/><Relationship Id="rId295" Type="http://schemas.openxmlformats.org/officeDocument/2006/relationships/hyperlink" Target="https://2009-2017.state.gov/r/pa/prs/ps/2015/12/250204.htm" TargetMode="External"/><Relationship Id="rId309" Type="http://schemas.openxmlformats.org/officeDocument/2006/relationships/hyperlink" Target="https://astanatimes.com/2017/02/second-round-of-syrian-talks-in-astana-adopt-mechanism-to-monitor-ceasefire/" TargetMode="External"/><Relationship Id="rId27" Type="http://schemas.openxmlformats.org/officeDocument/2006/relationships/hyperlink" Target="http://en.kremlin.ru/events/president/news/63651" TargetMode="External"/><Relationship Id="rId48" Type="http://schemas.openxmlformats.org/officeDocument/2006/relationships/hyperlink" Target="https://www.mid.ru/en/foreign_policy/news/-/asset_publisher/cKNonkJE02Bw/content/id/3044184" TargetMode="External"/><Relationship Id="rId69" Type="http://schemas.openxmlformats.org/officeDocument/2006/relationships/hyperlink" Target="http://en.kremlin.ru/events/president/news/63897" TargetMode="External"/><Relationship Id="rId113" Type="http://schemas.openxmlformats.org/officeDocument/2006/relationships/hyperlink" Target="http://en.kremlin.ru/events/president/news/56906" TargetMode="External"/><Relationship Id="rId134" Type="http://schemas.openxmlformats.org/officeDocument/2006/relationships/hyperlink" Target="http://en.kremlin.ru/events/president/news/53491" TargetMode="External"/><Relationship Id="rId320" Type="http://schemas.openxmlformats.org/officeDocument/2006/relationships/hyperlink" Target="https://press.un.org/en/2015/sc12171.doc.htm" TargetMode="External"/><Relationship Id="rId80" Type="http://schemas.openxmlformats.org/officeDocument/2006/relationships/hyperlink" Target="http://en.kremlin.ru/events/president/news/62885" TargetMode="External"/><Relationship Id="rId155" Type="http://schemas.openxmlformats.org/officeDocument/2006/relationships/hyperlink" Target="http://en.kremlin.ru/events/president/news/12616" TargetMode="External"/><Relationship Id="rId176" Type="http://schemas.openxmlformats.org/officeDocument/2006/relationships/hyperlink" Target="https://www.gov.kz/memleket/entities/mfa/press/news/details/20369?lang=en" TargetMode="External"/><Relationship Id="rId197" Type="http://schemas.openxmlformats.org/officeDocument/2006/relationships/hyperlink" Target="https://obamawhitehouse.archives.gov/briefing-room/statements-and-releases?term_node_tid_depth=41&amp;page=409" TargetMode="External"/><Relationship Id="rId341" Type="http://schemas.openxmlformats.org/officeDocument/2006/relationships/hyperlink" Target="https://en.mfa.gov.ir/portal/newsview/568477" TargetMode="External"/><Relationship Id="rId362" Type="http://schemas.openxmlformats.org/officeDocument/2006/relationships/hyperlink" Target="https://en.irna.ir/news/82832266/Iran-Russia-share-similar-JCPOA-stance-Russian-Deputy-FM" TargetMode="External"/><Relationship Id="rId383" Type="http://schemas.openxmlformats.org/officeDocument/2006/relationships/hyperlink" Target="https://www.reuters.com/article/us-russia-iran-nuclear-idUSKBN1EC15F" TargetMode="External"/><Relationship Id="rId201" Type="http://schemas.openxmlformats.org/officeDocument/2006/relationships/hyperlink" Target="http://en.kremlin.ru/events/president/news/15279" TargetMode="External"/><Relationship Id="rId222" Type="http://schemas.openxmlformats.org/officeDocument/2006/relationships/hyperlink" Target="https://www.defense.gov/News/Releases/Release/Article/1085270/readout-of-secretary-mattis-bilateral-meeting-with-turkish-minister-of-defense/" TargetMode="External"/><Relationship Id="rId243" Type="http://schemas.openxmlformats.org/officeDocument/2006/relationships/hyperlink" Target="https://www.tccb.gov.tr/en/speeches-statements/558/101577/phone-call-with-u-s-president-trump" TargetMode="External"/><Relationship Id="rId264" Type="http://schemas.openxmlformats.org/officeDocument/2006/relationships/hyperlink" Target="https://www.defense.gov/News/News-Stories/Article/Article/945295/us-russian-officials-hold-video-conference-on-syrian-airspace-safety/" TargetMode="External"/><Relationship Id="rId285" Type="http://schemas.openxmlformats.org/officeDocument/2006/relationships/hyperlink" Target="https://www.mfa.gov.tr/disisleri-bakani-mevlut-cavusoglunun-bm-genelkurulu-kapsaminda-abdyi-ziyareti-20eylul_en.en.mfa" TargetMode="External"/><Relationship Id="rId17" Type="http://schemas.openxmlformats.org/officeDocument/2006/relationships/hyperlink" Target="https://en.mfa.ir/portal/newsview/36377" TargetMode="External"/><Relationship Id="rId38" Type="http://schemas.openxmlformats.org/officeDocument/2006/relationships/hyperlink" Target="https://www.mid.ru/en/foreign_policy/news/-/asset_publisher/cKNonkJE02Bw/content/id/3870486" TargetMode="External"/><Relationship Id="rId59" Type="http://schemas.openxmlformats.org/officeDocument/2006/relationships/hyperlink" Target="https://www.mid.ru/en/foreign_policy/news/-/asset_publisher/cKNonkJE02Bw/content/id/2497428" TargetMode="External"/><Relationship Id="rId103" Type="http://schemas.openxmlformats.org/officeDocument/2006/relationships/hyperlink" Target="https://en.mfa.ir/portal/newsview/36862" TargetMode="External"/><Relationship Id="rId124" Type="http://schemas.openxmlformats.org/officeDocument/2006/relationships/hyperlink" Target="http://en.kremlin.ru/events/president/news/55006" TargetMode="External"/><Relationship Id="rId310" Type="http://schemas.openxmlformats.org/officeDocument/2006/relationships/hyperlink" Target="https://www.rferl.org/a/russia-iran-lavrov-zarif-meeting/27192710.html" TargetMode="External"/><Relationship Id="rId70" Type="http://schemas.openxmlformats.org/officeDocument/2006/relationships/hyperlink" Target="http://en.kremlin.ru/events/president/news/63675" TargetMode="External"/><Relationship Id="rId91" Type="http://schemas.openxmlformats.org/officeDocument/2006/relationships/hyperlink" Target="http://en.kremlin.ru/events/president/news/61692" TargetMode="External"/><Relationship Id="rId145" Type="http://schemas.openxmlformats.org/officeDocument/2006/relationships/hyperlink" Target="http://en.kremlin.ru/events/president/news/51562" TargetMode="External"/><Relationship Id="rId166" Type="http://schemas.openxmlformats.org/officeDocument/2006/relationships/hyperlink" Target="http://en.kremlin.ru/events/president/news/10552" TargetMode="External"/><Relationship Id="rId187" Type="http://schemas.openxmlformats.org/officeDocument/2006/relationships/hyperlink" Target="https://trumpwhitehouse.archives.gov/briefings-statements/readout-president-donald-j-trumps-call-president-vladimir-putin-russian-federation/" TargetMode="External"/><Relationship Id="rId331" Type="http://schemas.openxmlformats.org/officeDocument/2006/relationships/hyperlink" Target="https://en.mfa.gov.ir/portal/newsview/593102" TargetMode="External"/><Relationship Id="rId352" Type="http://schemas.openxmlformats.org/officeDocument/2006/relationships/hyperlink" Target="https://www.tasnimnews.com/en/news/2016/04/07/1042411/iranian-russian-azeri-fms-hold-first-trilateral-meeting-in-baku" TargetMode="External"/><Relationship Id="rId373" Type="http://schemas.openxmlformats.org/officeDocument/2006/relationships/hyperlink" Target="http://en.kremlin.ru/events/president/news/46690" TargetMode="External"/><Relationship Id="rId1" Type="http://schemas.openxmlformats.org/officeDocument/2006/relationships/hyperlink" Target="https://2009-2017.state.gov/r/pa/prs/ps/2015/05/242141.htm" TargetMode="External"/><Relationship Id="rId212" Type="http://schemas.openxmlformats.org/officeDocument/2006/relationships/hyperlink" Target="https://2009-2017.state.gov/r/pa/prs/ps/2016/04/255733.htm" TargetMode="External"/><Relationship Id="rId233" Type="http://schemas.openxmlformats.org/officeDocument/2006/relationships/hyperlink" Target="https://www.tccb.gov.tr/en/spokesperson/1696/122035/press-statement-on-the-phone-call-between-presidential-spokesperson-ibrahim-kalin-and-u-s-national-security-advisor-robert-c-o-brien" TargetMode="External"/><Relationship Id="rId254" Type="http://schemas.openxmlformats.org/officeDocument/2006/relationships/hyperlink" Target="https://www.jcs.mil/Media/News/News-Display/Article/1681060/readout-of-chairman-of-the-joint-chiefs-of-staff-gen-dunfords-phone-call-with-c/" TargetMode="External"/><Relationship Id="rId28" Type="http://schemas.openxmlformats.org/officeDocument/2006/relationships/hyperlink" Target="https://www.mid.ru/en/foreign_policy/news/-/asset_publisher/cKNonkJE02Bw/content/id/4250024" TargetMode="External"/><Relationship Id="rId49" Type="http://schemas.openxmlformats.org/officeDocument/2006/relationships/hyperlink" Target="https://www.mid.ru/en/foreign_policy/news/-/asset_publisher/cKNonkJE02Bw/content/id/3014149" TargetMode="External"/><Relationship Id="rId114" Type="http://schemas.openxmlformats.org/officeDocument/2006/relationships/hyperlink" Target="http://en.kremlin.ru/events/president/news/56470" TargetMode="External"/><Relationship Id="rId275" Type="http://schemas.openxmlformats.org/officeDocument/2006/relationships/hyperlink" Target="https://2017-2021.state.gov/secretary-pompeos-call-with-turkish-foreign-minister-mevlut-cavusoglu-2/index.html" TargetMode="External"/><Relationship Id="rId296" Type="http://schemas.openxmlformats.org/officeDocument/2006/relationships/hyperlink" Target="https://en.mehrnews.com/news/132286/Zarif-Lavrov-discuss-regional-issues-in-Moscow" TargetMode="External"/><Relationship Id="rId300" Type="http://schemas.openxmlformats.org/officeDocument/2006/relationships/hyperlink" Target="https://www.reuters.com/article/us-mideast-crisis-syria-tillerson-idUSKBN1782KW" TargetMode="External"/><Relationship Id="rId60" Type="http://schemas.openxmlformats.org/officeDocument/2006/relationships/hyperlink" Target="https://2009-2017.state.gov/r/pa/prs/ps/2016/09/262015.htm" TargetMode="External"/><Relationship Id="rId81" Type="http://schemas.openxmlformats.org/officeDocument/2006/relationships/hyperlink" Target="http://en.kremlin.ru/events/president/news/62877" TargetMode="External"/><Relationship Id="rId135" Type="http://schemas.openxmlformats.org/officeDocument/2006/relationships/hyperlink" Target="http://en.kremlin.ru/events/president/news/53465" TargetMode="External"/><Relationship Id="rId156" Type="http://schemas.openxmlformats.org/officeDocument/2006/relationships/hyperlink" Target="http://en.kremlin.ru/events/president/news/12196" TargetMode="External"/><Relationship Id="rId177" Type="http://schemas.openxmlformats.org/officeDocument/2006/relationships/hyperlink" Target="https://obamawhitehouse.archives.gov/the-press-office/2016/08/25/remarks-vice-president-biden-and-president-erdogan-turkey-pool-spray" TargetMode="External"/><Relationship Id="rId198" Type="http://schemas.openxmlformats.org/officeDocument/2006/relationships/hyperlink" Target="https://obamawhitehouse.archives.gov/the-press-office/2014/03/01/readout-president-obama-s-call-president-putin" TargetMode="External"/><Relationship Id="rId321" Type="http://schemas.openxmlformats.org/officeDocument/2006/relationships/hyperlink" Target="https://news.am/eng/news/618639.html" TargetMode="External"/><Relationship Id="rId342" Type="http://schemas.openxmlformats.org/officeDocument/2006/relationships/hyperlink" Target="https://en.mfa.gov.ir/portal/newsview/552010" TargetMode="External"/><Relationship Id="rId363" Type="http://schemas.openxmlformats.org/officeDocument/2006/relationships/hyperlink" Target="https://www.defense.gov/Multimedia/Photos/igphoto/2001688126/" TargetMode="External"/><Relationship Id="rId384" Type="http://schemas.openxmlformats.org/officeDocument/2006/relationships/hyperlink" Target="https://www.tccb.gov.tr/en/speeches-statements/558/94680/phone-call-with-u-s-president-trump" TargetMode="External"/><Relationship Id="rId202" Type="http://schemas.openxmlformats.org/officeDocument/2006/relationships/hyperlink" Target="https://obamawhitehouse.archives.gov/the-press-office/2013/05/16/joint-press-conference-president-obama-and-prime-minister-erdogan-turkey" TargetMode="External"/><Relationship Id="rId223" Type="http://schemas.openxmlformats.org/officeDocument/2006/relationships/hyperlink" Target="https://www.defense.gov/News/Releases/Release/Article/1085270/readout-of-secretary-mattis-bilateral-meeting-with-turkish-minister-of-defense/" TargetMode="External"/><Relationship Id="rId244" Type="http://schemas.openxmlformats.org/officeDocument/2006/relationships/hyperlink" Target="https://www.tccb.gov.tr/en/speeches-statements/558/100258/phone-call-with-u-s-president-trump" TargetMode="External"/><Relationship Id="rId18" Type="http://schemas.openxmlformats.org/officeDocument/2006/relationships/hyperlink" Target="https://en.mfa.ir/portal/newsview/36319" TargetMode="External"/><Relationship Id="rId39" Type="http://schemas.openxmlformats.org/officeDocument/2006/relationships/hyperlink" Target="https://www.mid.ru/en/foreign_policy/news/-/asset_publisher/cKNonkJE02Bw/content/id/3798947" TargetMode="External"/><Relationship Id="rId265" Type="http://schemas.openxmlformats.org/officeDocument/2006/relationships/hyperlink" Target="https://obamawhitehouse.archives.gov/the-press-office/2014/11/21/readout-vice-president-s-meeting-turkish-prime-minister-ahmet-davutoglu" TargetMode="External"/><Relationship Id="rId286" Type="http://schemas.openxmlformats.org/officeDocument/2006/relationships/hyperlink" Target="https://www.mfa.gov.tr/disisleri-bakan%C4%B1-cavusoglunun-ziyareti-MIKTA-bonn_en.en.mfa" TargetMode="External"/><Relationship Id="rId50" Type="http://schemas.openxmlformats.org/officeDocument/2006/relationships/hyperlink" Target="https://www.mid.ru/en/foreign_policy/news/-/asset_publisher/cKNonkJE02Bw/content/id/2927578" TargetMode="External"/><Relationship Id="rId104" Type="http://schemas.openxmlformats.org/officeDocument/2006/relationships/hyperlink" Target="http://en.kremlin.ru/events/president/news/59153" TargetMode="External"/><Relationship Id="rId125" Type="http://schemas.openxmlformats.org/officeDocument/2006/relationships/hyperlink" Target="http://en.kremlin.ru/events/president/news/54919" TargetMode="External"/><Relationship Id="rId146" Type="http://schemas.openxmlformats.org/officeDocument/2006/relationships/hyperlink" Target="http://en.kremlin.ru/events/president/news/51513" TargetMode="External"/><Relationship Id="rId167" Type="http://schemas.openxmlformats.org/officeDocument/2006/relationships/hyperlink" Target="http://en.kremlin.ru/events/president/news/10152" TargetMode="External"/><Relationship Id="rId188" Type="http://schemas.openxmlformats.org/officeDocument/2006/relationships/hyperlink" Target="https://trumpwhitehouse.archives.gov/briefings-statements/readout-vice-presidents-meeting-prime-minister-yildirim-turkey/rkey/" TargetMode="External"/><Relationship Id="rId311" Type="http://schemas.openxmlformats.org/officeDocument/2006/relationships/hyperlink" Target="https://www.reuters.com/article/us-mideast-crisis-lavrov-kerry-idUSKBN0U027B20151217" TargetMode="External"/><Relationship Id="rId332" Type="http://schemas.openxmlformats.org/officeDocument/2006/relationships/hyperlink" Target="https://en.mfa.gov.ir/portal/newsview/580410" TargetMode="External"/><Relationship Id="rId353" Type="http://schemas.openxmlformats.org/officeDocument/2006/relationships/hyperlink" Target="https://www.npr.org/sections/thetwo-way/2016/08/09/489294713/erdogan-putin-meet-after-months-of-tension-between-turkey-and-russia" TargetMode="External"/><Relationship Id="rId374" Type="http://schemas.openxmlformats.org/officeDocument/2006/relationships/hyperlink" Target="https://www.reuters.com/article/us-turkey-greece-pompeo/pompeo-cavusoglu-discuss-standoff-over-territory-in-eastern-mediterranean-idUSKCN25C0RE" TargetMode="External"/><Relationship Id="rId71" Type="http://schemas.openxmlformats.org/officeDocument/2006/relationships/hyperlink" Target="http://en.kremlin.ru/events/president/news/56153" TargetMode="External"/><Relationship Id="rId92" Type="http://schemas.openxmlformats.org/officeDocument/2006/relationships/hyperlink" Target="http://en.kremlin.ru/events/president/news/60943" TargetMode="External"/><Relationship Id="rId213" Type="http://schemas.openxmlformats.org/officeDocument/2006/relationships/hyperlink" Target="https://www.reuters.com/article/us-mideast-crisis-syria-un/u-n-envoy-says-syria-peace-talks-still-on-for-january-25-idUSKCN0UR2MJ20160113" TargetMode="External"/><Relationship Id="rId234" Type="http://schemas.openxmlformats.org/officeDocument/2006/relationships/hyperlink" Target="https://www.tccb.gov.tr/en/spokesperson/1696/122034/press-statement-on-presidential-spokesperson-ibrahim-kalin-s-meeting-with-u-s-special-representative-for-syria-james-jeffrey-and-his-accompanying-delegation" TargetMode="External"/><Relationship Id="rId2" Type="http://schemas.openxmlformats.org/officeDocument/2006/relationships/hyperlink" Target="https://2009-2017.state.gov/r/pa/prs/ps/2015/05/242419.htm" TargetMode="External"/><Relationship Id="rId29" Type="http://schemas.openxmlformats.org/officeDocument/2006/relationships/hyperlink" Target="https://2017-2021.state.gov/special-representative-jeffreys-call-with-russian-deputy-foreign-minister-sergey-vershinin/index.html" TargetMode="External"/><Relationship Id="rId255" Type="http://schemas.openxmlformats.org/officeDocument/2006/relationships/hyperlink" Target="https://www.jcs.mil/Media/News/News-Display/Article/1951586/readout-of-chairman-of-the-joint-chiefs-of-staff-gen-dunfords-phone-call-with-r/" TargetMode="External"/><Relationship Id="rId276" Type="http://schemas.openxmlformats.org/officeDocument/2006/relationships/hyperlink" Target="https://www.mfa.gov.tr/no_-160_-sayin-bakanimizin-abd-disisleri-bakaniyla-gorusmesi-hk_en.en.mfa" TargetMode="External"/><Relationship Id="rId297" Type="http://schemas.openxmlformats.org/officeDocument/2006/relationships/hyperlink" Target="https://www.npr.org/sections/thetwo-way/2017/04/12/523546227/tillerson-seeks-open-candid-frank-exchange-with-lavrov-in-moscow" TargetMode="External"/><Relationship Id="rId40" Type="http://schemas.openxmlformats.org/officeDocument/2006/relationships/hyperlink" Target="https://www.mid.ru/en/foreign_policy/news/-/asset_publisher/cKNonkJE02Bw/content/id/3748560" TargetMode="External"/><Relationship Id="rId115" Type="http://schemas.openxmlformats.org/officeDocument/2006/relationships/hyperlink" Target="http://en.kremlin.ru/events/president/news/56398" TargetMode="External"/><Relationship Id="rId136" Type="http://schemas.openxmlformats.org/officeDocument/2006/relationships/hyperlink" Target="http://en.kremlin.ru/events/president/news/53447" TargetMode="External"/><Relationship Id="rId157" Type="http://schemas.openxmlformats.org/officeDocument/2006/relationships/hyperlink" Target="http://en.kremlin.ru/events/president/news/11892" TargetMode="External"/><Relationship Id="rId178" Type="http://schemas.openxmlformats.org/officeDocument/2006/relationships/hyperlink" Target="http://en.kremlin.ru/events/president/news/62731" TargetMode="External"/><Relationship Id="rId301" Type="http://schemas.openxmlformats.org/officeDocument/2006/relationships/hyperlink" Target="https://www.defense.gov/News/Releases/Release/Article/617775/readout-of-secretary-carters-call-with-russian-minister-of-defense-sergei-shoygu/" TargetMode="External"/><Relationship Id="rId322" Type="http://schemas.openxmlformats.org/officeDocument/2006/relationships/hyperlink" Target="https://en.mfa.ir/portal/newsview/615743" TargetMode="External"/><Relationship Id="rId343" Type="http://schemas.openxmlformats.org/officeDocument/2006/relationships/hyperlink" Target="https://russiaeu.mid.ru/en/press-centre/news/deputy_foreign_minister_of_russia_sergey_vershinin_visits_brussels/" TargetMode="External"/><Relationship Id="rId364" Type="http://schemas.openxmlformats.org/officeDocument/2006/relationships/hyperlink" Target="https://www.tasnimnews.com/en/news/2019/02/03/1938188/iranian-russian-diplomats-discuss-syria-yemen" TargetMode="External"/><Relationship Id="rId61" Type="http://schemas.openxmlformats.org/officeDocument/2006/relationships/hyperlink" Target="https://www.mid.ru/en/foreign_policy/news/-/asset_publisher/cKNonkJE02Bw/content/id/2304656" TargetMode="External"/><Relationship Id="rId82" Type="http://schemas.openxmlformats.org/officeDocument/2006/relationships/hyperlink" Target="http://en.kremlin.ru/events/president/news/62845" TargetMode="External"/><Relationship Id="rId199" Type="http://schemas.openxmlformats.org/officeDocument/2006/relationships/hyperlink" Target="https://obamawhitehouse.archives.gov/the-press-office/2013/07/12/readout-president-obama-s-call-president-putin" TargetMode="External"/><Relationship Id="rId203" Type="http://schemas.openxmlformats.org/officeDocument/2006/relationships/hyperlink" Target="https://obamawhitehouse.archives.gov/the-press-office/2011/11/12/remarks-president-obama-and-president-medvedev-russia-after-bilateral-me" TargetMode="External"/><Relationship Id="rId385" Type="http://schemas.openxmlformats.org/officeDocument/2006/relationships/hyperlink" Target="https://www.arabnews.com/node/1580196/world" TargetMode="External"/><Relationship Id="rId19" Type="http://schemas.openxmlformats.org/officeDocument/2006/relationships/hyperlink" Target="https://en.mfa.ir/portal/newsview/36091" TargetMode="External"/><Relationship Id="rId224" Type="http://schemas.openxmlformats.org/officeDocument/2006/relationships/hyperlink" Target="https://www.defense.gov/News/News-Stories/Article/Article/1085746/dunford-meets-russian-counterpart-to-strengthen-mil-to-mil-contacts/" TargetMode="External"/><Relationship Id="rId245" Type="http://schemas.openxmlformats.org/officeDocument/2006/relationships/hyperlink" Target="https://www.tccb.gov.tr/en/speeches-statements/558/100161/iranian-president-rouhani-to-visit-turkey" TargetMode="External"/><Relationship Id="rId266" Type="http://schemas.openxmlformats.org/officeDocument/2006/relationships/hyperlink" Target="https://2017-2021.state.gov/secretary-pompeos-call-with-turkish-foreign-minister-cavusoglu-3/index.html" TargetMode="External"/><Relationship Id="rId287" Type="http://schemas.openxmlformats.org/officeDocument/2006/relationships/hyperlink" Target="https://www.mfa.gov.tr/the-visit-of-the-foreign-minister-of-iran-to-turkey.en.mfa" TargetMode="External"/><Relationship Id="rId30" Type="http://schemas.openxmlformats.org/officeDocument/2006/relationships/hyperlink" Target="https://www.mid.ru/en/foreign_policy/news/-/asset_publisher/cKNonkJE02Bw/content/id/4157627" TargetMode="External"/><Relationship Id="rId105" Type="http://schemas.openxmlformats.org/officeDocument/2006/relationships/hyperlink" Target="http://en.kremlin.ru/events/president/news/58934" TargetMode="External"/><Relationship Id="rId126" Type="http://schemas.openxmlformats.org/officeDocument/2006/relationships/hyperlink" Target="http://en.kremlin.ru/events/president/news/54442" TargetMode="External"/><Relationship Id="rId147" Type="http://schemas.openxmlformats.org/officeDocument/2006/relationships/hyperlink" Target="http://en.kremlin.ru/events/president/news/51165" TargetMode="External"/><Relationship Id="rId168" Type="http://schemas.openxmlformats.org/officeDocument/2006/relationships/hyperlink" Target="http://en.kremlin.ru/events/president/news/10090" TargetMode="External"/><Relationship Id="rId312" Type="http://schemas.openxmlformats.org/officeDocument/2006/relationships/hyperlink" Target="https://www.reuters.com/article/us-mideast-crisis-syria-russia-usa-idUSKBN17A0SF" TargetMode="External"/><Relationship Id="rId333" Type="http://schemas.openxmlformats.org/officeDocument/2006/relationships/hyperlink" Target="https://en.mfa.gov.ir/portal/newsview/578100" TargetMode="External"/><Relationship Id="rId354" Type="http://schemas.openxmlformats.org/officeDocument/2006/relationships/hyperlink" Target="https://www.mfa.gov.tr/turkey_russia-joint-strategic-planning-group-meeting.en.mfa" TargetMode="External"/><Relationship Id="rId51" Type="http://schemas.openxmlformats.org/officeDocument/2006/relationships/hyperlink" Target="https://www.mid.ru/en/foreign_policy/news/-/asset_publisher/cKNonkJE02Bw/content/id/2864541" TargetMode="External"/><Relationship Id="rId72" Type="http://schemas.openxmlformats.org/officeDocument/2006/relationships/hyperlink" Target="http://en.kremlin.ru/events/president/news/63494" TargetMode="External"/><Relationship Id="rId93" Type="http://schemas.openxmlformats.org/officeDocument/2006/relationships/hyperlink" Target="http://en.kremlin.ru/events/president/news/60852" TargetMode="External"/><Relationship Id="rId189" Type="http://schemas.openxmlformats.org/officeDocument/2006/relationships/hyperlink" Target="https://trumpwhitehouse.archives.gov/briefings-statements/readout-presidents-call-president-recep-tayyip-erdogan-turkey/" TargetMode="External"/><Relationship Id="rId375" Type="http://schemas.openxmlformats.org/officeDocument/2006/relationships/hyperlink" Target="https://www.mid.ru/en/foreign_policy/news/-/asset_publisher/cKNonkJE02Bw/content/id/4134116" TargetMode="External"/><Relationship Id="rId3" Type="http://schemas.openxmlformats.org/officeDocument/2006/relationships/hyperlink" Target="https://2009-2017.state.gov/r/pa/prs/ps/2015/05/242419.htm" TargetMode="External"/><Relationship Id="rId214" Type="http://schemas.openxmlformats.org/officeDocument/2006/relationships/hyperlink" Target="https://www.hurriyetdailynews.com/two-us-commanders-hold-meetings-in-akcakale-border-town-for-syria-safe-zone-146491" TargetMode="External"/><Relationship Id="rId235" Type="http://schemas.openxmlformats.org/officeDocument/2006/relationships/hyperlink" Target="https://www.tccb.gov.tr/en/spokesperson/1696/121813/press-statement-on-the-phone-call-between-presidential-spokesperson-ibrahim-kalin-and-u-s-national-security-advisor-robert-c-o-brien" TargetMode="External"/><Relationship Id="rId256" Type="http://schemas.openxmlformats.org/officeDocument/2006/relationships/hyperlink" Target="https://www.airuniversity.af.edu/News/Display/Article/1420630/readout-of-chairman-of-the-joint-chiefs-of-staff-gen-dunfords-phone-call-with-c/" TargetMode="External"/><Relationship Id="rId277" Type="http://schemas.openxmlformats.org/officeDocument/2006/relationships/hyperlink" Target="https://2017-2021.state.gov/under-secretary-hales-meeting-with-turkish-deputy-foreign-minister-onal/index.html" TargetMode="External"/><Relationship Id="rId298" Type="http://schemas.openxmlformats.org/officeDocument/2006/relationships/hyperlink" Target="https://www.defense.gov/News/Releases/Release/Article/981549/" TargetMode="External"/><Relationship Id="rId116" Type="http://schemas.openxmlformats.org/officeDocument/2006/relationships/hyperlink" Target="http://en.kremlin.ru/events/president/news/56359" TargetMode="External"/><Relationship Id="rId137" Type="http://schemas.openxmlformats.org/officeDocument/2006/relationships/hyperlink" Target="http://en.kremlin.ru/events/president/news/53424" TargetMode="External"/><Relationship Id="rId158" Type="http://schemas.openxmlformats.org/officeDocument/2006/relationships/hyperlink" Target="http://en.kremlin.ru/events/president/news/11579" TargetMode="External"/><Relationship Id="rId302" Type="http://schemas.openxmlformats.org/officeDocument/2006/relationships/hyperlink" Target="https://www.defense.gov/News/Releases/Release/Article/2096449/readout-of-secretary-of-defense-dr-mark-t-espers-phone-call-with-turkish-minist/" TargetMode="External"/><Relationship Id="rId323" Type="http://schemas.openxmlformats.org/officeDocument/2006/relationships/hyperlink" Target="https://www.tasnimnews.com/en/news/2020/10/21/2374226/iranian-russian-diplomats-discuss-syria-in-meeting-in-tehran" TargetMode="External"/><Relationship Id="rId344" Type="http://schemas.openxmlformats.org/officeDocument/2006/relationships/hyperlink" Target="https://en.mfa.gov.ir/portal/newsview/36924" TargetMode="External"/><Relationship Id="rId20" Type="http://schemas.openxmlformats.org/officeDocument/2006/relationships/hyperlink" Target="https://www.mid.ru/en/foreign_policy/news/-/asset_publisher/cKNonkJE02Bw/content/id/3120957" TargetMode="External"/><Relationship Id="rId41" Type="http://schemas.openxmlformats.org/officeDocument/2006/relationships/hyperlink" Target="https://www.mid.ru/en/foreign_policy/news/-/asset_publisher/cKNonkJE02Bw/content/id/3587766" TargetMode="External"/><Relationship Id="rId62" Type="http://schemas.openxmlformats.org/officeDocument/2006/relationships/hyperlink" Target="https://www.mid.ru/en/foreign_policy/news/-/asset_publisher/cKNonkJE02Bw/content/id/2086930" TargetMode="External"/><Relationship Id="rId83" Type="http://schemas.openxmlformats.org/officeDocument/2006/relationships/hyperlink" Target="http://en.kremlin.ru/events/president/news/62765" TargetMode="External"/><Relationship Id="rId179" Type="http://schemas.openxmlformats.org/officeDocument/2006/relationships/hyperlink" Target="http://en.kremlin.ru/events/president/news/63086" TargetMode="External"/><Relationship Id="rId365" Type="http://schemas.openxmlformats.org/officeDocument/2006/relationships/hyperlink" Target="https://astanatimes.com/2019/04/12th-round-of-astana-process-peace-talks-advances-work-to-launch-constitutional-committee/" TargetMode="External"/><Relationship Id="rId386" Type="http://schemas.openxmlformats.org/officeDocument/2006/relationships/hyperlink" Target="https://www.reuters.com/article/us-mideast-crisis-russia-turkey-meeting-idUSKBN0TM2ER20151203" TargetMode="External"/><Relationship Id="rId190" Type="http://schemas.openxmlformats.org/officeDocument/2006/relationships/hyperlink" Target="https://obamawhitehouse.archives.gov/the-press-office/2016/10/26/readout-presidents-call-president-recep-tayyip-erdogan-turkey" TargetMode="External"/><Relationship Id="rId204" Type="http://schemas.openxmlformats.org/officeDocument/2006/relationships/hyperlink" Target="https://2009-2017.state.gov/r/pa/prs/ps/2015/09/246833.htm" TargetMode="External"/><Relationship Id="rId225" Type="http://schemas.openxmlformats.org/officeDocument/2006/relationships/hyperlink" Target="https://www.defense.gov/News/News-Stories/Article/Article/953264/us-russian-defense-officials-continue-dialogue-on-syrian-airspace/" TargetMode="External"/><Relationship Id="rId246" Type="http://schemas.openxmlformats.org/officeDocument/2006/relationships/hyperlink" Target="https://www.tccb.gov.tr/en/speeches-statements/558/100114/phone-call-with-u-s-president-trump" TargetMode="External"/><Relationship Id="rId267" Type="http://schemas.openxmlformats.org/officeDocument/2006/relationships/hyperlink" Target="https://tr.usembassy.gov/statement-on-the-visit-to-turkey-by-u-s-special-representative-for-afghanistan-reconciliation-ambassador-zalmay-khalilzad-2/" TargetMode="External"/><Relationship Id="rId288" Type="http://schemas.openxmlformats.org/officeDocument/2006/relationships/hyperlink" Target="https://www.mfa.gov.tr/foreign-minister-feridun-sinirlioglu-is-in-sochi.en.mfa" TargetMode="External"/><Relationship Id="rId106" Type="http://schemas.openxmlformats.org/officeDocument/2006/relationships/hyperlink" Target="http://en.kremlin.ru/events/president/news/58880" TargetMode="External"/><Relationship Id="rId127" Type="http://schemas.openxmlformats.org/officeDocument/2006/relationships/hyperlink" Target="http://en.kremlin.ru/events/president/news/54441" TargetMode="External"/><Relationship Id="rId313" Type="http://schemas.openxmlformats.org/officeDocument/2006/relationships/hyperlink" Target="http://en.kremlin.ru/events/president/news/50836" TargetMode="External"/><Relationship Id="rId10" Type="http://schemas.openxmlformats.org/officeDocument/2006/relationships/hyperlink" Target="https://obamawhitehouse.archives.gov/the-press-office/2015/02/10/readout-presidents-call-president-putin-russia" TargetMode="External"/><Relationship Id="rId31" Type="http://schemas.openxmlformats.org/officeDocument/2006/relationships/hyperlink" Target="https://russiaeu.mid.ru/en/press-centre/news/deputy_foreign_minister_of_russia_sergey_vershinin_visits_brussels/" TargetMode="External"/><Relationship Id="rId52" Type="http://schemas.openxmlformats.org/officeDocument/2006/relationships/hyperlink" Target="https://www.mid.ru/en/foreign_policy/news/-/asset_publisher/cKNonkJE02Bw/content/id/2831698" TargetMode="External"/><Relationship Id="rId73" Type="http://schemas.openxmlformats.org/officeDocument/2006/relationships/hyperlink" Target="http://en.kremlin.ru/events/president/news/63311" TargetMode="External"/><Relationship Id="rId94" Type="http://schemas.openxmlformats.org/officeDocument/2006/relationships/hyperlink" Target="http://en.kremlin.ru/events/president/news/60633" TargetMode="External"/><Relationship Id="rId148" Type="http://schemas.openxmlformats.org/officeDocument/2006/relationships/hyperlink" Target="http://en.kremlin.ru/events/president/news/50961" TargetMode="External"/><Relationship Id="rId169" Type="http://schemas.openxmlformats.org/officeDocument/2006/relationships/hyperlink" Target="http://en.kremlin.ru/events/president/news/64393" TargetMode="External"/><Relationship Id="rId334" Type="http://schemas.openxmlformats.org/officeDocument/2006/relationships/hyperlink" Target="https://en.mfa.gov.ir/portal/newsview/577093" TargetMode="External"/><Relationship Id="rId355" Type="http://schemas.openxmlformats.org/officeDocument/2006/relationships/hyperlink" Target="https://ifpnews.com/iranian-turkish-diplomats-discuss-mutual-cooperation/" TargetMode="External"/><Relationship Id="rId376" Type="http://schemas.openxmlformats.org/officeDocument/2006/relationships/hyperlink" Target="https://www.rferl.org/a/iran-zarif-russia-lavrov-rohani-trump-nuclear-deal/29225042.html" TargetMode="External"/><Relationship Id="rId4" Type="http://schemas.openxmlformats.org/officeDocument/2006/relationships/hyperlink" Target="https://2009-2017.state.gov/secretary/remarks/2015/09/247373.htm" TargetMode="External"/><Relationship Id="rId180" Type="http://schemas.openxmlformats.org/officeDocument/2006/relationships/hyperlink" Target="https://trumpwhitehouse.archives.gov/briefings-statements/readout-president-donald-j-trumps-call-president-recep-tayyip-erdogan-turkey-4/" TargetMode="External"/><Relationship Id="rId215" Type="http://schemas.openxmlformats.org/officeDocument/2006/relationships/hyperlink" Target="https://www.msb.gov.tr/en-US/Slide/2662019-50571" TargetMode="External"/><Relationship Id="rId236" Type="http://schemas.openxmlformats.org/officeDocument/2006/relationships/hyperlink" Target="https://www.tccb.gov.tr/en/spokesperson/1696/120483/press-statement-on-the-phone-call-between-presidential-spokesperson-ibrahim-kalin-and-u-s-national-security-advisor-robert-c-o-brien" TargetMode="External"/><Relationship Id="rId257" Type="http://schemas.openxmlformats.org/officeDocument/2006/relationships/hyperlink" Target="https://www.jcs.mil/Media/News/News-Display/Article/1725040/readout-of-chairman-of-the-joint-chiefs-of-staff-gen-dunfords-phone-call-with-r/" TargetMode="External"/><Relationship Id="rId278" Type="http://schemas.openxmlformats.org/officeDocument/2006/relationships/hyperlink" Target="https://2017-2021.state.gov/ambassador-at-large-for-international-religious-freedom-sam-brownbacks-travel-to-turkey-and-bangladesh/index.html" TargetMode="External"/><Relationship Id="rId303" Type="http://schemas.openxmlformats.org/officeDocument/2006/relationships/hyperlink" Target="https://www.defense.gov/News/Releases/Release/Article/623087/statement-on-talks-with-russia-from-director-of-press-operations-capt-jeff-a-da/" TargetMode="External"/><Relationship Id="rId42" Type="http://schemas.openxmlformats.org/officeDocument/2006/relationships/hyperlink" Target="https://www.mid.ru/en/foreign_policy/news/-/asset_publisher/cKNonkJE02Bw/content/id/3449134" TargetMode="External"/><Relationship Id="rId84" Type="http://schemas.openxmlformats.org/officeDocument/2006/relationships/hyperlink" Target="http://en.kremlin.ru/events/president/news/62611" TargetMode="External"/><Relationship Id="rId138" Type="http://schemas.openxmlformats.org/officeDocument/2006/relationships/hyperlink" Target="http://en.kremlin.ru/events/president/news/52860" TargetMode="External"/><Relationship Id="rId345" Type="http://schemas.openxmlformats.org/officeDocument/2006/relationships/hyperlink" Target="https://en.mfa.gov.ir/portal/newsview/36006" TargetMode="External"/><Relationship Id="rId387" Type="http://schemas.openxmlformats.org/officeDocument/2006/relationships/hyperlink" Target="https://www.tccb.gov.tr/en/spokesperson/1696/122415/press-statement-on-the-phone-call-between-presidential-spokesperson-ibrahim-kalin-and-u-s-national-security-advisor-robert-c-o-brien" TargetMode="External"/><Relationship Id="rId191" Type="http://schemas.openxmlformats.org/officeDocument/2006/relationships/hyperlink" Target="https://obamawhitehouse.archives.gov/the-press-office/2016/03/31/readout-presidents-meeting-president-recep-tayyip-erdogan-turkey" TargetMode="External"/><Relationship Id="rId205" Type="http://schemas.openxmlformats.org/officeDocument/2006/relationships/hyperlink" Target="https://2009-2017.state.gov/r/pa/prs/ps/2015/03/239881.htm" TargetMode="External"/><Relationship Id="rId247" Type="http://schemas.openxmlformats.org/officeDocument/2006/relationships/hyperlink" Target="https://eu.usatoday.com/story/news/politics/2018/12/01/trump-putin-had-brief-informal-conversation-g-20-argentina/2174311002/" TargetMode="External"/><Relationship Id="rId107" Type="http://schemas.openxmlformats.org/officeDocument/2006/relationships/hyperlink" Target="http://en.kremlin.ru/events/president/news/58566" TargetMode="External"/><Relationship Id="rId289" Type="http://schemas.openxmlformats.org/officeDocument/2006/relationships/hyperlink" Target="https://www.reuters.com/article/us-usa-turkey-idUSKCN1LK1NR" TargetMode="External"/><Relationship Id="rId11" Type="http://schemas.openxmlformats.org/officeDocument/2006/relationships/hyperlink" Target="https://obamawhitehouse.archives.gov/the-press-office/2016/07/06/readout-presidents-call-president-vladimir-putin-russia" TargetMode="External"/><Relationship Id="rId53" Type="http://schemas.openxmlformats.org/officeDocument/2006/relationships/hyperlink" Target="https://www.mid.ru/en/foreign_policy/news/-/asset_publisher/cKNonkJE02Bw/content/id/2746041" TargetMode="External"/><Relationship Id="rId149" Type="http://schemas.openxmlformats.org/officeDocument/2006/relationships/hyperlink" Target="http://en.kremlin.ru/events/president/news/50745" TargetMode="External"/><Relationship Id="rId314" Type="http://schemas.openxmlformats.org/officeDocument/2006/relationships/hyperlink" Target="https://www.reuters.com/article/uk-mideast-crisis-russia-usa-syria-idUKKBN0TJ28E20151130" TargetMode="External"/><Relationship Id="rId356" Type="http://schemas.openxmlformats.org/officeDocument/2006/relationships/hyperlink" Target="http://www.en.kremlin.ru/events/president/news/63588" TargetMode="External"/><Relationship Id="rId95" Type="http://schemas.openxmlformats.org/officeDocument/2006/relationships/hyperlink" Target="http://en.kremlin.ru/events/president/news/60519" TargetMode="External"/><Relationship Id="rId160" Type="http://schemas.openxmlformats.org/officeDocument/2006/relationships/hyperlink" Target="http://en.kremlin.ru/events/president/news/11436" TargetMode="External"/><Relationship Id="rId216" Type="http://schemas.openxmlformats.org/officeDocument/2006/relationships/hyperlink" Target="https://www.msb.gov.tr/en-US/Slide/1432019-33341" TargetMode="External"/><Relationship Id="rId258" Type="http://schemas.openxmlformats.org/officeDocument/2006/relationships/hyperlink" Target="https://www.mid.ru/foreign_policy/news/-/asset_publisher/cKNonkJE02Bw/content/id/3318954" TargetMode="External"/><Relationship Id="rId22" Type="http://schemas.openxmlformats.org/officeDocument/2006/relationships/hyperlink" Target="https://obamawhitehouse.archives.gov/the-press-office/2013/03/01/readout-president-s-call-president-putin" TargetMode="External"/><Relationship Id="rId64" Type="http://schemas.openxmlformats.org/officeDocument/2006/relationships/hyperlink" Target="https://www.mid.ru/en/foreign_policy/news/-/asset_publisher/cKNonkJE02Bw/content/id/2015324" TargetMode="External"/><Relationship Id="rId118" Type="http://schemas.openxmlformats.org/officeDocument/2006/relationships/hyperlink" Target="http://en.kremlin.ru/events/president/news/56143" TargetMode="External"/><Relationship Id="rId325" Type="http://schemas.openxmlformats.org/officeDocument/2006/relationships/hyperlink" Target="https://en.mfa.ir/portal/NewsView/607970" TargetMode="External"/><Relationship Id="rId367" Type="http://schemas.openxmlformats.org/officeDocument/2006/relationships/hyperlink" Target="https://sputnikglobe.com/amp/20190902/russian-foreign-minister-lavrov-iranian-counterpart-zarif-joint-press-conference-1076702534.html" TargetMode="External"/><Relationship Id="rId171" Type="http://schemas.openxmlformats.org/officeDocument/2006/relationships/hyperlink" Target="https://www.mid.ru/en/foreign_policy/news/-/asset_publisher/cKNonkJE02Bw/content/id/1978047" TargetMode="External"/><Relationship Id="rId227" Type="http://schemas.openxmlformats.org/officeDocument/2006/relationships/hyperlink" Target="https://www.jcs.mil/Media/News/News-Display/Article/2056734/readout-of-chairman-of-the-joint-chiefs-of-staff-gen-mark-a-milleys-meeting-wit/" TargetMode="External"/><Relationship Id="rId269" Type="http://schemas.openxmlformats.org/officeDocument/2006/relationships/hyperlink" Target="https://2017-2021.state.gov/secretary-pompeos-call-with-turkish-foreign-minister-mevlut-cavusoglu-5/index.html" TargetMode="External"/><Relationship Id="rId33" Type="http://schemas.openxmlformats.org/officeDocument/2006/relationships/hyperlink" Target="https://www.mid.ru/en/foreign_policy/news/-/asset_publisher/cKNonkJE02Bw/content/id/3980155" TargetMode="External"/><Relationship Id="rId129" Type="http://schemas.openxmlformats.org/officeDocument/2006/relationships/hyperlink" Target="http://en.kremlin.ru/events/president/news/54256" TargetMode="External"/><Relationship Id="rId280" Type="http://schemas.openxmlformats.org/officeDocument/2006/relationships/hyperlink" Target="https://jp.reuters.com/article/syria-crisis-iran-idUSL6E8J73V320120807" TargetMode="External"/><Relationship Id="rId336" Type="http://schemas.openxmlformats.org/officeDocument/2006/relationships/hyperlink" Target="https://en.mfa.gov.ir/portal/newsview/573056" TargetMode="External"/><Relationship Id="rId75" Type="http://schemas.openxmlformats.org/officeDocument/2006/relationships/hyperlink" Target="http://en.kremlin.ru/events/president/news/63235" TargetMode="External"/><Relationship Id="rId140" Type="http://schemas.openxmlformats.org/officeDocument/2006/relationships/hyperlink" Target="http://en.kremlin.ru/events/president/news/52816" TargetMode="External"/><Relationship Id="rId182" Type="http://schemas.openxmlformats.org/officeDocument/2006/relationships/hyperlink" Target="https://trumpwhitehouse.archives.gov/briefings-statements/remarks-president-trump-president-erdogan-turkey-bilateral-meeting/" TargetMode="External"/><Relationship Id="rId378" Type="http://schemas.openxmlformats.org/officeDocument/2006/relationships/hyperlink" Target="http://en.kremlin.ru/events/president/news/50390" TargetMode="External"/><Relationship Id="rId6" Type="http://schemas.openxmlformats.org/officeDocument/2006/relationships/hyperlink" Target="https://2009-2017.state.gov/secretary/remarks/2015/11/249508.htm" TargetMode="External"/><Relationship Id="rId238" Type="http://schemas.openxmlformats.org/officeDocument/2006/relationships/hyperlink" Target="https://www.tccb.gov.tr/en/spokesperson/1696/116900/press-statement-on-presidential-spokesperson-ibrahim-kalin-s-meeting-with-u-s-representative-to-the-united-nations-kelly-craft-and-u-s-special-representative-for-syria-james-jeffrey" TargetMode="External"/><Relationship Id="rId291" Type="http://schemas.openxmlformats.org/officeDocument/2006/relationships/hyperlink" Target="https://2009-2017.state.gov/r/pa/prs/ps/2016/04/255870.htm" TargetMode="External"/><Relationship Id="rId305" Type="http://schemas.openxmlformats.org/officeDocument/2006/relationships/hyperlink" Target="https://obamawhitehouse.archives.gov/blog/2011/12/03/vice-president-biden-attends-summit-champion-entrepreneurial-spirit-around-world" TargetMode="External"/><Relationship Id="rId347" Type="http://schemas.openxmlformats.org/officeDocument/2006/relationships/hyperlink" Target="https://theiranproject.com/blog/2016/02/12/zarif-meets-lavrov-in-munich/" TargetMode="External"/><Relationship Id="rId44" Type="http://schemas.openxmlformats.org/officeDocument/2006/relationships/hyperlink" Target="https://www.mid.ru/en/foreign_policy/news/-/asset_publisher/cKNonkJE02Bw/content/id/3224470" TargetMode="External"/><Relationship Id="rId86" Type="http://schemas.openxmlformats.org/officeDocument/2006/relationships/hyperlink" Target="http://en.kremlin.ru/events/president/news/62552" TargetMode="External"/><Relationship Id="rId151" Type="http://schemas.openxmlformats.org/officeDocument/2006/relationships/hyperlink" Target="http://en.kremlin.ru/events/president/news/50393" TargetMode="External"/><Relationship Id="rId389" Type="http://schemas.openxmlformats.org/officeDocument/2006/relationships/hyperlink" Target="https://obamawhitehouse.archives.gov/the-press-office/2014/03/09/statement-nsc-spokesperson-caitlin-hayden-assistant-president-homeland-s" TargetMode="External"/><Relationship Id="rId193" Type="http://schemas.openxmlformats.org/officeDocument/2006/relationships/hyperlink" Target="https://obamawhitehouse.archives.gov/the-press-office/2016/01/13/readout-presidents-call-president-vladimir-putin-russia-0" TargetMode="External"/><Relationship Id="rId207" Type="http://schemas.openxmlformats.org/officeDocument/2006/relationships/hyperlink" Target="https://2009-2017.state.gov/secretary/remarks/2015/09/247358.htm" TargetMode="External"/><Relationship Id="rId249" Type="http://schemas.openxmlformats.org/officeDocument/2006/relationships/hyperlink" Target="https://www.tccb.gov.tr/en/speeches-statements/558/99503/phone-call-with-u-s-president-trump" TargetMode="External"/><Relationship Id="rId13" Type="http://schemas.openxmlformats.org/officeDocument/2006/relationships/hyperlink" Target="https://2009-2017.state.gov/secretary/remarks/2015/03/239573.htm" TargetMode="External"/><Relationship Id="rId109" Type="http://schemas.openxmlformats.org/officeDocument/2006/relationships/hyperlink" Target="http://en.kremlin.ru/events/president/news/58110" TargetMode="External"/><Relationship Id="rId260" Type="http://schemas.openxmlformats.org/officeDocument/2006/relationships/hyperlink" Target="https://www.defense.gov/News/News-Stories/Article/Article/947615/dunford-discusses-isil-with-turkish-counterpart-ahead-of-nato-meeting/" TargetMode="External"/><Relationship Id="rId316" Type="http://schemas.openxmlformats.org/officeDocument/2006/relationships/hyperlink" Target="https://obamawhitehouse.archives.gov/the-press-office/2017/01/03/readout-presidents-call-president-recep-tayyip-erdogan-turkey" TargetMode="External"/><Relationship Id="rId55" Type="http://schemas.openxmlformats.org/officeDocument/2006/relationships/hyperlink" Target="https://www.mid.ru/en/foreign_policy/news/-/asset_publisher/cKNonkJE02Bw/content/id/2610777" TargetMode="External"/><Relationship Id="rId97" Type="http://schemas.openxmlformats.org/officeDocument/2006/relationships/hyperlink" Target="http://en.kremlin.ru/events/president/news/60427" TargetMode="External"/><Relationship Id="rId120" Type="http://schemas.openxmlformats.org/officeDocument/2006/relationships/hyperlink" Target="http://en.kremlin.ru/events/president/news/55696" TargetMode="External"/><Relationship Id="rId358" Type="http://schemas.openxmlformats.org/officeDocument/2006/relationships/hyperlink" Target="https://www.tehrantimes.com/news/447048/Russian-Iranian-Turkish-foreign-ministers-to-discuss-Syria" TargetMode="External"/><Relationship Id="rId162" Type="http://schemas.openxmlformats.org/officeDocument/2006/relationships/hyperlink" Target="http://en.kremlin.ru/events/president/news/10737" TargetMode="External"/><Relationship Id="rId218" Type="http://schemas.openxmlformats.org/officeDocument/2006/relationships/hyperlink" Target="https://www.jcs.mil/Media/News/News-Display/Article/1693368/readout-of-chairman-of-the-joint-chiefs-of-staff-gen-dunfords-meeting-with-turk/" TargetMode="External"/><Relationship Id="rId271" Type="http://schemas.openxmlformats.org/officeDocument/2006/relationships/hyperlink" Target="https://2017-2021.state.gov/secretary-michael-r-pompeos-call-with-turkish-foreign-minister-cavusoglu/index.html" TargetMode="External"/><Relationship Id="rId24" Type="http://schemas.openxmlformats.org/officeDocument/2006/relationships/hyperlink" Target="https://2009-2017.state.gov/r/pa/prs/ps/2011/10/174885.htm" TargetMode="External"/><Relationship Id="rId66" Type="http://schemas.openxmlformats.org/officeDocument/2006/relationships/hyperlink" Target="http://en.kremlin.ru/events/president/news/64347" TargetMode="External"/><Relationship Id="rId131" Type="http://schemas.openxmlformats.org/officeDocument/2006/relationships/hyperlink" Target="http://en.kremlin.ru/events/president/news/54021" TargetMode="External"/><Relationship Id="rId327" Type="http://schemas.openxmlformats.org/officeDocument/2006/relationships/hyperlink" Target="https://en.mfa.gov.ir/portal/newsview/599243" TargetMode="External"/><Relationship Id="rId369" Type="http://schemas.openxmlformats.org/officeDocument/2006/relationships/hyperlink" Target="https://www.reuters.com/article/us-usa-turkey-sanctions-diplomacy-idUSKBN28P1XA" TargetMode="External"/><Relationship Id="rId173" Type="http://schemas.openxmlformats.org/officeDocument/2006/relationships/hyperlink" Target="http://en.kremlin.ru/events/president/news/58482" TargetMode="External"/><Relationship Id="rId229" Type="http://schemas.openxmlformats.org/officeDocument/2006/relationships/hyperlink" Target="https://www.defense.gov/News/Releases/Release/Article/1765707/readout-of-acting-secretary-of-defense-patrick-m-shanahans-meeting-with-turkish/" TargetMode="External"/><Relationship Id="rId380" Type="http://schemas.openxmlformats.org/officeDocument/2006/relationships/hyperlink" Target="https://www.mfa.gov.tr/undersecretary-ambassador-sinirlioglu-had-an-exchange-of-views-with-general-allen.en.mfa" TargetMode="External"/><Relationship Id="rId240" Type="http://schemas.openxmlformats.org/officeDocument/2006/relationships/hyperlink" Target="https://www.tccb.gov.tr/en/spokesperson/1696/89138/cumhurbaskanligi-sozcusu-ibrahim-kalinin-abd-ulusal-guvenlik-danismani-general-hr-mcmaster-ile-gerceklestirdigi-telefon-gorusmesine-iliskin-basin-aciklamasi" TargetMode="External"/><Relationship Id="rId35" Type="http://schemas.openxmlformats.org/officeDocument/2006/relationships/hyperlink" Target="https://www.mid.ru/en/foreign_policy/news/-/asset_publisher/cKNonkJE02Bw/content/id/3955122" TargetMode="External"/><Relationship Id="rId77" Type="http://schemas.openxmlformats.org/officeDocument/2006/relationships/hyperlink" Target="http://en.kremlin.ru/events/president/news/63124" TargetMode="External"/><Relationship Id="rId100" Type="http://schemas.openxmlformats.org/officeDocument/2006/relationships/hyperlink" Target="http://en.kremlin.ru/events/president/news/59829" TargetMode="External"/><Relationship Id="rId282" Type="http://schemas.openxmlformats.org/officeDocument/2006/relationships/hyperlink" Target="https://www.mfa.gov.tr/sayin-bakanimizin-iran-db-ile-gorusmesi-15-06-20.en.mfa" TargetMode="External"/><Relationship Id="rId338" Type="http://schemas.openxmlformats.org/officeDocument/2006/relationships/hyperlink" Target="https://en.mfa.gov.ir/portal/newsview/570945" TargetMode="External"/><Relationship Id="rId8" Type="http://schemas.openxmlformats.org/officeDocument/2006/relationships/hyperlink" Target="https://obamawhitehouse.archives.gov/the-press-office/2015/06/26/readout-president%E2%80%99s-call-president-vladimir-putin-russia" TargetMode="External"/><Relationship Id="rId142" Type="http://schemas.openxmlformats.org/officeDocument/2006/relationships/hyperlink" Target="http://en.kremlin.ru/events/president/news/52295" TargetMode="External"/><Relationship Id="rId184" Type="http://schemas.openxmlformats.org/officeDocument/2006/relationships/hyperlink" Target="https://trumpwhitehouse.archives.gov/briefings-statements/readout-president-donald-j-trumps-call-president-recep-tayyip-erdogan-turkey-2/" TargetMode="External"/><Relationship Id="rId391" Type="http://schemas.openxmlformats.org/officeDocument/2006/relationships/printerSettings" Target="../printerSettings/printerSettings1.bin"/><Relationship Id="rId251" Type="http://schemas.openxmlformats.org/officeDocument/2006/relationships/hyperlink" Target="https://www.tccb.gov.tr/en/speeches-statements/558/94907/phone-call-with-u-s-president-trump" TargetMode="External"/><Relationship Id="rId46" Type="http://schemas.openxmlformats.org/officeDocument/2006/relationships/hyperlink" Target="https://www.mid.ru/en/foreign_policy/news/-/asset_publisher/cKNonkJE02Bw/content/id/3111309" TargetMode="External"/><Relationship Id="rId293" Type="http://schemas.openxmlformats.org/officeDocument/2006/relationships/hyperlink" Target="https://www.mfa.gov.tr/foreign-minister-davutoglu-address-regional-developments-with-us-secretary-of-state-kerry.en.mfa" TargetMode="External"/><Relationship Id="rId307" Type="http://schemas.openxmlformats.org/officeDocument/2006/relationships/hyperlink" Target="https://ru.usembassy.gov/readout-secretary-tillersons-meeting-russian-foreign-minister-sergey-lavrov/" TargetMode="External"/><Relationship Id="rId349" Type="http://schemas.openxmlformats.org/officeDocument/2006/relationships/hyperlink" Target="https://www.timesofisrael.com/kerry-lavrov-discuss-syria-in-new-york/" TargetMode="External"/><Relationship Id="rId88" Type="http://schemas.openxmlformats.org/officeDocument/2006/relationships/hyperlink" Target="http://en.kremlin.ru/events/president/news/61876" TargetMode="External"/><Relationship Id="rId111" Type="http://schemas.openxmlformats.org/officeDocument/2006/relationships/hyperlink" Target="http://en.kremlin.ru/events/president/news/57262" TargetMode="External"/><Relationship Id="rId153" Type="http://schemas.openxmlformats.org/officeDocument/2006/relationships/hyperlink" Target="https://2009-2017.state.gov/secretary/remarks/2015/07/244598.htm" TargetMode="External"/><Relationship Id="rId195" Type="http://schemas.openxmlformats.org/officeDocument/2006/relationships/hyperlink" Target="https://obamawhitehouse.archives.gov/the-press-office/2015/12/10/readout-vice-president-bidens-call-prime-minister-davutoglu-turkey" TargetMode="External"/><Relationship Id="rId209" Type="http://schemas.openxmlformats.org/officeDocument/2006/relationships/hyperlink" Target="https://2009-2017.state.gov/secretary/remarks/2016/08/261303.htm" TargetMode="External"/><Relationship Id="rId360" Type="http://schemas.openxmlformats.org/officeDocument/2006/relationships/hyperlink" Target="https://www.mfa.gov.tr/turkiye-rf-iran-uclu-disisleri-bakanlari-toplantisi-antalyada-duzenlendi_en.en.mfa" TargetMode="External"/><Relationship Id="rId220" Type="http://schemas.openxmlformats.org/officeDocument/2006/relationships/hyperlink" Target="https://www.msb.gov.tr/en-US/Slide/2092018-78661" TargetMode="External"/><Relationship Id="rId15" Type="http://schemas.openxmlformats.org/officeDocument/2006/relationships/hyperlink" Target="https://2009-2017.state.gov/secretary/remarks/2015/07/244598.htm" TargetMode="External"/><Relationship Id="rId57" Type="http://schemas.openxmlformats.org/officeDocument/2006/relationships/hyperlink" Target="https://www.mid.ru/en/foreign_policy/news/-/asset_publisher/cKNonkJE02Bw/content/id/2568218" TargetMode="External"/><Relationship Id="rId262" Type="http://schemas.openxmlformats.org/officeDocument/2006/relationships/hyperlink" Target="https://www.airuniversity.af.edu/News/Display/Article/1420630/readout-of-chairman-of-the-joint-chiefs-of-staff-gen-dunfords-phone-call-with-c/" TargetMode="External"/><Relationship Id="rId318" Type="http://schemas.openxmlformats.org/officeDocument/2006/relationships/hyperlink" Target="https://en.mfa.ir/portal/newsview/568803/iranian-turkish-fms-meet-in-istanbul" TargetMode="External"/><Relationship Id="rId99" Type="http://schemas.openxmlformats.org/officeDocument/2006/relationships/hyperlink" Target="http://en.kremlin.ru/events/president/news/59893" TargetMode="External"/><Relationship Id="rId122" Type="http://schemas.openxmlformats.org/officeDocument/2006/relationships/hyperlink" Target="http://en.kremlin.ru/events/president/news/55614" TargetMode="External"/><Relationship Id="rId164" Type="http://schemas.openxmlformats.org/officeDocument/2006/relationships/hyperlink" Target="http://en.kremlin.ru/events/president/news/10620" TargetMode="External"/><Relationship Id="rId371" Type="http://schemas.openxmlformats.org/officeDocument/2006/relationships/hyperlink" Target="https://www.mfa.gov.tr/no_-1_-2-january-2014_-press-release-regarding-the-visit-of-the-minister-of-foreign-affairs-of-iran.en.mfa" TargetMode="External"/><Relationship Id="rId26" Type="http://schemas.openxmlformats.org/officeDocument/2006/relationships/hyperlink" Target="https://www.mid.ru/en/foreign_policy/news/-/asset_publisher/cKNonkJE02Bw/content/id/4350105" TargetMode="External"/><Relationship Id="rId231" Type="http://schemas.openxmlformats.org/officeDocument/2006/relationships/hyperlink" Target="https://www.jcs.mil/Media/News/News-Display/Article/1726264/readout-of-chairman-of-the-joint-chiefs-of-staff-gen-dunfords-visit-to-turkey/" TargetMode="External"/><Relationship Id="rId273" Type="http://schemas.openxmlformats.org/officeDocument/2006/relationships/hyperlink" Target="https://www.centcom.mil/MEDIA/STATEMENTS/Statements-View/Article/1957415/readout-of-visit-from-us-central-command-and-us-european-command-deputy-command/" TargetMode="External"/><Relationship Id="rId329" Type="http://schemas.openxmlformats.org/officeDocument/2006/relationships/hyperlink" Target="https://en.mfa.gov.ir/portal/newsview/595566" TargetMode="External"/><Relationship Id="rId68" Type="http://schemas.openxmlformats.org/officeDocument/2006/relationships/hyperlink" Target="http://en.kremlin.ru/events/president/news/64204" TargetMode="External"/><Relationship Id="rId133" Type="http://schemas.openxmlformats.org/officeDocument/2006/relationships/hyperlink" Target="http://en.kremlin.ru/events/president/news/53497" TargetMode="External"/><Relationship Id="rId175" Type="http://schemas.openxmlformats.org/officeDocument/2006/relationships/hyperlink" Target="http://en.kremlin.ru/events/president/news/60247" TargetMode="External"/><Relationship Id="rId340" Type="http://schemas.openxmlformats.org/officeDocument/2006/relationships/hyperlink" Target="https://en.mfa.gov.ir/portal/newsview/570532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jusoor.co/ar/details/%D8%A7%D9%84%D9%85%D8%B9%D8%A7%D8%A8%D8%B1-%D8%A7%D9%84%D8%AF%D8%A7%D8%AE%D9%84%D9%8A%D8%A9-%D9%81%D9%8A-%D8%B3%D9%88%D8%B1%D9%8A%D8%A9" TargetMode="External"/><Relationship Id="rId1" Type="http://schemas.openxmlformats.org/officeDocument/2006/relationships/hyperlink" Target="https://jusoor.co/en/details/map-of-airports-in-syria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jusoor.co/en/details/map-of-foreign-forces-points-in-syria-mid-2022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undocs.org/S/RES/2328(2016)" TargetMode="External"/><Relationship Id="rId13" Type="http://schemas.openxmlformats.org/officeDocument/2006/relationships/hyperlink" Target="https://undocs.org/S/RES/2254(2015)" TargetMode="External"/><Relationship Id="rId18" Type="http://schemas.openxmlformats.org/officeDocument/2006/relationships/hyperlink" Target="https://digitallibrary.un.org/record/844666?ln=en" TargetMode="External"/><Relationship Id="rId26" Type="http://schemas.openxmlformats.org/officeDocument/2006/relationships/hyperlink" Target="https://www.securitycouncilreport.org/atf/cf/%7B65BFCF9B-6D27-4E9C-8CD3-CF6E4FF96FF9%7D/s_2019_756.pdf" TargetMode="External"/><Relationship Id="rId3" Type="http://schemas.openxmlformats.org/officeDocument/2006/relationships/hyperlink" Target="https://undocs.org/en/S/RES/2449(2018)" TargetMode="External"/><Relationship Id="rId21" Type="http://schemas.openxmlformats.org/officeDocument/2006/relationships/hyperlink" Target="https://digitallibrary.un.org/record/1286373/usage?ln=enn" TargetMode="External"/><Relationship Id="rId7" Type="http://schemas.openxmlformats.org/officeDocument/2006/relationships/hyperlink" Target="https://undocs.org/en/S/RES/2332(2016)" TargetMode="External"/><Relationship Id="rId12" Type="http://schemas.openxmlformats.org/officeDocument/2006/relationships/hyperlink" Target="https://undocs.org/en/S/RES/2258(2015)" TargetMode="External"/><Relationship Id="rId17" Type="http://schemas.openxmlformats.org/officeDocument/2006/relationships/hyperlink" Target="https://undocs.org/en/S/RES/2199(2015)" TargetMode="External"/><Relationship Id="rId25" Type="http://schemas.openxmlformats.org/officeDocument/2006/relationships/hyperlink" Target="https://digitallibrary.un.org/record/1482033?ln=en" TargetMode="External"/><Relationship Id="rId2" Type="http://schemas.openxmlformats.org/officeDocument/2006/relationships/hyperlink" Target="https://undocs.org/en/S/RES/2504(2020)" TargetMode="External"/><Relationship Id="rId16" Type="http://schemas.openxmlformats.org/officeDocument/2006/relationships/hyperlink" Target="https://undocs.org/S/RES/2209(2015)" TargetMode="External"/><Relationship Id="rId20" Type="http://schemas.openxmlformats.org/officeDocument/2006/relationships/hyperlink" Target="https://digitallibrary.un.org/record/861103/usage?ln=en" TargetMode="External"/><Relationship Id="rId29" Type="http://schemas.openxmlformats.org/officeDocument/2006/relationships/hyperlink" Target="https://digitallibrary.un.org/record/3871735?ln=en" TargetMode="External"/><Relationship Id="rId1" Type="http://schemas.openxmlformats.org/officeDocument/2006/relationships/hyperlink" Target="https://undocs.org/en/S/RES/2533(2020)" TargetMode="External"/><Relationship Id="rId6" Type="http://schemas.openxmlformats.org/officeDocument/2006/relationships/hyperlink" Target="https://undocs.org/en/S/RES/2336(2016)" TargetMode="External"/><Relationship Id="rId11" Type="http://schemas.openxmlformats.org/officeDocument/2006/relationships/hyperlink" Target="https://undocs.org/S/RES/2268(2016)" TargetMode="External"/><Relationship Id="rId24" Type="http://schemas.openxmlformats.org/officeDocument/2006/relationships/hyperlink" Target="http://www.securitycouncilreport.org/atf/cf/%7B65BFCF9B-6D27-4E9C-8CD3-CF6E4FF96FF9%7D/s_2017_970.pdf" TargetMode="External"/><Relationship Id="rId5" Type="http://schemas.openxmlformats.org/officeDocument/2006/relationships/hyperlink" Target="https://undocs.org/en/S/RES/2393(2017" TargetMode="External"/><Relationship Id="rId15" Type="http://schemas.openxmlformats.org/officeDocument/2006/relationships/hyperlink" Target="https://undocs.org/S/RES/2235(2015)" TargetMode="External"/><Relationship Id="rId23" Type="http://schemas.openxmlformats.org/officeDocument/2006/relationships/hyperlink" Target="https://digitallibrary.un.org/record/1318896?ln=en" TargetMode="External"/><Relationship Id="rId28" Type="http://schemas.openxmlformats.org/officeDocument/2006/relationships/hyperlink" Target="https://digitallibrary.un.org/record/3871168?ln=en" TargetMode="External"/><Relationship Id="rId10" Type="http://schemas.openxmlformats.org/officeDocument/2006/relationships/hyperlink" Target="https://undocs.org/S/RES/2314(2016)" TargetMode="External"/><Relationship Id="rId19" Type="http://schemas.openxmlformats.org/officeDocument/2006/relationships/hyperlink" Target="https://digitallibrary.un.org/record/850380?ln=en" TargetMode="External"/><Relationship Id="rId31" Type="http://schemas.openxmlformats.org/officeDocument/2006/relationships/hyperlink" Target="https://www.securitycouncilreport.org/whatsinblue/2020/07/syria-vote-on-fifth-draft-resolution-on-cross-border-humanitarian-access.php" TargetMode="External"/><Relationship Id="rId4" Type="http://schemas.openxmlformats.org/officeDocument/2006/relationships/hyperlink" Target="https://undocs.org/en/S/RES/2401(2018)" TargetMode="External"/><Relationship Id="rId9" Type="http://schemas.openxmlformats.org/officeDocument/2006/relationships/hyperlink" Target="https://undocs.org/S/RES/2319(2016)" TargetMode="External"/><Relationship Id="rId14" Type="http://schemas.openxmlformats.org/officeDocument/2006/relationships/hyperlink" Target="https://undocs.org/S/RES/2249(2015)" TargetMode="External"/><Relationship Id="rId22" Type="http://schemas.openxmlformats.org/officeDocument/2006/relationships/hyperlink" Target="https://digitallibrary.un.org/record/1310864?ln=en" TargetMode="External"/><Relationship Id="rId27" Type="http://schemas.openxmlformats.org/officeDocument/2006/relationships/hyperlink" Target="https://digitallibrary.un.org/record/3840524?ln=en" TargetMode="External"/><Relationship Id="rId30" Type="http://schemas.openxmlformats.org/officeDocument/2006/relationships/hyperlink" Target="https://digitallibrary.un.org/record/3871434?ln=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home.treasury.gov/news/press-releases/sm712" TargetMode="External"/><Relationship Id="rId21" Type="http://schemas.openxmlformats.org/officeDocument/2006/relationships/hyperlink" Target="https://home.treasury.gov/policy-issues/financial-sanctions/recent-actions/20201029" TargetMode="External"/><Relationship Id="rId42" Type="http://schemas.openxmlformats.org/officeDocument/2006/relationships/hyperlink" Target="https://home.treasury.gov/policy-issues/financial-sanctions/recent-actions/20190607" TargetMode="External"/><Relationship Id="rId63" Type="http://schemas.openxmlformats.org/officeDocument/2006/relationships/hyperlink" Target="https://home.treasury.gov/news/press-releases/sm0383" TargetMode="External"/><Relationship Id="rId84" Type="http://schemas.openxmlformats.org/officeDocument/2006/relationships/hyperlink" Target="https://www.treasury.gov/press-center/press-releases/Pages/sm0219.aspx" TargetMode="External"/><Relationship Id="rId138" Type="http://schemas.openxmlformats.org/officeDocument/2006/relationships/hyperlink" Target="https://home.treasury.gov/policy-issues/financial-sanctions/recent-actions/20180725" TargetMode="External"/><Relationship Id="rId159" Type="http://schemas.openxmlformats.org/officeDocument/2006/relationships/printerSettings" Target="../printerSettings/printerSettings3.bin"/><Relationship Id="rId107" Type="http://schemas.openxmlformats.org/officeDocument/2006/relationships/hyperlink" Target="https://home.treasury.gov/policy-issues/financial-sanctions/recent-actions/20200110" TargetMode="External"/><Relationship Id="rId11" Type="http://schemas.openxmlformats.org/officeDocument/2006/relationships/hyperlink" Target="https://2017-2021.state.gov/caatsa-section-231-imposition-of-sanctions-on-turkish-presidency-of-defense-industries/index.html" TargetMode="External"/><Relationship Id="rId32" Type="http://schemas.openxmlformats.org/officeDocument/2006/relationships/hyperlink" Target="https://home.treasury.gov/policy-issues/financial-sanctions/recent-actions/20191211" TargetMode="External"/><Relationship Id="rId53" Type="http://schemas.openxmlformats.org/officeDocument/2006/relationships/hyperlink" Target="https://home.treasury.gov/policy-issues/financial-sanctions/recent-actions/20180522" TargetMode="External"/><Relationship Id="rId74" Type="http://schemas.openxmlformats.org/officeDocument/2006/relationships/hyperlink" Target="https://www.treasury.gov/press-center/press-releases/Pages/jl0693.aspx" TargetMode="External"/><Relationship Id="rId128" Type="http://schemas.openxmlformats.org/officeDocument/2006/relationships/hyperlink" Target="https://home.treasury.gov/policy-issues/financial-sanctions/recent-actions/20181016" TargetMode="External"/><Relationship Id="rId149" Type="http://schemas.openxmlformats.org/officeDocument/2006/relationships/hyperlink" Target="https://home.treasury.gov/policy-issues/financial-sanctions/recent-actions/20180209" TargetMode="External"/><Relationship Id="rId5" Type="http://schemas.openxmlformats.org/officeDocument/2006/relationships/hyperlink" Target="https://home.treasury.gov/news/press-releases/jl0526" TargetMode="External"/><Relationship Id="rId95" Type="http://schemas.openxmlformats.org/officeDocument/2006/relationships/hyperlink" Target="https://home.treasury.gov/policy-issues/financial-sanctions/recent-actions/20200910" TargetMode="External"/><Relationship Id="rId22" Type="http://schemas.openxmlformats.org/officeDocument/2006/relationships/hyperlink" Target="https://home.treasury.gov/news/press-releases/sm1168" TargetMode="External"/><Relationship Id="rId43" Type="http://schemas.openxmlformats.org/officeDocument/2006/relationships/hyperlink" Target="https://home.treasury.gov/policy-issues/financial-sanctions/recent-actions/20190415_33" TargetMode="External"/><Relationship Id="rId64" Type="http://schemas.openxmlformats.org/officeDocument/2006/relationships/hyperlink" Target="https://home.treasury.gov/node/26521" TargetMode="External"/><Relationship Id="rId118" Type="http://schemas.openxmlformats.org/officeDocument/2006/relationships/hyperlink" Target="https://home.treasury.gov/policy-issues/financial-sanctions/recent-actions/20190611" TargetMode="External"/><Relationship Id="rId139" Type="http://schemas.openxmlformats.org/officeDocument/2006/relationships/hyperlink" Target="https://home.treasury.gov/policy-issues/financial-sanctions/recent-actions/20180710" TargetMode="External"/><Relationship Id="rId80" Type="http://schemas.openxmlformats.org/officeDocument/2006/relationships/hyperlink" Target="https://home.treasury.gov/policy-issues/financial-sanctions/recent-actions/20160713" TargetMode="External"/><Relationship Id="rId85" Type="http://schemas.openxmlformats.org/officeDocument/2006/relationships/hyperlink" Target="https://home.treasury.gov/news/press-releases/sm1220" TargetMode="External"/><Relationship Id="rId150" Type="http://schemas.openxmlformats.org/officeDocument/2006/relationships/hyperlink" Target="https://home.treasury.gov/policy-issues/financial-sanctions/recent-actions/20180202" TargetMode="External"/><Relationship Id="rId155" Type="http://schemas.openxmlformats.org/officeDocument/2006/relationships/hyperlink" Target="https://home.treasury.gov/news/press-releases/sm0087" TargetMode="External"/><Relationship Id="rId12" Type="http://schemas.openxmlformats.org/officeDocument/2006/relationships/hyperlink" Target="https://2017-2021.state.gov/syria-sanctions-designations-on-the-anniversary-of-assads-attack-against-the-people-of-douma-syria/index.html" TargetMode="External"/><Relationship Id="rId17" Type="http://schemas.openxmlformats.org/officeDocument/2006/relationships/hyperlink" Target="https://home.treasury.gov/policy-issues/financial-sanctions/recent-actions/20201118" TargetMode="External"/><Relationship Id="rId33" Type="http://schemas.openxmlformats.org/officeDocument/2006/relationships/hyperlink" Target="https://home.treasury.gov/news/press-releases/sm853" TargetMode="External"/><Relationship Id="rId38" Type="http://schemas.openxmlformats.org/officeDocument/2006/relationships/hyperlink" Target="https://home.treasury.gov/news/press-releases/sm787" TargetMode="External"/><Relationship Id="rId59" Type="http://schemas.openxmlformats.org/officeDocument/2006/relationships/hyperlink" Target="https://home.treasury.gov/news/press-releases/sm0387" TargetMode="External"/><Relationship Id="rId103" Type="http://schemas.openxmlformats.org/officeDocument/2006/relationships/hyperlink" Target="https://2017-2021.state.gov/terrorist-designation-of-isis-leader-amir-muhammad-said-abdal-rahman-al-mawla/index.html" TargetMode="External"/><Relationship Id="rId108" Type="http://schemas.openxmlformats.org/officeDocument/2006/relationships/hyperlink" Target="https://home.treasury.gov/policy-issues/financial-sanctions/recent-actions/20191104" TargetMode="External"/><Relationship Id="rId124" Type="http://schemas.openxmlformats.org/officeDocument/2006/relationships/hyperlink" Target="https://home.treasury.gov/policy-issues/financial-sanctions/recent-actions/20190315" TargetMode="External"/><Relationship Id="rId129" Type="http://schemas.openxmlformats.org/officeDocument/2006/relationships/hyperlink" Target="https://home.treasury.gov/news/press-releases/sm474" TargetMode="External"/><Relationship Id="rId54" Type="http://schemas.openxmlformats.org/officeDocument/2006/relationships/hyperlink" Target="https://home.treasury.gov/news/press-releases/sm0392" TargetMode="External"/><Relationship Id="rId70" Type="http://schemas.openxmlformats.org/officeDocument/2006/relationships/hyperlink" Target="https://home.treasury.gov/policy-issues/financial-sanctions/recent-actions/20170110" TargetMode="External"/><Relationship Id="rId75" Type="http://schemas.openxmlformats.org/officeDocument/2006/relationships/hyperlink" Target="https://home.treasury.gov/policy-issues/financial-sanctions/recent-actions/20161223" TargetMode="External"/><Relationship Id="rId91" Type="http://schemas.openxmlformats.org/officeDocument/2006/relationships/hyperlink" Target="https://home.treasury.gov/policy-issues/financial-sanctions/recent-actions/20200923_33" TargetMode="External"/><Relationship Id="rId96" Type="http://schemas.openxmlformats.org/officeDocument/2006/relationships/hyperlink" Target="https://home.treasury.gov/policy-issues/financial-sanctions/recent-actions/20200820" TargetMode="External"/><Relationship Id="rId140" Type="http://schemas.openxmlformats.org/officeDocument/2006/relationships/hyperlink" Target="https://home.treasury.gov/news/press-releases/sm0395" TargetMode="External"/><Relationship Id="rId145" Type="http://schemas.openxmlformats.org/officeDocument/2006/relationships/hyperlink" Target="https://home.treasury.gov/policy-issues/financial-sanctions/recent-actions/20180323" TargetMode="External"/><Relationship Id="rId1" Type="http://schemas.openxmlformats.org/officeDocument/2006/relationships/hyperlink" Target="https://home.treasury.gov/news/press-release/sm0087" TargetMode="External"/><Relationship Id="rId6" Type="http://schemas.openxmlformats.org/officeDocument/2006/relationships/hyperlink" Target="https://home.treasury.gov/news/press-releases/jl0137" TargetMode="External"/><Relationship Id="rId23" Type="http://schemas.openxmlformats.org/officeDocument/2006/relationships/hyperlink" Target="https://home.treasury.gov/policy-issues/financial-sanctions/recent-actions/20201026_33" TargetMode="External"/><Relationship Id="rId28" Type="http://schemas.openxmlformats.org/officeDocument/2006/relationships/hyperlink" Target="https://home.treasury.gov/policy-issues/financial-sanctions/recent-actions/20201222" TargetMode="External"/><Relationship Id="rId49" Type="http://schemas.openxmlformats.org/officeDocument/2006/relationships/hyperlink" Target="https://home.treasury.gov/news/press-releases/sm0410" TargetMode="External"/><Relationship Id="rId114" Type="http://schemas.openxmlformats.org/officeDocument/2006/relationships/hyperlink" Target="https://home.treasury.gov/policy-issues/financial-sanctions/recent-actions/20190830_33" TargetMode="External"/><Relationship Id="rId119" Type="http://schemas.openxmlformats.org/officeDocument/2006/relationships/hyperlink" Target="https://home.treasury.gov/news/press-releases/sm691" TargetMode="External"/><Relationship Id="rId44" Type="http://schemas.openxmlformats.org/officeDocument/2006/relationships/hyperlink" Target="https://home.treasury.gov/news/press-releases/sm657" TargetMode="External"/><Relationship Id="rId60" Type="http://schemas.openxmlformats.org/officeDocument/2006/relationships/hyperlink" Target="https://home.treasury.gov/policy-issues/financial-sanctions/recent-actions/20180515" TargetMode="External"/><Relationship Id="rId65" Type="http://schemas.openxmlformats.org/officeDocument/2006/relationships/hyperlink" Target="https://home.treasury.gov/policy-issues/financial-sanctions/recent-actions/20170601" TargetMode="External"/><Relationship Id="rId81" Type="http://schemas.openxmlformats.org/officeDocument/2006/relationships/hyperlink" Target="https://home.treasury.gov/policy-issues/financial-sanctions/recent-actions/20170223" TargetMode="External"/><Relationship Id="rId86" Type="http://schemas.openxmlformats.org/officeDocument/2006/relationships/hyperlink" Target="https://home.treasury.gov/policy-issues/financial-sanctions/recent-actions/20201203" TargetMode="External"/><Relationship Id="rId130" Type="http://schemas.openxmlformats.org/officeDocument/2006/relationships/hyperlink" Target="https://home.treasury.gov/policy-issues/financial-sanctions/recent-actions/20180906_66" TargetMode="External"/><Relationship Id="rId135" Type="http://schemas.openxmlformats.org/officeDocument/2006/relationships/hyperlink" Target="https://home.treasury.gov/news/press-releases/sm454" TargetMode="External"/><Relationship Id="rId151" Type="http://schemas.openxmlformats.org/officeDocument/2006/relationships/hyperlink" Target="https://home.treasury.gov/policy-issues/financial-sanctions/recent-actions/20180131" TargetMode="External"/><Relationship Id="rId156" Type="http://schemas.openxmlformats.org/officeDocument/2006/relationships/hyperlink" Target="https://ofac.treasury.gov/recent-actions/20170427" TargetMode="External"/><Relationship Id="rId13" Type="http://schemas.openxmlformats.org/officeDocument/2006/relationships/hyperlink" Target="https://home.treasury.gov/news/press-releases/sm1210" TargetMode="External"/><Relationship Id="rId18" Type="http://schemas.openxmlformats.org/officeDocument/2006/relationships/hyperlink" Target="https://home.treasury.gov/news/press-releases/sm1185" TargetMode="External"/><Relationship Id="rId39" Type="http://schemas.openxmlformats.org/officeDocument/2006/relationships/hyperlink" Target="https://home.treasury.gov/policy-issues/financial-sanctions/recent-actions/20190926" TargetMode="External"/><Relationship Id="rId109" Type="http://schemas.openxmlformats.org/officeDocument/2006/relationships/hyperlink" Target="https://home.treasury.gov/policy-issues/financial-sanctions/recent-actions/20191023" TargetMode="External"/><Relationship Id="rId34" Type="http://schemas.openxmlformats.org/officeDocument/2006/relationships/hyperlink" Target="https://home.treasury.gov/policy-issues/financial-sanctions/recent-actions/20191205" TargetMode="External"/><Relationship Id="rId50" Type="http://schemas.openxmlformats.org/officeDocument/2006/relationships/hyperlink" Target="https://home.treasury.gov/policy-issues/financial-sanctions/recent-actions/20180611" TargetMode="External"/><Relationship Id="rId55" Type="http://schemas.openxmlformats.org/officeDocument/2006/relationships/hyperlink" Target="https://home.treasury.gov/policy-issues/financial-sanctions/recent-actions/20180517" TargetMode="External"/><Relationship Id="rId76" Type="http://schemas.openxmlformats.org/officeDocument/2006/relationships/hyperlink" Target="https://home.treasury.gov/policy-issues/financial-sanctions/recent-actions/20160721" TargetMode="External"/><Relationship Id="rId97" Type="http://schemas.openxmlformats.org/officeDocument/2006/relationships/hyperlink" Target="https://home.treasury.gov/policy-issues/financial-sanctions/recent-actions/20200729" TargetMode="External"/><Relationship Id="rId104" Type="http://schemas.openxmlformats.org/officeDocument/2006/relationships/hyperlink" Target="https://2017-2021.state.gov/further-sanctions-on-entities-trading-in-or-transporting-iranian-petrochemicals/index.html" TargetMode="External"/><Relationship Id="rId120" Type="http://schemas.openxmlformats.org/officeDocument/2006/relationships/hyperlink" Target="https://home.treasury.gov/news/press-releases/sm639" TargetMode="External"/><Relationship Id="rId125" Type="http://schemas.openxmlformats.org/officeDocument/2006/relationships/hyperlink" Target="https://home.treasury.gov/policy-issues/financial-sanctions/recent-actions/20190213" TargetMode="External"/><Relationship Id="rId141" Type="http://schemas.openxmlformats.org/officeDocument/2006/relationships/hyperlink" Target="https://home.treasury.gov/policy-issues/financial-sanctions/recent-actions/20180524" TargetMode="External"/><Relationship Id="rId146" Type="http://schemas.openxmlformats.org/officeDocument/2006/relationships/hyperlink" Target="https://home.treasury.gov/news/press-releases/sm0332" TargetMode="External"/><Relationship Id="rId7" Type="http://schemas.openxmlformats.org/officeDocument/2006/relationships/hyperlink" Target="https://home.treasury.gov/news/press-releases/JL10013" TargetMode="External"/><Relationship Id="rId71" Type="http://schemas.openxmlformats.org/officeDocument/2006/relationships/hyperlink" Target="https://www.treasury.gov/press-center/press-releases/Pages/jl0698.aspx" TargetMode="External"/><Relationship Id="rId92" Type="http://schemas.openxmlformats.org/officeDocument/2006/relationships/hyperlink" Target="https://home.treasury.gov/news/press-releases/sm1127" TargetMode="External"/><Relationship Id="rId2" Type="http://schemas.openxmlformats.org/officeDocument/2006/relationships/hyperlink" Target="https://home.treasury.gov/news/press-releases/sm0056" TargetMode="External"/><Relationship Id="rId29" Type="http://schemas.openxmlformats.org/officeDocument/2006/relationships/hyperlink" Target="https://2017-2021.state.gov/designation-of-the-atomic-energy-organization-of-iran-its-head-ali-akbar-salehi-and-renewing-nuclear-restrictions/index.html" TargetMode="External"/><Relationship Id="rId24" Type="http://schemas.openxmlformats.org/officeDocument/2006/relationships/hyperlink" Target="https://home.treasury.gov/news/press-releases/sm1165" TargetMode="External"/><Relationship Id="rId40" Type="http://schemas.openxmlformats.org/officeDocument/2006/relationships/hyperlink" Target="https://home.treasury.gov/news/press-releases/sm780" TargetMode="External"/><Relationship Id="rId45" Type="http://schemas.openxmlformats.org/officeDocument/2006/relationships/hyperlink" Target="https://home.treasury.gov/policy-issues/financial-sanctions/recent-actions/20190305" TargetMode="External"/><Relationship Id="rId66" Type="http://schemas.openxmlformats.org/officeDocument/2006/relationships/hyperlink" Target="https://home.treasury.gov/policy-issues/financial-sanctions/recent-actions/20170516" TargetMode="External"/><Relationship Id="rId87" Type="http://schemas.openxmlformats.org/officeDocument/2006/relationships/hyperlink" Target="https://2017-2021.state.gov/commemoration-of-the-massacre-of-mahshahr-and-designation-of-iranian-officials-due-to-involvement-in-gross-violations-of-human-rights/index.html" TargetMode="External"/><Relationship Id="rId110" Type="http://schemas.openxmlformats.org/officeDocument/2006/relationships/hyperlink" Target="https://home.treasury.gov/policy-issues/financial-sanctions/recent-actions/20190930" TargetMode="External"/><Relationship Id="rId115" Type="http://schemas.openxmlformats.org/officeDocument/2006/relationships/hyperlink" Target="https://home.treasury.gov/news/press-releases/sm716" TargetMode="External"/><Relationship Id="rId131" Type="http://schemas.openxmlformats.org/officeDocument/2006/relationships/hyperlink" Target="https://home.treasury.gov/news/press-releases/sm759" TargetMode="External"/><Relationship Id="rId136" Type="http://schemas.openxmlformats.org/officeDocument/2006/relationships/hyperlink" Target="https://home.treasury.gov/policy-issues/financial-sanctions/recent-actions/20180803" TargetMode="External"/><Relationship Id="rId157" Type="http://schemas.openxmlformats.org/officeDocument/2006/relationships/hyperlink" Target="https://home.treasury.gov/news/press-releases/sm0243" TargetMode="External"/><Relationship Id="rId61" Type="http://schemas.openxmlformats.org/officeDocument/2006/relationships/hyperlink" Target="https://home.treasury.gov/news/press-releases/sm0385" TargetMode="External"/><Relationship Id="rId82" Type="http://schemas.openxmlformats.org/officeDocument/2006/relationships/hyperlink" Target="https://home.treasury.gov/policy-issues/financial-sanctions/recent-actions/20161110" TargetMode="External"/><Relationship Id="rId152" Type="http://schemas.openxmlformats.org/officeDocument/2006/relationships/hyperlink" Target="https://home.treasury.gov/policy-issues/financial-sanctions/recent-actions/20180126" TargetMode="External"/><Relationship Id="rId19" Type="http://schemas.openxmlformats.org/officeDocument/2006/relationships/hyperlink" Target="https://home.treasury.gov/policy-issues/financial-sanctions/recent-actions/20201110" TargetMode="External"/><Relationship Id="rId14" Type="http://schemas.openxmlformats.org/officeDocument/2006/relationships/hyperlink" Target="https://home.treasury.gov/news/press-releases/sm1205" TargetMode="External"/><Relationship Id="rId30" Type="http://schemas.openxmlformats.org/officeDocument/2006/relationships/hyperlink" Target="https://home.treasury.gov/policy-issues/financial-sanctions/recent-actions/20191219" TargetMode="External"/><Relationship Id="rId35" Type="http://schemas.openxmlformats.org/officeDocument/2006/relationships/hyperlink" Target="https://home.treasury.gov/news/press-releases/sm845" TargetMode="External"/><Relationship Id="rId56" Type="http://schemas.openxmlformats.org/officeDocument/2006/relationships/hyperlink" Target="https://home.treasury.gov/news/press-releases/sm0388" TargetMode="External"/><Relationship Id="rId77" Type="http://schemas.openxmlformats.org/officeDocument/2006/relationships/hyperlink" Target="https://home.treasury.gov/policy-issues/financial-sanctions/recent-actions/20160720" TargetMode="External"/><Relationship Id="rId100" Type="http://schemas.openxmlformats.org/officeDocument/2006/relationships/hyperlink" Target="https://home.treasury.gov/policy-issues/financial-sanctions/recent-actions/20200625" TargetMode="External"/><Relationship Id="rId105" Type="http://schemas.openxmlformats.org/officeDocument/2006/relationships/hyperlink" Target="https://home.treasury.gov/policy-issues/financial-sanctions/recent-actions/20200318" TargetMode="External"/><Relationship Id="rId126" Type="http://schemas.openxmlformats.org/officeDocument/2006/relationships/hyperlink" Target="https://home.treasury.gov/policy-issues/financial-sanctions/recent-actions/20181113" TargetMode="External"/><Relationship Id="rId147" Type="http://schemas.openxmlformats.org/officeDocument/2006/relationships/hyperlink" Target="https://home.treasury.gov/policy-issues/financial-sanctions/recent-actions/20180322" TargetMode="External"/><Relationship Id="rId8" Type="http://schemas.openxmlformats.org/officeDocument/2006/relationships/hyperlink" Target="https://home.treasury.gov/news/press-releases/sm749" TargetMode="External"/><Relationship Id="rId51" Type="http://schemas.openxmlformats.org/officeDocument/2006/relationships/hyperlink" Target="https://home.treasury.gov/policy-issues/financial-sanctions/recent-actions/20180530" TargetMode="External"/><Relationship Id="rId72" Type="http://schemas.openxmlformats.org/officeDocument/2006/relationships/hyperlink" Target="https://2009-2017.state.gov/r/pa/prs/ps/2017/01/266729.htm" TargetMode="External"/><Relationship Id="rId93" Type="http://schemas.openxmlformats.org/officeDocument/2006/relationships/hyperlink" Target="https://home.treasury.gov/news/press-releases/sm1161" TargetMode="External"/><Relationship Id="rId98" Type="http://schemas.openxmlformats.org/officeDocument/2006/relationships/hyperlink" Target="https://home.treasury.gov/news/press-releases/sm1070" TargetMode="External"/><Relationship Id="rId121" Type="http://schemas.openxmlformats.org/officeDocument/2006/relationships/hyperlink" Target="https://home.treasury.gov/news/press-releases/sm634" TargetMode="External"/><Relationship Id="rId142" Type="http://schemas.openxmlformats.org/officeDocument/2006/relationships/hyperlink" Target="https://home.treasury.gov/policy-issues/financial-sanctions/recent-actions/20180418" TargetMode="External"/><Relationship Id="rId3" Type="http://schemas.openxmlformats.org/officeDocument/2006/relationships/hyperlink" Target="https://home.treasury.gov/news/press-releases/jl0701" TargetMode="External"/><Relationship Id="rId25" Type="http://schemas.openxmlformats.org/officeDocument/2006/relationships/hyperlink" Target="https://home.treasury.gov/news/press-releases/sm1158" TargetMode="External"/><Relationship Id="rId46" Type="http://schemas.openxmlformats.org/officeDocument/2006/relationships/hyperlink" Target="https://home.treasury.gov/policy-issues/financial-sanctions/recent-actions/20190124" TargetMode="External"/><Relationship Id="rId67" Type="http://schemas.openxmlformats.org/officeDocument/2006/relationships/hyperlink" Target="https://www.treasury.gov/press-center/press-releases/Pages/sm0027.aspx" TargetMode="External"/><Relationship Id="rId116" Type="http://schemas.openxmlformats.org/officeDocument/2006/relationships/hyperlink" Target="https://home.treasury.gov/policy-issues/financial-sanctions/recent-actions/20190624" TargetMode="External"/><Relationship Id="rId137" Type="http://schemas.openxmlformats.org/officeDocument/2006/relationships/hyperlink" Target="https://home.treasury.gov/policy-issues/financial-sanctions/recent-actions/20181102" TargetMode="External"/><Relationship Id="rId158" Type="http://schemas.openxmlformats.org/officeDocument/2006/relationships/hyperlink" Target="https://www.treasury.gov/press-center/press-releases/Pages/sm0129.aspx" TargetMode="External"/><Relationship Id="rId20" Type="http://schemas.openxmlformats.org/officeDocument/2006/relationships/hyperlink" Target="https://home.treasury.gov/policy-issues/financial-sanctions/recent-actions/20201109" TargetMode="External"/><Relationship Id="rId41" Type="http://schemas.openxmlformats.org/officeDocument/2006/relationships/hyperlink" Target="https://home.treasury.gov/policy-issues/financial-sanctions/recent-actions/20190920" TargetMode="External"/><Relationship Id="rId62" Type="http://schemas.openxmlformats.org/officeDocument/2006/relationships/hyperlink" Target="https://home.treasury.gov/policy-issues/financial-sanctions/recent-actions/20180510" TargetMode="External"/><Relationship Id="rId83" Type="http://schemas.openxmlformats.org/officeDocument/2006/relationships/hyperlink" Target="https://home.treasury.gov/policy-issues/financial-sanctions/recent-actions/20171120" TargetMode="External"/><Relationship Id="rId88" Type="http://schemas.openxmlformats.org/officeDocument/2006/relationships/hyperlink" Target="https://home.treasury.gov/policy-issues/financial-sanctions/recent-actions/20201008" TargetMode="External"/><Relationship Id="rId111" Type="http://schemas.openxmlformats.org/officeDocument/2006/relationships/hyperlink" Target="https://home.treasury.gov/news/press-releases/sm785" TargetMode="External"/><Relationship Id="rId132" Type="http://schemas.openxmlformats.org/officeDocument/2006/relationships/hyperlink" Target="https://home.treasury.gov/policy-issues/financial-sanctions/recent-actions/20190828" TargetMode="External"/><Relationship Id="rId153" Type="http://schemas.openxmlformats.org/officeDocument/2006/relationships/hyperlink" Target="https://home.treasury.gov/policy-issues/financial-sanctions/recent-actions/20180112" TargetMode="External"/><Relationship Id="rId15" Type="http://schemas.openxmlformats.org/officeDocument/2006/relationships/hyperlink" Target="https://home.treasury.gov/news/press-releases/sm1200" TargetMode="External"/><Relationship Id="rId36" Type="http://schemas.openxmlformats.org/officeDocument/2006/relationships/hyperlink" Target="https://home.treasury.gov/news/press-releases/sm824" TargetMode="External"/><Relationship Id="rId57" Type="http://schemas.openxmlformats.org/officeDocument/2006/relationships/hyperlink" Target="https://www.state.gov/on-the-death-of-isis-gs-leader-adnan-abu-walid-al-sahrawi/" TargetMode="External"/><Relationship Id="rId106" Type="http://schemas.openxmlformats.org/officeDocument/2006/relationships/hyperlink" Target="https://2017-2021.state.gov/the-state-department-imposes-sanctions-on-individual-responsible-for-the-violence-in-northern-syria/index.html" TargetMode="External"/><Relationship Id="rId127" Type="http://schemas.openxmlformats.org/officeDocument/2006/relationships/hyperlink" Target="https://home.treasury.gov/policy-issues/financial-sanctions/recent-actions/20181105_names" TargetMode="External"/><Relationship Id="rId10" Type="http://schemas.openxmlformats.org/officeDocument/2006/relationships/hyperlink" Target="http://en.kremlin.ru/events/president/news/50805" TargetMode="External"/><Relationship Id="rId31" Type="http://schemas.openxmlformats.org/officeDocument/2006/relationships/hyperlink" Target="https://home.treasury.gov/news/press-releases/sm862" TargetMode="External"/><Relationship Id="rId52" Type="http://schemas.openxmlformats.org/officeDocument/2006/relationships/hyperlink" Target="https://home.treasury.gov/news/press-releases/sm0397" TargetMode="External"/><Relationship Id="rId73" Type="http://schemas.openxmlformats.org/officeDocument/2006/relationships/hyperlink" Target="https://home.treasury.gov/policy-issues/financial-sanctions/recent-actions/20161229" TargetMode="External"/><Relationship Id="rId78" Type="http://schemas.openxmlformats.org/officeDocument/2006/relationships/hyperlink" Target="https://www.treasury.gov/press-center/press-releases/Pages/jl0523.aspx" TargetMode="External"/><Relationship Id="rId94" Type="http://schemas.openxmlformats.org/officeDocument/2006/relationships/hyperlink" Target="https://home.treasury.gov/policy-issues/financial-sanctions/recent-actions/20200916" TargetMode="External"/><Relationship Id="rId99" Type="http://schemas.openxmlformats.org/officeDocument/2006/relationships/hyperlink" Target="https://home.treasury.gov/news/press-releases/sm1044" TargetMode="External"/><Relationship Id="rId101" Type="http://schemas.openxmlformats.org/officeDocument/2006/relationships/hyperlink" Target="https://home.treasury.gov/policy-issues/financial-sanctions/recent-actions/20200527" TargetMode="External"/><Relationship Id="rId122" Type="http://schemas.openxmlformats.org/officeDocument/2006/relationships/hyperlink" Target="https://home.treasury.gov/policy-issues/financial-sanctions/recent-actions/20190322" TargetMode="External"/><Relationship Id="rId143" Type="http://schemas.openxmlformats.org/officeDocument/2006/relationships/hyperlink" Target="https://home.treasury.gov/news/press-releases/sm0351" TargetMode="External"/><Relationship Id="rId148" Type="http://schemas.openxmlformats.org/officeDocument/2006/relationships/hyperlink" Target="https://home.treasury.gov/policy-issues/financial-sanctions/recent-actions/20180315" TargetMode="External"/><Relationship Id="rId4" Type="http://schemas.openxmlformats.org/officeDocument/2006/relationships/hyperlink" Target="https://home.treasury.gov/news/press-releases/jl0690" TargetMode="External"/><Relationship Id="rId9" Type="http://schemas.openxmlformats.org/officeDocument/2006/relationships/hyperlink" Target="https://home.treasury.gov/news/press-releases/sm453" TargetMode="External"/><Relationship Id="rId26" Type="http://schemas.openxmlformats.org/officeDocument/2006/relationships/hyperlink" Target="https://home.treasury.gov/news/press-releases/sm1147" TargetMode="External"/><Relationship Id="rId47" Type="http://schemas.openxmlformats.org/officeDocument/2006/relationships/hyperlink" Target="https://home.treasury.gov/policy-issues/financial-sanctions/recent-actions/20181128" TargetMode="External"/><Relationship Id="rId68" Type="http://schemas.openxmlformats.org/officeDocument/2006/relationships/hyperlink" Target="https://home.treasury.gov/policy-issues/financial-sanctions/recent-actions/20170203" TargetMode="External"/><Relationship Id="rId89" Type="http://schemas.openxmlformats.org/officeDocument/2006/relationships/hyperlink" Target="https://home.treasury.gov/news/press-releases/sm1141" TargetMode="External"/><Relationship Id="rId112" Type="http://schemas.openxmlformats.org/officeDocument/2006/relationships/hyperlink" Target="https://home.treasury.gov/news/press-releases/sm767" TargetMode="External"/><Relationship Id="rId133" Type="http://schemas.openxmlformats.org/officeDocument/2006/relationships/hyperlink" Target="https://home.treasury.gov/news/press-releases/sm463" TargetMode="External"/><Relationship Id="rId154" Type="http://schemas.openxmlformats.org/officeDocument/2006/relationships/hyperlink" Target="https://home.treasury.gov/policy-issues/financial-sanctions/recent-actions/20180104" TargetMode="External"/><Relationship Id="rId16" Type="http://schemas.openxmlformats.org/officeDocument/2006/relationships/hyperlink" Target="https://home.treasury.gov/policy-issues/financial-sanctions/recent-actions/20201119" TargetMode="External"/><Relationship Id="rId37" Type="http://schemas.openxmlformats.org/officeDocument/2006/relationships/hyperlink" Target="https://home.treasury.gov/policy-issues/financial-sanctions/recent-actions/20190930" TargetMode="External"/><Relationship Id="rId58" Type="http://schemas.openxmlformats.org/officeDocument/2006/relationships/hyperlink" Target="https://home.treasury.gov/policy-issues/financial-sanctions/recent-actions/20180516" TargetMode="External"/><Relationship Id="rId79" Type="http://schemas.openxmlformats.org/officeDocument/2006/relationships/hyperlink" Target="https://2009-2017.state.gov/r/pa/prs/ps/2016/07/259932.htm" TargetMode="External"/><Relationship Id="rId102" Type="http://schemas.openxmlformats.org/officeDocument/2006/relationships/hyperlink" Target="https://home.treasury.gov/policy-issues/financial-sanctions/recent-actions/20200501" TargetMode="External"/><Relationship Id="rId123" Type="http://schemas.openxmlformats.org/officeDocument/2006/relationships/hyperlink" Target="https://home.treasury.gov/news/press-releases/sm629" TargetMode="External"/><Relationship Id="rId144" Type="http://schemas.openxmlformats.org/officeDocument/2006/relationships/hyperlink" Target="https://home.treasury.gov/policy-issues/financial-sanctions/recent-actions/20180406" TargetMode="External"/><Relationship Id="rId90" Type="http://schemas.openxmlformats.org/officeDocument/2006/relationships/hyperlink" Target="https://home.treasury.gov/policy-issues/financial-sanctions/recent-actions/20200924_33" TargetMode="External"/><Relationship Id="rId27" Type="http://schemas.openxmlformats.org/officeDocument/2006/relationships/hyperlink" Target="https://home.treasury.gov/policy-issues/financial-sanctions/recent-actions/20200930" TargetMode="External"/><Relationship Id="rId48" Type="http://schemas.openxmlformats.org/officeDocument/2006/relationships/hyperlink" Target="https://home.treasury.gov/news/press-releases/sm556" TargetMode="External"/><Relationship Id="rId69" Type="http://schemas.openxmlformats.org/officeDocument/2006/relationships/hyperlink" Target="https://home.treasury.gov/policy-issues/financial-sanctions/recent-actions/20170112" TargetMode="External"/><Relationship Id="rId113" Type="http://schemas.openxmlformats.org/officeDocument/2006/relationships/hyperlink" Target="https://home.treasury.gov/policy-issues/financial-sanctions/recent-actions/20190903_33" TargetMode="External"/><Relationship Id="rId134" Type="http://schemas.openxmlformats.org/officeDocument/2006/relationships/hyperlink" Target="https://ir.usembassy.gov/state-department-terrorist-designation-of-qassim-abdullah-ali-ahmed-aka-qassim-al-muamen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shingtonpost.com/world/mounting-claims-of-civilian-deaths-after-us-targetsal-qaeda-in-syria/2017/03/17/350d5838-0ae9-11e7-8884-96e6a6713f4b_story.html" TargetMode="External"/><Relationship Id="rId3" Type="http://schemas.openxmlformats.org/officeDocument/2006/relationships/hyperlink" Target="https://www.centcom.mil/MEDIA/PRESS-RELEASES/Press-Release-View/Article/1219863/coalition-shoots-down-armed-uav-in-syria/" TargetMode="External"/><Relationship Id="rId7" Type="http://schemas.openxmlformats.org/officeDocument/2006/relationships/hyperlink" Target="https://www.nbcnews.com/news/mideast/u-s-hits-al-qaeda-training-camp-syria-n1025401" TargetMode="External"/><Relationship Id="rId2" Type="http://schemas.openxmlformats.org/officeDocument/2006/relationships/hyperlink" Target="https://www.cnn.com/2017/04/06/politics/donald-trump-syria-military/index.html" TargetMode="External"/><Relationship Id="rId1" Type="http://schemas.openxmlformats.org/officeDocument/2006/relationships/hyperlink" Target="https://www.inherentresolve.mil/Releases/Strike-Releases/" TargetMode="External"/><Relationship Id="rId6" Type="http://schemas.openxmlformats.org/officeDocument/2006/relationships/hyperlink" Target="https://www.rfi.fr/en/wires/20201023-us-drone-strike-kills-17-jihadists-nw-syria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s://www.defense.gov/Newsroom/Transcripts/Transcript/Article/1493749/department-of-defense-press-briefing-by-pentagon-chief-spokesperson-dana-w-whit/" TargetMode="External"/><Relationship Id="rId10" Type="http://schemas.openxmlformats.org/officeDocument/2006/relationships/hyperlink" Target="https://www.centcom.mil/MEDIA/PRESS-RELEASES/Press-Release-View/Article/1081194/statement-by-pentagon-spokesman-capt-jeff-davis-on-airstrikes-against-al-qaida/" TargetMode="External"/><Relationship Id="rId4" Type="http://schemas.openxmlformats.org/officeDocument/2006/relationships/hyperlink" Target="https://www.centcom.mil/MEDIA/PRESS-RELEASES/Press-Release-View/Article/1435188/unprovoked-attack-by-syrian-pro-regime-forces-prompts-coalition-defensive-strik/" TargetMode="External"/><Relationship Id="rId9" Type="http://schemas.openxmlformats.org/officeDocument/2006/relationships/hyperlink" Target="https://www.nytimes.com/2017/01/20/world/middleeast/us-airstrike-al-qaeda-syria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en.kremlin.ru/supplement/5337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en.kremlin.ru/events/president/news/56843" TargetMode="External"/><Relationship Id="rId18" Type="http://schemas.openxmlformats.org/officeDocument/2006/relationships/hyperlink" Target="http://en.kremlin.ru/events/president/news/55399" TargetMode="External"/><Relationship Id="rId26" Type="http://schemas.openxmlformats.org/officeDocument/2006/relationships/hyperlink" Target="http://en.kremlin.ru/events/president/news/53593" TargetMode="External"/><Relationship Id="rId39" Type="http://schemas.openxmlformats.org/officeDocument/2006/relationships/hyperlink" Target="http://en.kremlin.ru/events/president/news/51383" TargetMode="External"/><Relationship Id="rId21" Type="http://schemas.openxmlformats.org/officeDocument/2006/relationships/hyperlink" Target="http://en.kremlin.ru/events/president/news/5447" TargetMode="External"/><Relationship Id="rId34" Type="http://schemas.openxmlformats.org/officeDocument/2006/relationships/hyperlink" Target="http://en.kremlin.ru/events/president/news/52578" TargetMode="External"/><Relationship Id="rId42" Type="http://schemas.openxmlformats.org/officeDocument/2006/relationships/hyperlink" Target="http://en.kremlin.ru/events/president/news/50847" TargetMode="External"/><Relationship Id="rId47" Type="http://schemas.openxmlformats.org/officeDocument/2006/relationships/hyperlink" Target="http://en.kremlin.ru/events/president/news/50180" TargetMode="External"/><Relationship Id="rId50" Type="http://schemas.openxmlformats.org/officeDocument/2006/relationships/hyperlink" Target="http://en.kremlin.ru/events/president/news/49016" TargetMode="External"/><Relationship Id="rId55" Type="http://schemas.openxmlformats.org/officeDocument/2006/relationships/hyperlink" Target="http://en.kremlin.ru/events/president/news/63156" TargetMode="External"/><Relationship Id="rId7" Type="http://schemas.openxmlformats.org/officeDocument/2006/relationships/hyperlink" Target="http://en.kremlin.ru/events/president/news/57794" TargetMode="External"/><Relationship Id="rId2" Type="http://schemas.openxmlformats.org/officeDocument/2006/relationships/hyperlink" Target="http://en.kremlin.ru/events/president/news/58616" TargetMode="External"/><Relationship Id="rId16" Type="http://schemas.openxmlformats.org/officeDocument/2006/relationships/hyperlink" Target="http://en.kremlin.ru/events/president/news/56146" TargetMode="External"/><Relationship Id="rId29" Type="http://schemas.openxmlformats.org/officeDocument/2006/relationships/hyperlink" Target="http://en.kremlin.ru/events/president/news/53320" TargetMode="External"/><Relationship Id="rId11" Type="http://schemas.openxmlformats.org/officeDocument/2006/relationships/hyperlink" Target="http://en.kremlin.ru/events/president/news/57096" TargetMode="External"/><Relationship Id="rId24" Type="http://schemas.openxmlformats.org/officeDocument/2006/relationships/hyperlink" Target="http://en.kremlin.ru/events/president/news/53776" TargetMode="External"/><Relationship Id="rId32" Type="http://schemas.openxmlformats.org/officeDocument/2006/relationships/hyperlink" Target="http://en.kremlin.ru/events/president/news/52901" TargetMode="External"/><Relationship Id="rId37" Type="http://schemas.openxmlformats.org/officeDocument/2006/relationships/hyperlink" Target="http://en.kremlin.ru/events/president/news/51765" TargetMode="External"/><Relationship Id="rId40" Type="http://schemas.openxmlformats.org/officeDocument/2006/relationships/hyperlink" Target="http://en.kremlin.ru/events/president/news/51169" TargetMode="External"/><Relationship Id="rId45" Type="http://schemas.openxmlformats.org/officeDocument/2006/relationships/hyperlink" Target="http://en.kremlin.ru/events/president/news/50542" TargetMode="External"/><Relationship Id="rId53" Type="http://schemas.openxmlformats.org/officeDocument/2006/relationships/hyperlink" Target="http://en.kremlin.ru/events/president/news/64760" TargetMode="External"/><Relationship Id="rId58" Type="http://schemas.openxmlformats.org/officeDocument/2006/relationships/hyperlink" Target="https://www.defense.gov/News/Releases/Release/Article/1284763/" TargetMode="External"/><Relationship Id="rId5" Type="http://schemas.openxmlformats.org/officeDocument/2006/relationships/hyperlink" Target="http://en.kremlin.ru/events/president/news/58070" TargetMode="External"/><Relationship Id="rId61" Type="http://schemas.openxmlformats.org/officeDocument/2006/relationships/printerSettings" Target="../printerSettings/printerSettings6.bin"/><Relationship Id="rId19" Type="http://schemas.openxmlformats.org/officeDocument/2006/relationships/hyperlink" Target="http://en.kremlin.ru/events/president/news/55045" TargetMode="External"/><Relationship Id="rId14" Type="http://schemas.openxmlformats.org/officeDocument/2006/relationships/hyperlink" Target="http://en.kremlin.ru/events/president/news/56739" TargetMode="External"/><Relationship Id="rId22" Type="http://schemas.openxmlformats.org/officeDocument/2006/relationships/hyperlink" Target="http://en.kremlin.ru/events/president/news/542399" TargetMode="External"/><Relationship Id="rId27" Type="http://schemas.openxmlformats.org/officeDocument/2006/relationships/hyperlink" Target="http://en.kremlin.ru/events/president/news/53574" TargetMode="External"/><Relationship Id="rId30" Type="http://schemas.openxmlformats.org/officeDocument/2006/relationships/hyperlink" Target="http://en.kremlin.ru/events/president/news/53136" TargetMode="External"/><Relationship Id="rId35" Type="http://schemas.openxmlformats.org/officeDocument/2006/relationships/hyperlink" Target="http://en.kremlin.ru/events/president/news/52196" TargetMode="External"/><Relationship Id="rId43" Type="http://schemas.openxmlformats.org/officeDocument/2006/relationships/hyperlink" Target="http://en.kremlin.ru/events/president/news/50775" TargetMode="External"/><Relationship Id="rId48" Type="http://schemas.openxmlformats.org/officeDocument/2006/relationships/hyperlink" Target="http://en.kremlin.ru/events/president/news/50077" TargetMode="External"/><Relationship Id="rId56" Type="http://schemas.openxmlformats.org/officeDocument/2006/relationships/hyperlink" Target="https://trumpwhitehouse.archives.gov/briefings-statements/remarks-president-trump-prime-minister-netanyahu-state-israel-bilateral-meeting/" TargetMode="External"/><Relationship Id="rId8" Type="http://schemas.openxmlformats.org/officeDocument/2006/relationships/hyperlink" Target="http://en.kremlin.ru/events/president/news/57615" TargetMode="External"/><Relationship Id="rId51" Type="http://schemas.openxmlformats.org/officeDocument/2006/relationships/hyperlink" Target="http://en.kremlin.ru/events/president/news/47758" TargetMode="External"/><Relationship Id="rId3" Type="http://schemas.openxmlformats.org/officeDocument/2006/relationships/hyperlink" Target="http://en.kremlin.ru/events/president/news/58589" TargetMode="External"/><Relationship Id="rId12" Type="http://schemas.openxmlformats.org/officeDocument/2006/relationships/hyperlink" Target="http://en.kremlin.ru/events/president/news/page/224" TargetMode="External"/><Relationship Id="rId17" Type="http://schemas.openxmlformats.org/officeDocument/2006/relationships/hyperlink" Target="http://en.kremlin.ru/events/president/news/55869" TargetMode="External"/><Relationship Id="rId25" Type="http://schemas.openxmlformats.org/officeDocument/2006/relationships/hyperlink" Target="http://en.kremlin.ru/events/president/news/53685" TargetMode="External"/><Relationship Id="rId33" Type="http://schemas.openxmlformats.org/officeDocument/2006/relationships/hyperlink" Target="http://en.kremlin.ru/events/president/news/52750" TargetMode="External"/><Relationship Id="rId38" Type="http://schemas.openxmlformats.org/officeDocument/2006/relationships/hyperlink" Target="http://en.kremlin.ru/events/president/news/51523" TargetMode="External"/><Relationship Id="rId46" Type="http://schemas.openxmlformats.org/officeDocument/2006/relationships/hyperlink" Target="http://en.kremlin.ru/events/president/news/50335" TargetMode="External"/><Relationship Id="rId59" Type="http://schemas.openxmlformats.org/officeDocument/2006/relationships/hyperlink" Target="https://trumpwhitehouse.archives.gov/briefings-statements/readout-vice-presidents-meeting-majesty-king-abdullah-ii/" TargetMode="External"/><Relationship Id="rId20" Type="http://schemas.openxmlformats.org/officeDocument/2006/relationships/hyperlink" Target="http://en.kremlin.ru/events/president/news/54992" TargetMode="External"/><Relationship Id="rId41" Type="http://schemas.openxmlformats.org/officeDocument/2006/relationships/hyperlink" Target="http://en.kremlin.ru/events/president/news/50996" TargetMode="External"/><Relationship Id="rId54" Type="http://schemas.openxmlformats.org/officeDocument/2006/relationships/hyperlink" Target="http://en.kremlin.ru/events/president/news/64427" TargetMode="External"/><Relationship Id="rId1" Type="http://schemas.openxmlformats.org/officeDocument/2006/relationships/hyperlink" Target="http://en.kremlin.ru/events/president/news/59637" TargetMode="External"/><Relationship Id="rId6" Type="http://schemas.openxmlformats.org/officeDocument/2006/relationships/hyperlink" Target="http://en.kremlin.ru/events/president/news/57983" TargetMode="External"/><Relationship Id="rId15" Type="http://schemas.openxmlformats.org/officeDocument/2006/relationships/hyperlink" Target="http://en.kremlin.ru/events/president/news/56593" TargetMode="External"/><Relationship Id="rId23" Type="http://schemas.openxmlformats.org/officeDocument/2006/relationships/hyperlink" Target="http://en.kremlin.ru/events/president/news/54016" TargetMode="External"/><Relationship Id="rId28" Type="http://schemas.openxmlformats.org/officeDocument/2006/relationships/hyperlink" Target="http://en.kremlin.ru/events/president/news/53568" TargetMode="External"/><Relationship Id="rId36" Type="http://schemas.openxmlformats.org/officeDocument/2006/relationships/hyperlink" Target="http://en.kremlin.ru/events/president/news/52123" TargetMode="External"/><Relationship Id="rId49" Type="http://schemas.openxmlformats.org/officeDocument/2006/relationships/hyperlink" Target="http://en.kremlin.ru/events/president/news/49256" TargetMode="External"/><Relationship Id="rId57" Type="http://schemas.openxmlformats.org/officeDocument/2006/relationships/hyperlink" Target="https://trumpwhitehouse.archives.gov/briefings-statements/readout-jared-kushner-jason-greenblatts-meeting-prime-minister-israel/" TargetMode="External"/><Relationship Id="rId10" Type="http://schemas.openxmlformats.org/officeDocument/2006/relationships/hyperlink" Target="http://en.kremlin.ru/events/president/news/57240" TargetMode="External"/><Relationship Id="rId31" Type="http://schemas.openxmlformats.org/officeDocument/2006/relationships/hyperlink" Target="http://en.kremlin.ru/events/president/news/52989" TargetMode="External"/><Relationship Id="rId44" Type="http://schemas.openxmlformats.org/officeDocument/2006/relationships/hyperlink" Target="http://en.kremlin.ru/events/president/news/50718" TargetMode="External"/><Relationship Id="rId52" Type="http://schemas.openxmlformats.org/officeDocument/2006/relationships/hyperlink" Target="http://en.kremlin.ru/events/president/news/47476" TargetMode="External"/><Relationship Id="rId60" Type="http://schemas.openxmlformats.org/officeDocument/2006/relationships/hyperlink" Target="https://obamawhitehouse.archives.gov/the-press-office/2015/03/19/readout-president-s-call-prime-minister-netanyahu-israel" TargetMode="External"/><Relationship Id="rId4" Type="http://schemas.openxmlformats.org/officeDocument/2006/relationships/hyperlink" Target="http://en.kremlin.ru/events/president/news/58342" TargetMode="External"/><Relationship Id="rId9" Type="http://schemas.openxmlformats.org/officeDocument/2006/relationships/hyperlink" Target="http://en.kremlin.ru/events/president/news/5744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://sana.sy/en/?p=149185" TargetMode="External"/><Relationship Id="rId21" Type="http://schemas.openxmlformats.org/officeDocument/2006/relationships/hyperlink" Target="http://sana.sy/en/?p=159663" TargetMode="External"/><Relationship Id="rId42" Type="http://schemas.openxmlformats.org/officeDocument/2006/relationships/hyperlink" Target="http://sana.sy/en/?p=118772" TargetMode="External"/><Relationship Id="rId47" Type="http://schemas.openxmlformats.org/officeDocument/2006/relationships/hyperlink" Target="http://sana.sy/en/?p=114978" TargetMode="External"/><Relationship Id="rId63" Type="http://schemas.openxmlformats.org/officeDocument/2006/relationships/hyperlink" Target="http://sana.sy/en/?p=66389" TargetMode="External"/><Relationship Id="rId68" Type="http://schemas.openxmlformats.org/officeDocument/2006/relationships/hyperlink" Target="http://sana.sy/en/?p=41408" TargetMode="External"/><Relationship Id="rId84" Type="http://schemas.openxmlformats.org/officeDocument/2006/relationships/hyperlink" Target="https://apnews.com/article/syria-politics-islamic-state-group-iran-ap-top-news-326607078ac93c00b86b8e924a23da95" TargetMode="External"/><Relationship Id="rId89" Type="http://schemas.openxmlformats.org/officeDocument/2006/relationships/hyperlink" Target="https://en.mfa.gov.ir/portal/newsview/619834" TargetMode="External"/><Relationship Id="rId16" Type="http://schemas.openxmlformats.org/officeDocument/2006/relationships/hyperlink" Target="http://sana.sy/en/?p=168024" TargetMode="External"/><Relationship Id="rId11" Type="http://schemas.openxmlformats.org/officeDocument/2006/relationships/hyperlink" Target="http://en.kremlin.ru/events/president/news/61878" TargetMode="External"/><Relationship Id="rId32" Type="http://schemas.openxmlformats.org/officeDocument/2006/relationships/hyperlink" Target="http://sana.sy/en/?p=138023" TargetMode="External"/><Relationship Id="rId37" Type="http://schemas.openxmlformats.org/officeDocument/2006/relationships/hyperlink" Target="http://sana.sy/en/?p=125594" TargetMode="External"/><Relationship Id="rId53" Type="http://schemas.openxmlformats.org/officeDocument/2006/relationships/hyperlink" Target="http://sana.sy/en/?p=103897" TargetMode="External"/><Relationship Id="rId58" Type="http://schemas.openxmlformats.org/officeDocument/2006/relationships/hyperlink" Target="http://sana.sy/en/?p=91022" TargetMode="External"/><Relationship Id="rId74" Type="http://schemas.openxmlformats.org/officeDocument/2006/relationships/hyperlink" Target="https://www.mid.ru/en/foreign_policy/news/-/asset_publisher/cKNonkJE02Bw/content/id/2872919" TargetMode="External"/><Relationship Id="rId79" Type="http://schemas.openxmlformats.org/officeDocument/2006/relationships/hyperlink" Target="https://syria.mil.ru/peacemaking_en/info/joint_coordination_meetings/more.htm?id=12326618@egNews" TargetMode="External"/><Relationship Id="rId102" Type="http://schemas.openxmlformats.org/officeDocument/2006/relationships/printerSettings" Target="../printerSettings/printerSettings7.bin"/><Relationship Id="rId5" Type="http://schemas.openxmlformats.org/officeDocument/2006/relationships/hyperlink" Target="http://sana.sy/en/?p=188545" TargetMode="External"/><Relationship Id="rId90" Type="http://schemas.openxmlformats.org/officeDocument/2006/relationships/hyperlink" Target="https://en.mfa.gov.ir/portal/newsview/606987" TargetMode="External"/><Relationship Id="rId95" Type="http://schemas.openxmlformats.org/officeDocument/2006/relationships/hyperlink" Target="https://www.youtube.com/watch?v=KojlJ9nwcrM" TargetMode="External"/><Relationship Id="rId22" Type="http://schemas.openxmlformats.org/officeDocument/2006/relationships/hyperlink" Target="http://sana.sy/en/?p=156928" TargetMode="External"/><Relationship Id="rId27" Type="http://schemas.openxmlformats.org/officeDocument/2006/relationships/hyperlink" Target="http://sana.sy/en/?p=146051" TargetMode="External"/><Relationship Id="rId43" Type="http://schemas.openxmlformats.org/officeDocument/2006/relationships/hyperlink" Target="http://sana.sy/en/?p=118227" TargetMode="External"/><Relationship Id="rId48" Type="http://schemas.openxmlformats.org/officeDocument/2006/relationships/hyperlink" Target="http://sana.sy/en/?p=113733" TargetMode="External"/><Relationship Id="rId64" Type="http://schemas.openxmlformats.org/officeDocument/2006/relationships/hyperlink" Target="http://sana.sy/en/?p=62890" TargetMode="External"/><Relationship Id="rId69" Type="http://schemas.openxmlformats.org/officeDocument/2006/relationships/hyperlink" Target="http://sana.sy/en/?p=41216" TargetMode="External"/><Relationship Id="rId80" Type="http://schemas.openxmlformats.org/officeDocument/2006/relationships/hyperlink" Target="https://m-syria-d.com/en/?p=2688" TargetMode="External"/><Relationship Id="rId85" Type="http://schemas.openxmlformats.org/officeDocument/2006/relationships/hyperlink" Target="https://2009-2017.state.gov/r/pa/prs/ps/2015/11/249525.htm" TargetMode="External"/><Relationship Id="rId12" Type="http://schemas.openxmlformats.org/officeDocument/2006/relationships/hyperlink" Target="http://sana.sy/en/?p=176246" TargetMode="External"/><Relationship Id="rId17" Type="http://schemas.openxmlformats.org/officeDocument/2006/relationships/hyperlink" Target="http://sana.sy/en/?p=163680" TargetMode="External"/><Relationship Id="rId25" Type="http://schemas.openxmlformats.org/officeDocument/2006/relationships/hyperlink" Target="http://sana.sy/en/?p=150913" TargetMode="External"/><Relationship Id="rId33" Type="http://schemas.openxmlformats.org/officeDocument/2006/relationships/hyperlink" Target="http://sana.sy/en/?p=135268" TargetMode="External"/><Relationship Id="rId38" Type="http://schemas.openxmlformats.org/officeDocument/2006/relationships/hyperlink" Target="http://sana.sy/en/?p=124080" TargetMode="External"/><Relationship Id="rId46" Type="http://schemas.openxmlformats.org/officeDocument/2006/relationships/hyperlink" Target="http://sana.sy/en/?p=116112" TargetMode="External"/><Relationship Id="rId59" Type="http://schemas.openxmlformats.org/officeDocument/2006/relationships/hyperlink" Target="http://sana.sy/en/?p=88473" TargetMode="External"/><Relationship Id="rId67" Type="http://schemas.openxmlformats.org/officeDocument/2006/relationships/hyperlink" Target="http://sana.sy/en/?p=51215" TargetMode="External"/><Relationship Id="rId20" Type="http://schemas.openxmlformats.org/officeDocument/2006/relationships/hyperlink" Target="http://sana.sy/en/?p=161216" TargetMode="External"/><Relationship Id="rId41" Type="http://schemas.openxmlformats.org/officeDocument/2006/relationships/hyperlink" Target="http://sana.sy/en/?p=119258" TargetMode="External"/><Relationship Id="rId54" Type="http://schemas.openxmlformats.org/officeDocument/2006/relationships/hyperlink" Target="http://sana.sy/en/?p=97932" TargetMode="External"/><Relationship Id="rId62" Type="http://schemas.openxmlformats.org/officeDocument/2006/relationships/hyperlink" Target="http://sana.sy/en/?p=70481" TargetMode="External"/><Relationship Id="rId70" Type="http://schemas.openxmlformats.org/officeDocument/2006/relationships/hyperlink" Target="https://www.mid.ru/en/foreign_policy/news/-/asset_publisher/cKNonkJE02Bw/content/id/4322879" TargetMode="External"/><Relationship Id="rId75" Type="http://schemas.openxmlformats.org/officeDocument/2006/relationships/hyperlink" Target="https://www.mid.ru/en/foreign_policy/news/-/asset_publisher/cKNonkJE02Bw/content/id/2726881" TargetMode="External"/><Relationship Id="rId83" Type="http://schemas.openxmlformats.org/officeDocument/2006/relationships/hyperlink" Target="https://npasyria.com/en/blog.php?id_blog=455&amp;sub_blog=10&amp;name_blog=Gen.%20Mazloum%20Abdi:%20We%20have%20discussed%20recent%20border%20issues%20with%20Gen.%20McKenzie" TargetMode="External"/><Relationship Id="rId88" Type="http://schemas.openxmlformats.org/officeDocument/2006/relationships/hyperlink" Target="https://2017-2021.state.gov/special-representative-ambassador-james-jeffrey-travels-to-turkey-2/index.html" TargetMode="External"/><Relationship Id="rId91" Type="http://schemas.openxmlformats.org/officeDocument/2006/relationships/hyperlink" Target="https://en.mfa.gov.ir/portal/newsview/592145" TargetMode="External"/><Relationship Id="rId96" Type="http://schemas.openxmlformats.org/officeDocument/2006/relationships/hyperlink" Target="http://syriatimes.sy/ministers-al-moallem-lavrov-conference-and-talks-3/" TargetMode="External"/><Relationship Id="rId1" Type="http://schemas.openxmlformats.org/officeDocument/2006/relationships/hyperlink" Target="http://sana.sy/en/?p=209295" TargetMode="External"/><Relationship Id="rId6" Type="http://schemas.openxmlformats.org/officeDocument/2006/relationships/hyperlink" Target="http://sana.sy/en/?p=187590" TargetMode="External"/><Relationship Id="rId15" Type="http://schemas.openxmlformats.org/officeDocument/2006/relationships/hyperlink" Target="http://sana.sy/en/?p=168751" TargetMode="External"/><Relationship Id="rId23" Type="http://schemas.openxmlformats.org/officeDocument/2006/relationships/hyperlink" Target="http://sana.sy/en/?p=153701" TargetMode="External"/><Relationship Id="rId28" Type="http://schemas.openxmlformats.org/officeDocument/2006/relationships/hyperlink" Target="http://sana.sy/en/?p=145465" TargetMode="External"/><Relationship Id="rId36" Type="http://schemas.openxmlformats.org/officeDocument/2006/relationships/hyperlink" Target="http://sana.sy/en/?p=129305" TargetMode="External"/><Relationship Id="rId49" Type="http://schemas.openxmlformats.org/officeDocument/2006/relationships/hyperlink" Target="http://sana.sy/en/?p=112894" TargetMode="External"/><Relationship Id="rId57" Type="http://schemas.openxmlformats.org/officeDocument/2006/relationships/hyperlink" Target="http://sana.sy/en/?p=94097" TargetMode="External"/><Relationship Id="rId10" Type="http://schemas.openxmlformats.org/officeDocument/2006/relationships/hyperlink" Target="http://sana.sy/en/?p=180640" TargetMode="External"/><Relationship Id="rId31" Type="http://schemas.openxmlformats.org/officeDocument/2006/relationships/hyperlink" Target="http://sana.sy/en/?p=138062" TargetMode="External"/><Relationship Id="rId44" Type="http://schemas.openxmlformats.org/officeDocument/2006/relationships/hyperlink" Target="http://sana.sy/en/?p=117380" TargetMode="External"/><Relationship Id="rId52" Type="http://schemas.openxmlformats.org/officeDocument/2006/relationships/hyperlink" Target="http://sana.sy/en/?p=107709" TargetMode="External"/><Relationship Id="rId60" Type="http://schemas.openxmlformats.org/officeDocument/2006/relationships/hyperlink" Target="http://sana.sy/en/?p=80438" TargetMode="External"/><Relationship Id="rId65" Type="http://schemas.openxmlformats.org/officeDocument/2006/relationships/hyperlink" Target="http://sana.sy/en/?p=58636" TargetMode="External"/><Relationship Id="rId73" Type="http://schemas.openxmlformats.org/officeDocument/2006/relationships/hyperlink" Target="https://www.mid.ru/en/foreign_policy/news/-/asset_publisher/cKNonkJE02Bw/content/id/2895493" TargetMode="External"/><Relationship Id="rId78" Type="http://schemas.openxmlformats.org/officeDocument/2006/relationships/hyperlink" Target="https://www.mid.ru/en/foreign_policy/news/-/asset_publisher/cKNonkJE02Bw/content/id/2508799" TargetMode="External"/><Relationship Id="rId81" Type="http://schemas.openxmlformats.org/officeDocument/2006/relationships/hyperlink" Target="https://www.kurdistan24.net/en/story/22480-SDF%E2%80%99s-Commander-Abdi-meets-with-US-General-to-discuss-anti-ISIS-operations" TargetMode="External"/><Relationship Id="rId86" Type="http://schemas.openxmlformats.org/officeDocument/2006/relationships/hyperlink" Target="https://2009-2017.state.gov/secretary/remarks/2015/04/241357.htm" TargetMode="External"/><Relationship Id="rId94" Type="http://schemas.openxmlformats.org/officeDocument/2006/relationships/hyperlink" Target="https://obamawhitehouse.archives.gov/the-press-office/2014/05/13/readout-national-security-advisor-susan-e-rices-meeting-syrian-oppositio" TargetMode="External"/><Relationship Id="rId99" Type="http://schemas.openxmlformats.org/officeDocument/2006/relationships/hyperlink" Target="https://mid.ru/en/foreign_policy/news/1449747/" TargetMode="External"/><Relationship Id="rId101" Type="http://schemas.openxmlformats.org/officeDocument/2006/relationships/hyperlink" Target="https://archive.almanar.com.lb/english/article.php?id=130480" TargetMode="External"/><Relationship Id="rId4" Type="http://schemas.openxmlformats.org/officeDocument/2006/relationships/hyperlink" Target="http://sana.sy/en/?p=188719" TargetMode="External"/><Relationship Id="rId9" Type="http://schemas.openxmlformats.org/officeDocument/2006/relationships/hyperlink" Target="http://sana.sy/en/?p=181721" TargetMode="External"/><Relationship Id="rId13" Type="http://schemas.openxmlformats.org/officeDocument/2006/relationships/hyperlink" Target="http://sana.sy/en/?p=174137" TargetMode="External"/><Relationship Id="rId18" Type="http://schemas.openxmlformats.org/officeDocument/2006/relationships/hyperlink" Target="http://sana.sy/en/?p=163509" TargetMode="External"/><Relationship Id="rId39" Type="http://schemas.openxmlformats.org/officeDocument/2006/relationships/hyperlink" Target="http://sana.sy/en/?p=121687" TargetMode="External"/><Relationship Id="rId34" Type="http://schemas.openxmlformats.org/officeDocument/2006/relationships/hyperlink" Target="http://sana.sy/en/?p=134291" TargetMode="External"/><Relationship Id="rId50" Type="http://schemas.openxmlformats.org/officeDocument/2006/relationships/hyperlink" Target="http://sana.sy/en/?p=110434" TargetMode="External"/><Relationship Id="rId55" Type="http://schemas.openxmlformats.org/officeDocument/2006/relationships/hyperlink" Target="http://sana.sy/en/?p=96948" TargetMode="External"/><Relationship Id="rId76" Type="http://schemas.openxmlformats.org/officeDocument/2006/relationships/hyperlink" Target="https://www.mid.ru/en/foreign_policy/news/-/asset_publisher/cKNonkJE02Bw/content/id/2709464" TargetMode="External"/><Relationship Id="rId97" Type="http://schemas.openxmlformats.org/officeDocument/2006/relationships/hyperlink" Target="https://en.mfa.gov.ir/portal/newsview/616561" TargetMode="External"/><Relationship Id="rId7" Type="http://schemas.openxmlformats.org/officeDocument/2006/relationships/hyperlink" Target="http://sana.sy/en/?p=183552" TargetMode="External"/><Relationship Id="rId71" Type="http://schemas.openxmlformats.org/officeDocument/2006/relationships/hyperlink" Target="https://www.mid.ru/en/foreign_policy/news/-/asset_publisher/cKNonkJE02Bw/content/id/3977841" TargetMode="External"/><Relationship Id="rId92" Type="http://schemas.openxmlformats.org/officeDocument/2006/relationships/hyperlink" Target="https://www.mfa.gov.tr/foreign-minister-davutoglu-met-with-moaz-al-khatib-president-of-the-syrian-national-coalition.en.mfa" TargetMode="External"/><Relationship Id="rId2" Type="http://schemas.openxmlformats.org/officeDocument/2006/relationships/hyperlink" Target="http://sana.sy/en/?p=207925" TargetMode="External"/><Relationship Id="rId29" Type="http://schemas.openxmlformats.org/officeDocument/2006/relationships/hyperlink" Target="http://sana.sy/en/?p=142430" TargetMode="External"/><Relationship Id="rId24" Type="http://schemas.openxmlformats.org/officeDocument/2006/relationships/hyperlink" Target="http://sana.sy/en/?p=153457" TargetMode="External"/><Relationship Id="rId40" Type="http://schemas.openxmlformats.org/officeDocument/2006/relationships/hyperlink" Target="http://sana.sy/en/?p=120877" TargetMode="External"/><Relationship Id="rId45" Type="http://schemas.openxmlformats.org/officeDocument/2006/relationships/hyperlink" Target="http://sana.sy/en/?p=116648" TargetMode="External"/><Relationship Id="rId66" Type="http://schemas.openxmlformats.org/officeDocument/2006/relationships/hyperlink" Target="http://sana.sy/en/?p=53560" TargetMode="External"/><Relationship Id="rId87" Type="http://schemas.openxmlformats.org/officeDocument/2006/relationships/hyperlink" Target="https://2017-2021.state.gov/special-envoy-rayburn-travel-to-israel-turkey-egypt-bahrain-and-northeast-syria/index.html" TargetMode="External"/><Relationship Id="rId61" Type="http://schemas.openxmlformats.org/officeDocument/2006/relationships/hyperlink" Target="http://sana.sy/en/?p=72358" TargetMode="External"/><Relationship Id="rId82" Type="http://schemas.openxmlformats.org/officeDocument/2006/relationships/hyperlink" Target="https://twitter.com/ElhamAhmadSDC/status/1187921323172990977" TargetMode="External"/><Relationship Id="rId19" Type="http://schemas.openxmlformats.org/officeDocument/2006/relationships/hyperlink" Target="http://sana.sy/en/?p=161297" TargetMode="External"/><Relationship Id="rId14" Type="http://schemas.openxmlformats.org/officeDocument/2006/relationships/hyperlink" Target="http://sana.sy/en/?p=169351" TargetMode="External"/><Relationship Id="rId30" Type="http://schemas.openxmlformats.org/officeDocument/2006/relationships/hyperlink" Target="http://sana.sy/en/?p=138587" TargetMode="External"/><Relationship Id="rId35" Type="http://schemas.openxmlformats.org/officeDocument/2006/relationships/hyperlink" Target="http://sana.sy/en/?p=133995" TargetMode="External"/><Relationship Id="rId56" Type="http://schemas.openxmlformats.org/officeDocument/2006/relationships/hyperlink" Target="http://sana.sy/en/?p=96197" TargetMode="External"/><Relationship Id="rId77" Type="http://schemas.openxmlformats.org/officeDocument/2006/relationships/hyperlink" Target="https://www.mid.ru/en/foreign_policy/news/-/asset_publisher/cKNonkJE02Bw/content/id/2508799" TargetMode="External"/><Relationship Id="rId100" Type="http://schemas.openxmlformats.org/officeDocument/2006/relationships/hyperlink" Target="https://www.timesofisrael.com/syrian-iranian-officials-head-to-russia-to-discuss-potential-us-strike/" TargetMode="External"/><Relationship Id="rId8" Type="http://schemas.openxmlformats.org/officeDocument/2006/relationships/hyperlink" Target="http://en.kremlin.ru/events/president/transcripts/62547" TargetMode="External"/><Relationship Id="rId51" Type="http://schemas.openxmlformats.org/officeDocument/2006/relationships/hyperlink" Target="http://sana.sy/en/?p=108893" TargetMode="External"/><Relationship Id="rId72" Type="http://schemas.openxmlformats.org/officeDocument/2006/relationships/hyperlink" Target="https://www.mid.ru/en/foreign_policy/news/-/asset_publisher/cKNonkJE02Bw/content/id/3811691" TargetMode="External"/><Relationship Id="rId93" Type="http://schemas.openxmlformats.org/officeDocument/2006/relationships/hyperlink" Target="https://www.wsj.com/articles/americas-marxist-allies-against-isis-143774794" TargetMode="External"/><Relationship Id="rId98" Type="http://schemas.openxmlformats.org/officeDocument/2006/relationships/hyperlink" Target="https://www.tasnimnews.com/en/news/2020/11/23/2395129/zarif-new-syrian-fm-hold-talks-on-phone" TargetMode="External"/><Relationship Id="rId3" Type="http://schemas.openxmlformats.org/officeDocument/2006/relationships/hyperlink" Target="http://sana.sy/en/?p=198602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jusoor.co/en/details/map-of-military-control-across-syria-at-the-end-of-2022-and-the-beginning-of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CB6EA-7930-45A1-82C6-9D837C00C5D1}">
  <sheetPr codeName="Sheet1"/>
  <dimension ref="A1:R939"/>
  <sheetViews>
    <sheetView tabSelected="1" topLeftCell="A20" zoomScale="89" zoomScaleNormal="93" workbookViewId="0">
      <selection activeCell="A20" sqref="A20"/>
    </sheetView>
  </sheetViews>
  <sheetFormatPr defaultRowHeight="14.75" x14ac:dyDescent="0.75"/>
  <cols>
    <col min="1" max="1" width="9.6328125" style="12" customWidth="1"/>
    <col min="2" max="2" width="14.1796875" customWidth="1"/>
    <col min="3" max="3" width="16" customWidth="1"/>
    <col min="4" max="6" width="25.1328125" customWidth="1"/>
    <col min="7" max="7" width="18.04296875" customWidth="1"/>
    <col min="8" max="8" width="17.6328125" customWidth="1"/>
    <col min="9" max="9" width="15.26953125" customWidth="1"/>
    <col min="10" max="10" width="91.7265625" customWidth="1"/>
    <col min="11" max="11" width="190.36328125" customWidth="1"/>
    <col min="12" max="12" width="11.7265625" customWidth="1"/>
    <col min="13" max="13" width="16.6328125" customWidth="1"/>
    <col min="14" max="14" width="12.36328125" customWidth="1"/>
  </cols>
  <sheetData>
    <row r="1" spans="1:18" x14ac:dyDescent="0.75">
      <c r="A1" s="20" t="s">
        <v>0</v>
      </c>
      <c r="B1" s="2" t="s">
        <v>1280</v>
      </c>
      <c r="C1" s="2" t="s">
        <v>2</v>
      </c>
      <c r="D1" s="23" t="s">
        <v>1281</v>
      </c>
      <c r="E1" s="23" t="s">
        <v>5695</v>
      </c>
      <c r="F1" s="23" t="s">
        <v>26</v>
      </c>
      <c r="G1" s="2" t="s">
        <v>643</v>
      </c>
      <c r="H1" s="2" t="s">
        <v>3</v>
      </c>
      <c r="I1" s="2" t="s">
        <v>7</v>
      </c>
      <c r="J1" s="2" t="s">
        <v>8</v>
      </c>
      <c r="K1" s="2" t="s">
        <v>9</v>
      </c>
      <c r="L1" s="1" t="s">
        <v>41</v>
      </c>
      <c r="M1" s="1" t="s">
        <v>42</v>
      </c>
      <c r="N1" s="1" t="s">
        <v>71</v>
      </c>
      <c r="O1" s="1"/>
      <c r="P1" s="1"/>
      <c r="Q1" s="1"/>
      <c r="R1" s="1"/>
    </row>
    <row r="2" spans="1:18" x14ac:dyDescent="0.75">
      <c r="A2" s="21">
        <v>40560</v>
      </c>
      <c r="B2" s="1" t="s">
        <v>5</v>
      </c>
      <c r="C2" s="1" t="s">
        <v>46</v>
      </c>
      <c r="D2" s="1"/>
      <c r="E2" s="1">
        <v>5</v>
      </c>
      <c r="F2" s="1">
        <v>1</v>
      </c>
      <c r="G2" s="1" t="s">
        <v>12</v>
      </c>
      <c r="H2" s="1" t="s">
        <v>18</v>
      </c>
      <c r="I2" s="1" t="s">
        <v>19</v>
      </c>
      <c r="J2" s="1" t="s">
        <v>1107</v>
      </c>
      <c r="K2" s="3" t="s">
        <v>1108</v>
      </c>
      <c r="L2" s="1" t="s">
        <v>11</v>
      </c>
      <c r="M2" s="1" t="s">
        <v>161</v>
      </c>
      <c r="N2" s="1" t="s">
        <v>72</v>
      </c>
      <c r="O2" s="1"/>
      <c r="P2" s="1"/>
      <c r="Q2" s="1"/>
      <c r="R2" s="1"/>
    </row>
    <row r="3" spans="1:18" x14ac:dyDescent="0.75">
      <c r="A3" s="21">
        <v>40568</v>
      </c>
      <c r="B3" s="1" t="s">
        <v>4</v>
      </c>
      <c r="C3" s="1" t="s">
        <v>5</v>
      </c>
      <c r="D3" s="1"/>
      <c r="E3" s="1">
        <v>1</v>
      </c>
      <c r="F3" s="1">
        <v>1</v>
      </c>
      <c r="G3" s="1" t="s">
        <v>12</v>
      </c>
      <c r="H3" s="1" t="s">
        <v>18</v>
      </c>
      <c r="I3" s="1" t="s">
        <v>19</v>
      </c>
      <c r="J3" s="1" t="s">
        <v>1105</v>
      </c>
      <c r="K3" s="3" t="s">
        <v>1106</v>
      </c>
      <c r="L3" s="1" t="s">
        <v>11</v>
      </c>
      <c r="M3" s="1" t="s">
        <v>161</v>
      </c>
      <c r="N3" s="1" t="s">
        <v>72</v>
      </c>
      <c r="O3" s="1"/>
      <c r="P3" s="1"/>
      <c r="Q3" s="1"/>
      <c r="R3" s="1"/>
    </row>
    <row r="4" spans="1:18" x14ac:dyDescent="0.75">
      <c r="A4" s="21">
        <v>40572</v>
      </c>
      <c r="B4" s="1" t="s">
        <v>4</v>
      </c>
      <c r="C4" s="1" t="s">
        <v>14</v>
      </c>
      <c r="D4" s="1"/>
      <c r="E4" s="1">
        <v>2</v>
      </c>
      <c r="F4" s="1">
        <v>1</v>
      </c>
      <c r="G4" s="1" t="s">
        <v>12</v>
      </c>
      <c r="H4" s="1" t="s">
        <v>18</v>
      </c>
      <c r="I4" s="1" t="s">
        <v>19</v>
      </c>
      <c r="J4" s="1" t="s">
        <v>1561</v>
      </c>
      <c r="K4" s="3" t="s">
        <v>1562</v>
      </c>
      <c r="L4" s="1" t="s">
        <v>11</v>
      </c>
      <c r="M4" s="1" t="s">
        <v>161</v>
      </c>
      <c r="N4" s="1" t="s">
        <v>72</v>
      </c>
      <c r="O4" s="1"/>
      <c r="P4" s="1"/>
      <c r="Q4" s="1"/>
      <c r="R4" s="1"/>
    </row>
    <row r="5" spans="1:18" x14ac:dyDescent="0.75">
      <c r="A5" s="21">
        <v>40579</v>
      </c>
      <c r="B5" s="1" t="s">
        <v>4</v>
      </c>
      <c r="C5" s="1" t="s">
        <v>5</v>
      </c>
      <c r="D5" s="1"/>
      <c r="E5" s="1">
        <v>1</v>
      </c>
      <c r="F5" s="1">
        <v>1</v>
      </c>
      <c r="G5" s="1" t="s">
        <v>13</v>
      </c>
      <c r="H5" s="1" t="s">
        <v>10</v>
      </c>
      <c r="I5" s="1" t="s">
        <v>767</v>
      </c>
      <c r="J5" s="1" t="s">
        <v>2006</v>
      </c>
      <c r="K5" s="3" t="s">
        <v>5263</v>
      </c>
      <c r="L5" s="1" t="s">
        <v>11</v>
      </c>
      <c r="M5" s="1" t="s">
        <v>161</v>
      </c>
      <c r="N5" s="1" t="s">
        <v>73</v>
      </c>
      <c r="O5" s="1"/>
      <c r="P5" s="1"/>
      <c r="Q5" s="1"/>
      <c r="R5" s="1"/>
    </row>
    <row r="6" spans="1:18" x14ac:dyDescent="0.75">
      <c r="A6" s="21">
        <v>40599</v>
      </c>
      <c r="B6" s="1" t="s">
        <v>4</v>
      </c>
      <c r="C6" s="1" t="s">
        <v>14</v>
      </c>
      <c r="D6" s="1"/>
      <c r="E6" s="1">
        <v>2</v>
      </c>
      <c r="F6" s="1">
        <v>1</v>
      </c>
      <c r="G6" s="1" t="s">
        <v>12</v>
      </c>
      <c r="H6" s="1" t="s">
        <v>18</v>
      </c>
      <c r="I6" s="1" t="s">
        <v>19</v>
      </c>
      <c r="J6" s="1" t="s">
        <v>1559</v>
      </c>
      <c r="K6" s="3" t="s">
        <v>1560</v>
      </c>
      <c r="L6" s="1" t="s">
        <v>11</v>
      </c>
      <c r="M6" s="1" t="s">
        <v>161</v>
      </c>
      <c r="N6" s="1" t="s">
        <v>72</v>
      </c>
      <c r="O6" s="1"/>
      <c r="P6" s="1"/>
      <c r="Q6" s="1"/>
      <c r="R6" s="1"/>
    </row>
    <row r="7" spans="1:18" x14ac:dyDescent="0.75">
      <c r="A7" s="21">
        <v>40605</v>
      </c>
      <c r="B7" s="1" t="s">
        <v>4</v>
      </c>
      <c r="C7" s="1" t="s">
        <v>14</v>
      </c>
      <c r="D7" s="1"/>
      <c r="E7" s="1">
        <v>2</v>
      </c>
      <c r="F7" s="1">
        <v>1</v>
      </c>
      <c r="G7" s="1" t="s">
        <v>6</v>
      </c>
      <c r="H7" s="1" t="s">
        <v>10</v>
      </c>
      <c r="I7" s="1" t="s">
        <v>4</v>
      </c>
      <c r="J7" s="1" t="s">
        <v>2063</v>
      </c>
      <c r="K7" s="3" t="s">
        <v>2064</v>
      </c>
      <c r="L7" s="1" t="s">
        <v>11</v>
      </c>
      <c r="M7" s="1" t="s">
        <v>161</v>
      </c>
      <c r="N7" s="1" t="s">
        <v>72</v>
      </c>
      <c r="O7" s="1"/>
      <c r="P7" s="1"/>
      <c r="Q7" s="1"/>
      <c r="R7" s="1"/>
    </row>
    <row r="8" spans="1:18" x14ac:dyDescent="0.75">
      <c r="A8" s="21">
        <v>40611</v>
      </c>
      <c r="B8" s="1" t="s">
        <v>4</v>
      </c>
      <c r="C8" s="1" t="s">
        <v>5</v>
      </c>
      <c r="D8" s="1"/>
      <c r="E8" s="1">
        <v>1</v>
      </c>
      <c r="F8" s="1">
        <v>1</v>
      </c>
      <c r="G8" s="1" t="s">
        <v>12</v>
      </c>
      <c r="H8" s="1" t="s">
        <v>10</v>
      </c>
      <c r="I8" s="1" t="s">
        <v>5</v>
      </c>
      <c r="J8" s="1" t="s">
        <v>1103</v>
      </c>
      <c r="K8" s="3" t="s">
        <v>1104</v>
      </c>
      <c r="L8" s="1" t="s">
        <v>11</v>
      </c>
      <c r="M8" s="1" t="s">
        <v>161</v>
      </c>
      <c r="N8" s="1" t="s">
        <v>72</v>
      </c>
      <c r="O8" s="1"/>
      <c r="P8" s="1"/>
      <c r="Q8" s="1"/>
      <c r="R8" s="1"/>
    </row>
    <row r="9" spans="1:18" x14ac:dyDescent="0.75">
      <c r="A9" s="21">
        <v>40616</v>
      </c>
      <c r="B9" s="1" t="s">
        <v>5</v>
      </c>
      <c r="C9" s="1" t="s">
        <v>46</v>
      </c>
      <c r="D9" s="1"/>
      <c r="E9" s="1">
        <v>5</v>
      </c>
      <c r="F9" s="1">
        <v>1</v>
      </c>
      <c r="G9" s="1" t="s">
        <v>12</v>
      </c>
      <c r="H9" s="1" t="s">
        <v>18</v>
      </c>
      <c r="I9" s="1" t="s">
        <v>19</v>
      </c>
      <c r="J9" s="1" t="s">
        <v>1102</v>
      </c>
      <c r="K9" s="3" t="s">
        <v>1101</v>
      </c>
      <c r="L9" s="1" t="s">
        <v>11</v>
      </c>
      <c r="M9" s="1" t="s">
        <v>161</v>
      </c>
      <c r="N9" s="1" t="s">
        <v>72</v>
      </c>
      <c r="O9" s="1"/>
      <c r="P9" s="1"/>
      <c r="Q9" s="1"/>
      <c r="R9" s="1"/>
    </row>
    <row r="10" spans="1:18" x14ac:dyDescent="0.75">
      <c r="A10" s="21">
        <v>40618</v>
      </c>
      <c r="B10" s="1" t="s">
        <v>5</v>
      </c>
      <c r="C10" s="1" t="s">
        <v>14</v>
      </c>
      <c r="D10" s="1"/>
      <c r="E10" s="1">
        <v>4</v>
      </c>
      <c r="F10" s="1">
        <v>1</v>
      </c>
      <c r="G10" s="1" t="s">
        <v>12</v>
      </c>
      <c r="H10" s="1" t="s">
        <v>10</v>
      </c>
      <c r="I10" s="1" t="s">
        <v>5</v>
      </c>
      <c r="J10" s="1" t="s">
        <v>1100</v>
      </c>
      <c r="K10" s="3" t="s">
        <v>1099</v>
      </c>
      <c r="L10" s="1" t="s">
        <v>11</v>
      </c>
      <c r="M10" s="1" t="s">
        <v>161</v>
      </c>
      <c r="N10" s="1" t="s">
        <v>73</v>
      </c>
      <c r="O10" s="1"/>
      <c r="P10" s="1"/>
      <c r="Q10" s="1"/>
      <c r="R10" s="1"/>
    </row>
    <row r="11" spans="1:18" x14ac:dyDescent="0.75">
      <c r="A11" s="21">
        <v>40624</v>
      </c>
      <c r="B11" s="1" t="s">
        <v>4</v>
      </c>
      <c r="C11" s="1" t="s">
        <v>5</v>
      </c>
      <c r="D11" s="1"/>
      <c r="E11" s="1">
        <v>1</v>
      </c>
      <c r="F11" s="1">
        <v>1</v>
      </c>
      <c r="G11" s="1" t="s">
        <v>12</v>
      </c>
      <c r="H11" s="1" t="s">
        <v>10</v>
      </c>
      <c r="I11" s="1" t="s">
        <v>5</v>
      </c>
      <c r="J11" s="1" t="s">
        <v>1097</v>
      </c>
      <c r="K11" s="3" t="s">
        <v>1098</v>
      </c>
      <c r="L11" s="1" t="s">
        <v>11</v>
      </c>
      <c r="M11" s="1" t="s">
        <v>161</v>
      </c>
      <c r="N11" s="1" t="s">
        <v>72</v>
      </c>
      <c r="O11" s="1"/>
      <c r="P11" s="1"/>
      <c r="Q11" s="1"/>
      <c r="R11" s="1"/>
    </row>
    <row r="12" spans="1:18" x14ac:dyDescent="0.75">
      <c r="A12" s="21">
        <v>40624</v>
      </c>
      <c r="B12" s="1" t="s">
        <v>4</v>
      </c>
      <c r="C12" s="1" t="s">
        <v>14</v>
      </c>
      <c r="D12" s="1"/>
      <c r="E12" s="1">
        <v>2</v>
      </c>
      <c r="F12" s="1">
        <v>1</v>
      </c>
      <c r="G12" s="1" t="s">
        <v>12</v>
      </c>
      <c r="H12" s="1" t="s">
        <v>18</v>
      </c>
      <c r="I12" s="1" t="s">
        <v>19</v>
      </c>
      <c r="J12" s="1" t="s">
        <v>1557</v>
      </c>
      <c r="K12" s="3" t="s">
        <v>1558</v>
      </c>
      <c r="L12" s="1" t="s">
        <v>11</v>
      </c>
      <c r="M12" s="1" t="s">
        <v>161</v>
      </c>
      <c r="N12" s="1" t="s">
        <v>72</v>
      </c>
      <c r="O12" s="1"/>
      <c r="P12" s="1"/>
      <c r="Q12" s="1"/>
      <c r="R12" s="1"/>
    </row>
    <row r="13" spans="1:18" x14ac:dyDescent="0.75">
      <c r="A13" s="21">
        <v>40626</v>
      </c>
      <c r="B13" s="1" t="s">
        <v>4</v>
      </c>
      <c r="C13" s="1" t="s">
        <v>5</v>
      </c>
      <c r="D13" s="1"/>
      <c r="E13" s="1">
        <v>1</v>
      </c>
      <c r="F13" s="1">
        <v>1</v>
      </c>
      <c r="G13" s="1" t="s">
        <v>12</v>
      </c>
      <c r="H13" s="1" t="s">
        <v>18</v>
      </c>
      <c r="I13" s="1" t="s">
        <v>19</v>
      </c>
      <c r="J13" s="1" t="s">
        <v>1095</v>
      </c>
      <c r="K13" s="3" t="s">
        <v>1096</v>
      </c>
      <c r="L13" s="1" t="s">
        <v>11</v>
      </c>
      <c r="M13" s="1" t="s">
        <v>161</v>
      </c>
      <c r="N13" s="1" t="s">
        <v>72</v>
      </c>
      <c r="O13" s="1"/>
      <c r="P13" s="1"/>
      <c r="Q13" s="1"/>
      <c r="R13" s="1"/>
    </row>
    <row r="14" spans="1:18" x14ac:dyDescent="0.75">
      <c r="A14" s="21">
        <v>40637</v>
      </c>
      <c r="B14" s="1" t="s">
        <v>4</v>
      </c>
      <c r="C14" s="1" t="s">
        <v>14</v>
      </c>
      <c r="D14" s="1"/>
      <c r="E14" s="1">
        <v>2</v>
      </c>
      <c r="F14" s="1">
        <v>1</v>
      </c>
      <c r="G14" s="1" t="s">
        <v>6</v>
      </c>
      <c r="H14" s="1" t="s">
        <v>10</v>
      </c>
      <c r="I14" s="1" t="s">
        <v>4</v>
      </c>
      <c r="J14" s="1" t="s">
        <v>2061</v>
      </c>
      <c r="K14" s="3" t="s">
        <v>2062</v>
      </c>
      <c r="L14" s="1" t="s">
        <v>11</v>
      </c>
      <c r="M14" s="1" t="s">
        <v>161</v>
      </c>
      <c r="N14" s="1" t="s">
        <v>72</v>
      </c>
      <c r="O14" s="1"/>
      <c r="P14" s="1"/>
      <c r="Q14" s="1"/>
      <c r="R14" s="1"/>
    </row>
    <row r="15" spans="1:18" x14ac:dyDescent="0.75">
      <c r="A15" s="21">
        <v>40654</v>
      </c>
      <c r="B15" s="1" t="s">
        <v>4</v>
      </c>
      <c r="C15" s="1" t="s">
        <v>5</v>
      </c>
      <c r="D15" s="1"/>
      <c r="E15" s="1">
        <v>1</v>
      </c>
      <c r="F15" s="1">
        <v>1</v>
      </c>
      <c r="G15" s="1" t="s">
        <v>6</v>
      </c>
      <c r="H15" s="1" t="s">
        <v>18</v>
      </c>
      <c r="I15" s="1" t="s">
        <v>19</v>
      </c>
      <c r="J15" s="1" t="s">
        <v>1556</v>
      </c>
      <c r="K15" s="3" t="s">
        <v>1555</v>
      </c>
      <c r="L15" s="1" t="s">
        <v>11</v>
      </c>
      <c r="M15" s="1" t="s">
        <v>161</v>
      </c>
      <c r="N15" s="1" t="s">
        <v>72</v>
      </c>
      <c r="O15" s="1"/>
      <c r="P15" s="1"/>
      <c r="Q15" s="1"/>
      <c r="R15" s="1"/>
    </row>
    <row r="16" spans="1:18" x14ac:dyDescent="0.75">
      <c r="A16" s="21">
        <v>40658</v>
      </c>
      <c r="B16" s="1" t="s">
        <v>4</v>
      </c>
      <c r="C16" s="1" t="s">
        <v>14</v>
      </c>
      <c r="D16" s="1"/>
      <c r="E16" s="1">
        <v>2</v>
      </c>
      <c r="F16" s="1">
        <v>1</v>
      </c>
      <c r="G16" s="1" t="s">
        <v>12</v>
      </c>
      <c r="H16" s="1" t="s">
        <v>18</v>
      </c>
      <c r="I16" s="1" t="s">
        <v>19</v>
      </c>
      <c r="J16" s="1" t="s">
        <v>1553</v>
      </c>
      <c r="K16" s="3" t="s">
        <v>1554</v>
      </c>
      <c r="L16" s="1" t="s">
        <v>11</v>
      </c>
      <c r="M16" s="1" t="s">
        <v>161</v>
      </c>
      <c r="N16" s="1" t="s">
        <v>72</v>
      </c>
      <c r="O16" s="1"/>
      <c r="P16" s="1"/>
      <c r="Q16" s="1"/>
      <c r="R16" s="1"/>
    </row>
    <row r="17" spans="1:18" x14ac:dyDescent="0.75">
      <c r="A17" s="21">
        <v>40689</v>
      </c>
      <c r="B17" s="1" t="s">
        <v>4</v>
      </c>
      <c r="C17" s="1" t="s">
        <v>5</v>
      </c>
      <c r="D17" s="1"/>
      <c r="E17" s="1">
        <v>1</v>
      </c>
      <c r="F17" s="1">
        <v>1</v>
      </c>
      <c r="G17" s="1" t="s">
        <v>12</v>
      </c>
      <c r="H17" s="1" t="s">
        <v>10</v>
      </c>
      <c r="I17" s="1" t="s">
        <v>922</v>
      </c>
      <c r="J17" s="1" t="s">
        <v>1093</v>
      </c>
      <c r="K17" s="3" t="s">
        <v>1094</v>
      </c>
      <c r="L17" s="1" t="s">
        <v>11</v>
      </c>
      <c r="M17" s="1" t="s">
        <v>161</v>
      </c>
      <c r="N17" s="1" t="s">
        <v>73</v>
      </c>
      <c r="O17" s="1"/>
      <c r="P17" s="1"/>
      <c r="Q17" s="1"/>
      <c r="R17" s="1"/>
    </row>
    <row r="18" spans="1:18" x14ac:dyDescent="0.75">
      <c r="A18" s="21">
        <v>40696</v>
      </c>
      <c r="B18" s="1" t="s">
        <v>4</v>
      </c>
      <c r="C18" s="1" t="s">
        <v>5</v>
      </c>
      <c r="D18" s="1"/>
      <c r="E18" s="1">
        <v>1</v>
      </c>
      <c r="F18" s="1">
        <v>1</v>
      </c>
      <c r="G18" s="1" t="s">
        <v>12</v>
      </c>
      <c r="H18" s="1" t="s">
        <v>10</v>
      </c>
      <c r="I18" s="1" t="s">
        <v>1090</v>
      </c>
      <c r="J18" s="1" t="s">
        <v>1091</v>
      </c>
      <c r="K18" s="3" t="s">
        <v>1092</v>
      </c>
      <c r="L18" s="1" t="s">
        <v>11</v>
      </c>
      <c r="M18" s="1" t="s">
        <v>161</v>
      </c>
      <c r="N18" s="1" t="s">
        <v>73</v>
      </c>
      <c r="O18" s="1"/>
      <c r="P18" s="1"/>
      <c r="Q18" s="1"/>
      <c r="R18" s="1"/>
    </row>
    <row r="19" spans="1:18" x14ac:dyDescent="0.75">
      <c r="A19" s="21">
        <v>40708</v>
      </c>
      <c r="B19" s="1" t="s">
        <v>5</v>
      </c>
      <c r="C19" s="1" t="s">
        <v>14</v>
      </c>
      <c r="D19" s="1"/>
      <c r="E19" s="1">
        <v>4</v>
      </c>
      <c r="F19" s="1">
        <v>1</v>
      </c>
      <c r="G19" s="1" t="s">
        <v>12</v>
      </c>
      <c r="H19" s="1" t="s">
        <v>18</v>
      </c>
      <c r="I19" s="1" t="s">
        <v>19</v>
      </c>
      <c r="J19" s="1" t="s">
        <v>1550</v>
      </c>
      <c r="K19" s="3" t="s">
        <v>1088</v>
      </c>
      <c r="L19" s="1" t="s">
        <v>11</v>
      </c>
      <c r="M19" s="1" t="s">
        <v>161</v>
      </c>
      <c r="N19" s="1" t="s">
        <v>72</v>
      </c>
      <c r="O19" s="1"/>
      <c r="P19" s="1"/>
      <c r="Q19" s="1"/>
      <c r="R19" s="1"/>
    </row>
    <row r="20" spans="1:18" x14ac:dyDescent="0.75">
      <c r="A20" s="21">
        <v>40708</v>
      </c>
      <c r="B20" s="1" t="s">
        <v>4</v>
      </c>
      <c r="C20" s="1" t="s">
        <v>14</v>
      </c>
      <c r="D20" s="1"/>
      <c r="E20" s="1">
        <v>2</v>
      </c>
      <c r="F20" s="1">
        <v>1</v>
      </c>
      <c r="G20" s="1" t="s">
        <v>12</v>
      </c>
      <c r="H20" s="1" t="s">
        <v>18</v>
      </c>
      <c r="I20" s="1" t="s">
        <v>19</v>
      </c>
      <c r="J20" s="1" t="s">
        <v>1551</v>
      </c>
      <c r="K20" s="3" t="s">
        <v>1552</v>
      </c>
      <c r="L20" s="1" t="s">
        <v>11</v>
      </c>
      <c r="M20" s="1" t="s">
        <v>161</v>
      </c>
      <c r="N20" s="1" t="s">
        <v>72</v>
      </c>
      <c r="O20" s="1"/>
      <c r="P20" s="1"/>
      <c r="Q20" s="1"/>
      <c r="R20" s="1"/>
    </row>
    <row r="21" spans="1:18" x14ac:dyDescent="0.75">
      <c r="A21" s="21">
        <v>40709</v>
      </c>
      <c r="B21" s="1" t="s">
        <v>5</v>
      </c>
      <c r="C21" s="1" t="s">
        <v>46</v>
      </c>
      <c r="D21" s="1"/>
      <c r="E21" s="1">
        <v>5</v>
      </c>
      <c r="F21" s="1">
        <v>1</v>
      </c>
      <c r="G21" s="1" t="s">
        <v>12</v>
      </c>
      <c r="H21" s="1" t="s">
        <v>10</v>
      </c>
      <c r="I21" s="1" t="s">
        <v>19</v>
      </c>
      <c r="J21" s="1" t="s">
        <v>1125</v>
      </c>
      <c r="K21" s="3" t="s">
        <v>1087</v>
      </c>
      <c r="L21" s="1" t="s">
        <v>11</v>
      </c>
      <c r="M21" s="1" t="s">
        <v>161</v>
      </c>
      <c r="N21" s="1" t="s">
        <v>73</v>
      </c>
      <c r="O21" s="1"/>
      <c r="P21" s="1"/>
      <c r="Q21" s="1"/>
      <c r="R21" s="1"/>
    </row>
    <row r="22" spans="1:18" x14ac:dyDescent="0.75">
      <c r="A22" s="21">
        <v>40714</v>
      </c>
      <c r="B22" s="1" t="s">
        <v>4</v>
      </c>
      <c r="C22" s="1" t="s">
        <v>14</v>
      </c>
      <c r="D22" s="1"/>
      <c r="E22" s="1">
        <v>2</v>
      </c>
      <c r="F22" s="1">
        <v>1</v>
      </c>
      <c r="G22" s="1" t="s">
        <v>12</v>
      </c>
      <c r="H22" s="1" t="s">
        <v>18</v>
      </c>
      <c r="I22" s="1" t="s">
        <v>19</v>
      </c>
      <c r="J22" s="1" t="s">
        <v>1548</v>
      </c>
      <c r="K22" s="3" t="s">
        <v>1549</v>
      </c>
      <c r="L22" s="1" t="s">
        <v>11</v>
      </c>
      <c r="M22" s="1" t="s">
        <v>88</v>
      </c>
      <c r="N22" s="1" t="s">
        <v>72</v>
      </c>
      <c r="O22" s="1"/>
      <c r="P22" s="1"/>
      <c r="Q22" s="1"/>
      <c r="R22" s="1"/>
    </row>
    <row r="23" spans="1:18" x14ac:dyDescent="0.75">
      <c r="A23" s="21">
        <v>40735</v>
      </c>
      <c r="B23" s="1" t="s">
        <v>4</v>
      </c>
      <c r="C23" s="1" t="s">
        <v>5</v>
      </c>
      <c r="D23" s="1"/>
      <c r="E23" s="1">
        <v>1</v>
      </c>
      <c r="F23" s="1">
        <v>1</v>
      </c>
      <c r="G23" s="1" t="s">
        <v>12</v>
      </c>
      <c r="H23" s="1" t="s">
        <v>18</v>
      </c>
      <c r="I23" s="1" t="s">
        <v>19</v>
      </c>
      <c r="J23" s="1" t="s">
        <v>1084</v>
      </c>
      <c r="K23" s="3" t="s">
        <v>1083</v>
      </c>
      <c r="L23" s="1" t="s">
        <v>11</v>
      </c>
      <c r="M23" s="1" t="s">
        <v>161</v>
      </c>
      <c r="N23" s="1" t="s">
        <v>72</v>
      </c>
      <c r="O23" s="1"/>
      <c r="P23" s="1"/>
      <c r="Q23" s="1"/>
      <c r="R23" s="1"/>
    </row>
    <row r="24" spans="1:18" x14ac:dyDescent="0.75">
      <c r="A24" s="21">
        <v>40737</v>
      </c>
      <c r="B24" s="1" t="s">
        <v>5</v>
      </c>
      <c r="C24" s="1" t="s">
        <v>14</v>
      </c>
      <c r="D24" s="1"/>
      <c r="E24" s="1">
        <v>4</v>
      </c>
      <c r="F24" s="1">
        <v>1</v>
      </c>
      <c r="G24" s="1" t="s">
        <v>12</v>
      </c>
      <c r="H24" s="1" t="s">
        <v>18</v>
      </c>
      <c r="I24" s="1" t="s">
        <v>19</v>
      </c>
      <c r="J24" s="1" t="s">
        <v>1086</v>
      </c>
      <c r="K24" s="3" t="s">
        <v>1085</v>
      </c>
      <c r="L24" s="1" t="s">
        <v>11</v>
      </c>
      <c r="M24" s="1" t="s">
        <v>161</v>
      </c>
      <c r="N24" s="1" t="s">
        <v>72</v>
      </c>
      <c r="O24" s="1"/>
      <c r="P24" s="1"/>
      <c r="Q24" s="1"/>
      <c r="R24" s="1"/>
    </row>
    <row r="25" spans="1:18" x14ac:dyDescent="0.75">
      <c r="A25" s="21">
        <v>40737</v>
      </c>
      <c r="B25" s="1" t="s">
        <v>4</v>
      </c>
      <c r="C25" s="1" t="s">
        <v>5</v>
      </c>
      <c r="D25" s="1"/>
      <c r="E25" s="1">
        <v>1</v>
      </c>
      <c r="F25" s="1">
        <v>1</v>
      </c>
      <c r="G25" s="1" t="s">
        <v>12</v>
      </c>
      <c r="H25" s="1" t="s">
        <v>10</v>
      </c>
      <c r="I25" s="1" t="s">
        <v>4</v>
      </c>
      <c r="J25" s="1" t="s">
        <v>1546</v>
      </c>
      <c r="K25" s="3" t="s">
        <v>1547</v>
      </c>
      <c r="L25" s="1" t="s">
        <v>11</v>
      </c>
      <c r="M25" s="1" t="s">
        <v>161</v>
      </c>
      <c r="N25" s="1" t="s">
        <v>72</v>
      </c>
      <c r="O25" s="1"/>
      <c r="P25" s="1"/>
      <c r="Q25" s="1"/>
      <c r="R25" s="1"/>
    </row>
    <row r="26" spans="1:18" x14ac:dyDescent="0.75">
      <c r="A26" s="21">
        <v>40739</v>
      </c>
      <c r="B26" s="1" t="s">
        <v>4</v>
      </c>
      <c r="C26" s="1" t="s">
        <v>14</v>
      </c>
      <c r="D26" s="1"/>
      <c r="E26" s="1">
        <v>2</v>
      </c>
      <c r="F26" s="1">
        <v>1</v>
      </c>
      <c r="G26" s="1" t="s">
        <v>12</v>
      </c>
      <c r="H26" s="1" t="s">
        <v>10</v>
      </c>
      <c r="I26" s="1" t="s">
        <v>14</v>
      </c>
      <c r="J26" s="1" t="s">
        <v>2059</v>
      </c>
      <c r="K26" s="3" t="s">
        <v>2060</v>
      </c>
      <c r="L26" s="1" t="s">
        <v>11</v>
      </c>
      <c r="M26" s="1" t="s">
        <v>88</v>
      </c>
      <c r="N26" s="1" t="s">
        <v>72</v>
      </c>
      <c r="O26" s="1"/>
      <c r="P26" s="1"/>
      <c r="Q26" s="1"/>
      <c r="R26" s="1"/>
    </row>
    <row r="27" spans="1:18" x14ac:dyDescent="0.75">
      <c r="A27" s="21">
        <v>40758</v>
      </c>
      <c r="B27" s="1" t="s">
        <v>4</v>
      </c>
      <c r="C27" s="1" t="s">
        <v>5</v>
      </c>
      <c r="D27" s="1"/>
      <c r="E27" s="1">
        <v>1</v>
      </c>
      <c r="F27" s="1">
        <v>1</v>
      </c>
      <c r="G27" s="1" t="s">
        <v>12</v>
      </c>
      <c r="H27" s="1" t="s">
        <v>18</v>
      </c>
      <c r="I27" s="1" t="s">
        <v>19</v>
      </c>
      <c r="J27" s="1" t="s">
        <v>1081</v>
      </c>
      <c r="K27" s="3" t="s">
        <v>1082</v>
      </c>
      <c r="L27" s="1" t="s">
        <v>11</v>
      </c>
      <c r="M27" s="1" t="s">
        <v>161</v>
      </c>
      <c r="N27" s="1" t="s">
        <v>72</v>
      </c>
      <c r="O27" s="1"/>
      <c r="P27" s="1"/>
      <c r="Q27" s="1"/>
      <c r="R27" s="1"/>
    </row>
    <row r="28" spans="1:18" x14ac:dyDescent="0.75">
      <c r="A28" s="21">
        <v>40766</v>
      </c>
      <c r="B28" s="1" t="s">
        <v>4</v>
      </c>
      <c r="C28" s="1" t="s">
        <v>14</v>
      </c>
      <c r="D28" s="1"/>
      <c r="E28" s="1">
        <v>2</v>
      </c>
      <c r="F28" s="1">
        <v>1</v>
      </c>
      <c r="G28" s="1" t="s">
        <v>12</v>
      </c>
      <c r="H28" s="1" t="s">
        <v>18</v>
      </c>
      <c r="I28" s="1" t="s">
        <v>19</v>
      </c>
      <c r="J28" s="1" t="s">
        <v>1544</v>
      </c>
      <c r="K28" s="3" t="s">
        <v>1545</v>
      </c>
      <c r="L28" s="1" t="s">
        <v>11</v>
      </c>
      <c r="M28" s="1" t="s">
        <v>88</v>
      </c>
      <c r="N28" s="1" t="s">
        <v>72</v>
      </c>
      <c r="O28" s="1"/>
      <c r="P28" s="1"/>
      <c r="Q28" s="1"/>
      <c r="R28" s="1"/>
    </row>
    <row r="29" spans="1:18" x14ac:dyDescent="0.75">
      <c r="A29" s="21">
        <v>40780</v>
      </c>
      <c r="B29" s="1" t="s">
        <v>4</v>
      </c>
      <c r="C29" s="1" t="s">
        <v>14</v>
      </c>
      <c r="D29" s="1"/>
      <c r="E29" s="1">
        <v>2</v>
      </c>
      <c r="F29" s="1">
        <v>1</v>
      </c>
      <c r="G29" s="1" t="s">
        <v>13</v>
      </c>
      <c r="H29" s="1" t="s">
        <v>10</v>
      </c>
      <c r="I29" s="1" t="s">
        <v>14</v>
      </c>
      <c r="J29" s="1" t="s">
        <v>2057</v>
      </c>
      <c r="K29" s="3" t="s">
        <v>2058</v>
      </c>
      <c r="L29" s="1" t="s">
        <v>11</v>
      </c>
      <c r="M29" s="1" t="s">
        <v>161</v>
      </c>
      <c r="N29" s="1" t="s">
        <v>72</v>
      </c>
      <c r="O29" s="1"/>
      <c r="P29" s="1"/>
      <c r="Q29" s="1"/>
      <c r="R29" s="1"/>
    </row>
    <row r="30" spans="1:18" x14ac:dyDescent="0.75">
      <c r="A30" s="21">
        <v>40794</v>
      </c>
      <c r="B30" s="1" t="s">
        <v>5</v>
      </c>
      <c r="C30" s="1" t="s">
        <v>14</v>
      </c>
      <c r="D30" s="1"/>
      <c r="E30" s="1">
        <v>4</v>
      </c>
      <c r="F30" s="1">
        <v>1</v>
      </c>
      <c r="G30" s="1" t="s">
        <v>12</v>
      </c>
      <c r="H30" s="1" t="s">
        <v>10</v>
      </c>
      <c r="I30" s="1" t="s">
        <v>5</v>
      </c>
      <c r="J30" s="1" t="s">
        <v>1079</v>
      </c>
      <c r="K30" s="3" t="s">
        <v>1080</v>
      </c>
      <c r="L30" s="1" t="s">
        <v>11</v>
      </c>
      <c r="M30" s="1" t="s">
        <v>161</v>
      </c>
      <c r="N30" s="1" t="s">
        <v>73</v>
      </c>
      <c r="O30" s="1"/>
      <c r="P30" s="1"/>
      <c r="Q30" s="1"/>
      <c r="R30" s="1"/>
    </row>
    <row r="31" spans="1:18" x14ac:dyDescent="0.75">
      <c r="A31" s="21">
        <v>40806</v>
      </c>
      <c r="B31" s="1" t="s">
        <v>4</v>
      </c>
      <c r="C31" s="1" t="s">
        <v>14</v>
      </c>
      <c r="D31" s="1"/>
      <c r="E31" s="1">
        <v>2</v>
      </c>
      <c r="F31" s="1">
        <v>1</v>
      </c>
      <c r="G31" s="1" t="s">
        <v>12</v>
      </c>
      <c r="H31" s="1" t="s">
        <v>10</v>
      </c>
      <c r="I31" s="1" t="s">
        <v>38</v>
      </c>
      <c r="J31" s="1" t="s">
        <v>1574</v>
      </c>
      <c r="K31" s="3" t="s">
        <v>1575</v>
      </c>
      <c r="L31" s="1" t="s">
        <v>11</v>
      </c>
      <c r="M31" s="1" t="s">
        <v>161</v>
      </c>
      <c r="N31" s="1" t="s">
        <v>73</v>
      </c>
      <c r="O31" s="1"/>
      <c r="P31" s="1"/>
      <c r="Q31" s="1"/>
      <c r="R31" s="1"/>
    </row>
    <row r="32" spans="1:18" x14ac:dyDescent="0.75">
      <c r="A32" s="21">
        <v>40819</v>
      </c>
      <c r="B32" s="1" t="s">
        <v>4</v>
      </c>
      <c r="C32" s="1" t="s">
        <v>14</v>
      </c>
      <c r="D32" s="1"/>
      <c r="E32" s="1">
        <v>2</v>
      </c>
      <c r="F32" s="1">
        <v>1</v>
      </c>
      <c r="G32" s="1" t="s">
        <v>6</v>
      </c>
      <c r="H32" s="1" t="s">
        <v>10</v>
      </c>
      <c r="I32" s="1" t="s">
        <v>14</v>
      </c>
      <c r="J32" s="1" t="s">
        <v>2056</v>
      </c>
      <c r="K32" s="3" t="s">
        <v>158</v>
      </c>
      <c r="L32" s="1" t="s">
        <v>11</v>
      </c>
      <c r="M32" s="1" t="s">
        <v>161</v>
      </c>
      <c r="N32" s="1" t="s">
        <v>73</v>
      </c>
      <c r="O32" s="1"/>
      <c r="P32" s="1"/>
      <c r="Q32" s="1"/>
      <c r="R32" s="1"/>
    </row>
    <row r="33" spans="1:18" x14ac:dyDescent="0.75">
      <c r="A33" s="21">
        <v>40819</v>
      </c>
      <c r="B33" s="1" t="s">
        <v>4</v>
      </c>
      <c r="C33" s="1" t="s">
        <v>5</v>
      </c>
      <c r="D33" s="1"/>
      <c r="E33" s="1">
        <v>1</v>
      </c>
      <c r="F33" s="1">
        <v>1</v>
      </c>
      <c r="G33" s="1" t="s">
        <v>6</v>
      </c>
      <c r="H33" s="1" t="s">
        <v>10</v>
      </c>
      <c r="I33" s="1" t="s">
        <v>4</v>
      </c>
      <c r="J33" s="1" t="s">
        <v>1542</v>
      </c>
      <c r="K33" s="3" t="s">
        <v>1543</v>
      </c>
      <c r="L33" s="1" t="s">
        <v>11</v>
      </c>
      <c r="M33" s="1" t="s">
        <v>161</v>
      </c>
      <c r="N33" s="1" t="s">
        <v>72</v>
      </c>
      <c r="O33" s="1"/>
      <c r="P33" s="1"/>
      <c r="Q33" s="1"/>
      <c r="R33" s="1"/>
    </row>
    <row r="34" spans="1:18" x14ac:dyDescent="0.75">
      <c r="A34" s="21">
        <v>40826</v>
      </c>
      <c r="B34" s="1" t="s">
        <v>4</v>
      </c>
      <c r="C34" s="1" t="s">
        <v>5</v>
      </c>
      <c r="D34" s="1"/>
      <c r="E34" s="1">
        <v>1</v>
      </c>
      <c r="F34" s="1">
        <v>1</v>
      </c>
      <c r="G34" s="1" t="s">
        <v>6</v>
      </c>
      <c r="H34" s="1" t="s">
        <v>10</v>
      </c>
      <c r="I34" s="1" t="s">
        <v>5</v>
      </c>
      <c r="J34" s="1" t="s">
        <v>1198</v>
      </c>
      <c r="K34" s="3" t="s">
        <v>163</v>
      </c>
      <c r="L34" s="1" t="s">
        <v>11</v>
      </c>
      <c r="M34" s="1" t="s">
        <v>161</v>
      </c>
      <c r="N34" s="1" t="s">
        <v>72</v>
      </c>
      <c r="O34" s="1"/>
      <c r="P34" s="1"/>
      <c r="Q34" s="1"/>
      <c r="R34" s="1"/>
    </row>
    <row r="35" spans="1:18" x14ac:dyDescent="0.75">
      <c r="A35" s="21">
        <v>40835</v>
      </c>
      <c r="B35" s="1" t="s">
        <v>4</v>
      </c>
      <c r="C35" s="1" t="s">
        <v>5</v>
      </c>
      <c r="D35" s="1"/>
      <c r="E35" s="1">
        <v>1</v>
      </c>
      <c r="F35" s="1">
        <v>1</v>
      </c>
      <c r="G35" s="1" t="s">
        <v>6</v>
      </c>
      <c r="H35" s="1" t="s">
        <v>10</v>
      </c>
      <c r="I35" s="1" t="s">
        <v>1146</v>
      </c>
      <c r="J35" s="1" t="s">
        <v>1197</v>
      </c>
      <c r="K35" s="3" t="s">
        <v>162</v>
      </c>
      <c r="L35" s="1" t="s">
        <v>11</v>
      </c>
      <c r="M35" s="1" t="s">
        <v>161</v>
      </c>
      <c r="N35" s="1" t="s">
        <v>72</v>
      </c>
      <c r="O35" s="1"/>
      <c r="P35" s="1"/>
      <c r="Q35" s="1"/>
      <c r="R35" s="1"/>
    </row>
    <row r="36" spans="1:18" x14ac:dyDescent="0.75">
      <c r="A36" s="21">
        <v>40836</v>
      </c>
      <c r="B36" s="1" t="s">
        <v>4</v>
      </c>
      <c r="C36" s="1" t="s">
        <v>14</v>
      </c>
      <c r="D36" s="1"/>
      <c r="E36" s="1">
        <v>2</v>
      </c>
      <c r="F36" s="1">
        <v>1</v>
      </c>
      <c r="G36" s="1" t="s">
        <v>6</v>
      </c>
      <c r="H36" s="1" t="s">
        <v>10</v>
      </c>
      <c r="I36" s="1" t="s">
        <v>4</v>
      </c>
      <c r="J36" s="1" t="s">
        <v>2065</v>
      </c>
      <c r="K36" s="3" t="s">
        <v>1993</v>
      </c>
      <c r="L36" s="1" t="s">
        <v>11</v>
      </c>
      <c r="M36" s="1" t="s">
        <v>161</v>
      </c>
      <c r="N36" s="1" t="s">
        <v>72</v>
      </c>
      <c r="O36" s="1"/>
      <c r="P36" s="1"/>
      <c r="Q36" s="1"/>
      <c r="R36" s="1"/>
    </row>
    <row r="37" spans="1:18" x14ac:dyDescent="0.75">
      <c r="A37" s="21">
        <v>40840</v>
      </c>
      <c r="B37" s="1" t="s">
        <v>5</v>
      </c>
      <c r="C37" s="1" t="s">
        <v>14</v>
      </c>
      <c r="D37" s="1"/>
      <c r="E37" s="1">
        <v>4</v>
      </c>
      <c r="F37" s="1">
        <v>1</v>
      </c>
      <c r="G37" s="1" t="s">
        <v>12</v>
      </c>
      <c r="H37" s="1" t="s">
        <v>18</v>
      </c>
      <c r="I37" s="1" t="s">
        <v>19</v>
      </c>
      <c r="J37" s="1" t="s">
        <v>1078</v>
      </c>
      <c r="K37" s="3" t="s">
        <v>1077</v>
      </c>
      <c r="L37" s="1" t="s">
        <v>11</v>
      </c>
      <c r="M37" s="1" t="s">
        <v>161</v>
      </c>
      <c r="N37" s="1" t="s">
        <v>72</v>
      </c>
      <c r="O37" s="1"/>
      <c r="P37" s="1"/>
      <c r="Q37" s="1"/>
      <c r="R37" s="1"/>
    </row>
    <row r="38" spans="1:18" x14ac:dyDescent="0.75">
      <c r="A38" s="21">
        <v>40847</v>
      </c>
      <c r="B38" s="1" t="s">
        <v>4</v>
      </c>
      <c r="C38" s="1" t="s">
        <v>14</v>
      </c>
      <c r="D38" s="1"/>
      <c r="E38" s="1">
        <v>2</v>
      </c>
      <c r="F38" s="1">
        <v>1</v>
      </c>
      <c r="G38" s="1" t="s">
        <v>13</v>
      </c>
      <c r="H38" s="1" t="s">
        <v>18</v>
      </c>
      <c r="I38" s="1" t="s">
        <v>19</v>
      </c>
      <c r="J38" s="1" t="s">
        <v>175</v>
      </c>
      <c r="K38" s="3" t="s">
        <v>176</v>
      </c>
      <c r="L38" s="1" t="s">
        <v>11</v>
      </c>
      <c r="M38" s="1" t="s">
        <v>161</v>
      </c>
      <c r="N38" s="1" t="s">
        <v>72</v>
      </c>
      <c r="O38" s="1"/>
      <c r="P38" s="1"/>
      <c r="Q38" s="1"/>
      <c r="R38" s="1"/>
    </row>
    <row r="39" spans="1:18" x14ac:dyDescent="0.75">
      <c r="A39" s="21">
        <v>40848</v>
      </c>
      <c r="B39" s="1" t="s">
        <v>4</v>
      </c>
      <c r="C39" s="1" t="s">
        <v>14</v>
      </c>
      <c r="D39" s="1"/>
      <c r="E39" s="1">
        <v>2</v>
      </c>
      <c r="F39" s="1">
        <v>1</v>
      </c>
      <c r="G39" s="1" t="s">
        <v>177</v>
      </c>
      <c r="H39" s="1" t="s">
        <v>10</v>
      </c>
      <c r="I39" s="1" t="s">
        <v>4</v>
      </c>
      <c r="J39" s="1" t="s">
        <v>1196</v>
      </c>
      <c r="K39" s="3" t="s">
        <v>178</v>
      </c>
      <c r="L39" s="1" t="s">
        <v>166</v>
      </c>
      <c r="M39" s="1" t="s">
        <v>161</v>
      </c>
      <c r="N39" s="1" t="s">
        <v>72</v>
      </c>
      <c r="O39" s="1"/>
      <c r="P39" s="1"/>
      <c r="Q39" s="1"/>
      <c r="R39" s="1"/>
    </row>
    <row r="40" spans="1:18" x14ac:dyDescent="0.75">
      <c r="A40" s="21">
        <v>40849</v>
      </c>
      <c r="B40" s="1" t="s">
        <v>4</v>
      </c>
      <c r="C40" s="1" t="s">
        <v>14</v>
      </c>
      <c r="D40" s="1"/>
      <c r="E40" s="1">
        <v>2</v>
      </c>
      <c r="F40" s="1">
        <v>1</v>
      </c>
      <c r="G40" s="1" t="s">
        <v>13</v>
      </c>
      <c r="H40" s="1" t="s">
        <v>10</v>
      </c>
      <c r="I40" s="1" t="s">
        <v>14</v>
      </c>
      <c r="J40" s="1" t="s">
        <v>179</v>
      </c>
      <c r="K40" s="3" t="s">
        <v>180</v>
      </c>
      <c r="L40" s="1" t="s">
        <v>166</v>
      </c>
      <c r="M40" s="1" t="s">
        <v>161</v>
      </c>
      <c r="N40" s="1" t="s">
        <v>73</v>
      </c>
      <c r="O40" s="1"/>
      <c r="P40" s="1"/>
      <c r="Q40" s="1"/>
      <c r="R40" s="1"/>
    </row>
    <row r="41" spans="1:18" x14ac:dyDescent="0.75">
      <c r="A41" s="21">
        <v>40859</v>
      </c>
      <c r="B41" s="1" t="s">
        <v>4</v>
      </c>
      <c r="C41" s="1" t="s">
        <v>5</v>
      </c>
      <c r="D41" s="1"/>
      <c r="E41" s="1">
        <v>1</v>
      </c>
      <c r="F41" s="1">
        <v>1</v>
      </c>
      <c r="G41" s="1" t="s">
        <v>12</v>
      </c>
      <c r="H41" s="1" t="s">
        <v>10</v>
      </c>
      <c r="I41" s="1" t="s">
        <v>4</v>
      </c>
      <c r="J41" s="1" t="s">
        <v>1571</v>
      </c>
      <c r="K41" s="3" t="s">
        <v>1572</v>
      </c>
      <c r="L41" s="1" t="s">
        <v>11</v>
      </c>
      <c r="M41" s="1" t="s">
        <v>161</v>
      </c>
      <c r="N41" s="1" t="s">
        <v>72</v>
      </c>
      <c r="O41" s="1"/>
      <c r="P41" s="1"/>
      <c r="Q41" s="1"/>
      <c r="R41" s="1"/>
    </row>
    <row r="42" spans="1:18" x14ac:dyDescent="0.75">
      <c r="A42" s="21">
        <v>40866</v>
      </c>
      <c r="B42" s="1" t="s">
        <v>4</v>
      </c>
      <c r="C42" s="1" t="s">
        <v>5</v>
      </c>
      <c r="D42" s="1"/>
      <c r="E42" s="1">
        <v>1</v>
      </c>
      <c r="F42" s="1">
        <v>1</v>
      </c>
      <c r="G42" s="1" t="s">
        <v>13</v>
      </c>
      <c r="H42" s="1" t="s">
        <v>10</v>
      </c>
      <c r="I42" s="1" t="s">
        <v>1193</v>
      </c>
      <c r="J42" s="1" t="s">
        <v>159</v>
      </c>
      <c r="K42" s="3" t="s">
        <v>160</v>
      </c>
      <c r="L42" s="1" t="s">
        <v>11</v>
      </c>
      <c r="M42" s="1" t="s">
        <v>161</v>
      </c>
      <c r="N42" s="1" t="s">
        <v>72</v>
      </c>
      <c r="O42" s="1"/>
      <c r="P42" s="1"/>
      <c r="Q42" s="1"/>
      <c r="R42" s="1"/>
    </row>
    <row r="43" spans="1:18" x14ac:dyDescent="0.75">
      <c r="A43" s="21">
        <v>40880</v>
      </c>
      <c r="B43" s="1" t="s">
        <v>4</v>
      </c>
      <c r="C43" s="1" t="s">
        <v>14</v>
      </c>
      <c r="D43" s="1"/>
      <c r="E43" s="1">
        <v>2</v>
      </c>
      <c r="F43" s="1">
        <v>1</v>
      </c>
      <c r="G43" s="1" t="s">
        <v>12</v>
      </c>
      <c r="H43" s="1" t="s">
        <v>10</v>
      </c>
      <c r="I43" s="1" t="s">
        <v>14</v>
      </c>
      <c r="J43" s="1" t="s">
        <v>5265</v>
      </c>
      <c r="K43" s="3" t="s">
        <v>5264</v>
      </c>
      <c r="L43" s="1" t="s">
        <v>11</v>
      </c>
      <c r="M43" s="1" t="s">
        <v>161</v>
      </c>
      <c r="N43" s="1" t="s">
        <v>73</v>
      </c>
      <c r="O43" s="1"/>
      <c r="P43" s="1"/>
      <c r="Q43" s="1"/>
      <c r="R43" s="1"/>
    </row>
    <row r="44" spans="1:18" x14ac:dyDescent="0.75">
      <c r="A44" s="21">
        <v>40891</v>
      </c>
      <c r="B44" s="1" t="s">
        <v>4</v>
      </c>
      <c r="C44" s="1" t="s">
        <v>5</v>
      </c>
      <c r="D44" s="1"/>
      <c r="E44" s="1">
        <v>1</v>
      </c>
      <c r="F44" s="1">
        <v>1</v>
      </c>
      <c r="G44" s="1" t="s">
        <v>6</v>
      </c>
      <c r="H44" s="1" t="s">
        <v>10</v>
      </c>
      <c r="I44" s="1" t="s">
        <v>4</v>
      </c>
      <c r="J44" s="1" t="s">
        <v>1195</v>
      </c>
      <c r="K44" s="3" t="s">
        <v>165</v>
      </c>
      <c r="L44" s="1" t="s">
        <v>164</v>
      </c>
      <c r="M44" s="1" t="s">
        <v>161</v>
      </c>
      <c r="N44" s="1" t="s">
        <v>72</v>
      </c>
      <c r="O44" s="1"/>
      <c r="P44" s="1"/>
      <c r="Q44" s="1"/>
      <c r="R44" s="1"/>
    </row>
    <row r="45" spans="1:18" x14ac:dyDescent="0.75">
      <c r="A45" s="21">
        <v>40893</v>
      </c>
      <c r="B45" s="1" t="s">
        <v>4</v>
      </c>
      <c r="C45" s="1" t="s">
        <v>5</v>
      </c>
      <c r="D45" s="1"/>
      <c r="E45" s="1">
        <v>1</v>
      </c>
      <c r="F45" s="1">
        <v>1</v>
      </c>
      <c r="G45" s="1" t="s">
        <v>12</v>
      </c>
      <c r="H45" s="1" t="s">
        <v>18</v>
      </c>
      <c r="I45" s="1" t="s">
        <v>19</v>
      </c>
      <c r="J45" s="1" t="s">
        <v>1075</v>
      </c>
      <c r="K45" s="3" t="s">
        <v>1076</v>
      </c>
      <c r="L45" s="1" t="s">
        <v>11</v>
      </c>
      <c r="M45" s="1" t="s">
        <v>161</v>
      </c>
      <c r="N45" s="1" t="s">
        <v>72</v>
      </c>
      <c r="O45" s="1"/>
      <c r="P45" s="1"/>
      <c r="Q45" s="1"/>
      <c r="R45" s="1"/>
    </row>
    <row r="46" spans="1:18" x14ac:dyDescent="0.75">
      <c r="A46" s="21">
        <v>40913</v>
      </c>
      <c r="B46" s="1" t="s">
        <v>5</v>
      </c>
      <c r="C46" s="1" t="s">
        <v>46</v>
      </c>
      <c r="D46" s="1"/>
      <c r="E46" s="1">
        <v>5</v>
      </c>
      <c r="F46" s="1">
        <v>1</v>
      </c>
      <c r="G46" s="1" t="s">
        <v>12</v>
      </c>
      <c r="H46" s="1" t="s">
        <v>18</v>
      </c>
      <c r="I46" s="1" t="s">
        <v>19</v>
      </c>
      <c r="J46" s="1" t="s">
        <v>1073</v>
      </c>
      <c r="K46" s="3" t="s">
        <v>1074</v>
      </c>
      <c r="L46" s="1" t="s">
        <v>11</v>
      </c>
      <c r="M46" s="1" t="s">
        <v>88</v>
      </c>
      <c r="N46" s="1" t="s">
        <v>72</v>
      </c>
      <c r="O46" s="1"/>
      <c r="P46" s="1"/>
      <c r="Q46" s="1"/>
      <c r="R46" s="1"/>
    </row>
    <row r="47" spans="1:18" x14ac:dyDescent="0.75">
      <c r="A47" s="21">
        <v>40913</v>
      </c>
      <c r="B47" s="1" t="s">
        <v>4</v>
      </c>
      <c r="C47" s="1" t="s">
        <v>14</v>
      </c>
      <c r="D47" s="1"/>
      <c r="E47" s="1">
        <v>2</v>
      </c>
      <c r="F47" s="1">
        <v>1</v>
      </c>
      <c r="G47" s="1" t="s">
        <v>6</v>
      </c>
      <c r="H47" s="1" t="s">
        <v>18</v>
      </c>
      <c r="I47" s="1" t="s">
        <v>19</v>
      </c>
      <c r="J47" s="1" t="s">
        <v>1540</v>
      </c>
      <c r="K47" s="3" t="s">
        <v>1541</v>
      </c>
      <c r="L47" s="1" t="s">
        <v>11</v>
      </c>
      <c r="M47" s="1" t="s">
        <v>161</v>
      </c>
      <c r="N47" s="1" t="s">
        <v>72</v>
      </c>
      <c r="O47" s="1"/>
      <c r="P47" s="1"/>
      <c r="Q47" s="1"/>
      <c r="R47" s="1"/>
    </row>
    <row r="48" spans="1:18" x14ac:dyDescent="0.75">
      <c r="A48" s="21">
        <v>40917</v>
      </c>
      <c r="B48" s="1" t="s">
        <v>4</v>
      </c>
      <c r="C48" s="1" t="s">
        <v>14</v>
      </c>
      <c r="D48" s="1"/>
      <c r="E48" s="1">
        <v>2</v>
      </c>
      <c r="F48" s="1">
        <v>1</v>
      </c>
      <c r="G48" s="1" t="s">
        <v>13</v>
      </c>
      <c r="H48" s="1" t="s">
        <v>10</v>
      </c>
      <c r="I48" s="1" t="s">
        <v>14</v>
      </c>
      <c r="J48" s="1" t="s">
        <v>2000</v>
      </c>
      <c r="K48" s="3" t="s">
        <v>5212</v>
      </c>
      <c r="L48" s="1" t="s">
        <v>11</v>
      </c>
      <c r="M48" s="1" t="s">
        <v>161</v>
      </c>
      <c r="N48" s="1" t="s">
        <v>72</v>
      </c>
      <c r="O48" s="1"/>
      <c r="P48" s="1"/>
      <c r="Q48" s="1"/>
      <c r="R48" s="1"/>
    </row>
    <row r="49" spans="1:18" x14ac:dyDescent="0.75">
      <c r="A49" s="21">
        <v>40927</v>
      </c>
      <c r="B49" s="1" t="s">
        <v>14</v>
      </c>
      <c r="C49" s="1" t="s">
        <v>46</v>
      </c>
      <c r="D49" s="1"/>
      <c r="E49" s="1">
        <v>6</v>
      </c>
      <c r="F49" s="1">
        <v>1</v>
      </c>
      <c r="G49" s="1" t="s">
        <v>13</v>
      </c>
      <c r="H49" s="1" t="s">
        <v>10</v>
      </c>
      <c r="I49" s="1" t="s">
        <v>14</v>
      </c>
      <c r="J49" s="1" t="s">
        <v>5210</v>
      </c>
      <c r="K49" s="3" t="s">
        <v>5211</v>
      </c>
      <c r="L49" s="1" t="s">
        <v>11</v>
      </c>
      <c r="M49" s="1" t="s">
        <v>161</v>
      </c>
      <c r="N49" s="1" t="s">
        <v>72</v>
      </c>
      <c r="O49" s="1"/>
      <c r="P49" s="1"/>
      <c r="Q49" s="1"/>
      <c r="R49" s="1"/>
    </row>
    <row r="50" spans="1:18" x14ac:dyDescent="0.75">
      <c r="A50" s="21">
        <v>40933</v>
      </c>
      <c r="B50" s="1" t="s">
        <v>5</v>
      </c>
      <c r="C50" s="1" t="s">
        <v>14</v>
      </c>
      <c r="D50" s="1"/>
      <c r="E50" s="1">
        <v>4</v>
      </c>
      <c r="F50" s="1">
        <v>1</v>
      </c>
      <c r="G50" s="1" t="s">
        <v>13</v>
      </c>
      <c r="H50" s="1" t="s">
        <v>10</v>
      </c>
      <c r="I50" s="1" t="s">
        <v>5</v>
      </c>
      <c r="J50" s="1" t="s">
        <v>5208</v>
      </c>
      <c r="K50" s="3" t="s">
        <v>5209</v>
      </c>
      <c r="L50" s="1" t="s">
        <v>11</v>
      </c>
      <c r="M50" s="1" t="s">
        <v>161</v>
      </c>
      <c r="N50" s="1" t="s">
        <v>72</v>
      </c>
      <c r="O50" s="1"/>
      <c r="P50" s="1"/>
      <c r="Q50" s="1"/>
      <c r="R50" s="1"/>
    </row>
    <row r="51" spans="1:18" x14ac:dyDescent="0.75">
      <c r="A51" s="21">
        <v>40943</v>
      </c>
      <c r="B51" s="1" t="s">
        <v>4</v>
      </c>
      <c r="C51" s="1" t="s">
        <v>5</v>
      </c>
      <c r="D51" s="1"/>
      <c r="E51" s="1">
        <v>1</v>
      </c>
      <c r="F51" s="1">
        <v>1</v>
      </c>
      <c r="G51" s="1" t="s">
        <v>13</v>
      </c>
      <c r="H51" s="1" t="s">
        <v>10</v>
      </c>
      <c r="I51" s="1" t="s">
        <v>767</v>
      </c>
      <c r="J51" s="1" t="s">
        <v>5283</v>
      </c>
      <c r="K51" s="3" t="s">
        <v>5284</v>
      </c>
      <c r="L51" s="1" t="s">
        <v>11</v>
      </c>
      <c r="M51" s="1" t="s">
        <v>88</v>
      </c>
      <c r="N51" s="1" t="s">
        <v>73</v>
      </c>
      <c r="O51" s="1"/>
      <c r="P51" s="1"/>
      <c r="Q51" s="1"/>
      <c r="R51" s="1"/>
    </row>
    <row r="52" spans="1:18" x14ac:dyDescent="0.75">
      <c r="A52" s="21">
        <v>40952</v>
      </c>
      <c r="B52" s="1" t="s">
        <v>4</v>
      </c>
      <c r="C52" s="1" t="s">
        <v>14</v>
      </c>
      <c r="D52" s="1"/>
      <c r="E52" s="1">
        <v>2</v>
      </c>
      <c r="F52" s="1">
        <v>1</v>
      </c>
      <c r="G52" s="1" t="s">
        <v>13</v>
      </c>
      <c r="H52" s="1" t="s">
        <v>10</v>
      </c>
      <c r="I52" s="1" t="s">
        <v>4</v>
      </c>
      <c r="J52" s="1" t="s">
        <v>5176</v>
      </c>
      <c r="K52" s="3" t="s">
        <v>5177</v>
      </c>
      <c r="L52" s="1" t="s">
        <v>11</v>
      </c>
      <c r="M52" s="1" t="s">
        <v>161</v>
      </c>
      <c r="N52" s="1" t="s">
        <v>72</v>
      </c>
      <c r="O52" s="1"/>
      <c r="P52" s="1"/>
      <c r="Q52" s="1"/>
      <c r="R52" s="1"/>
    </row>
    <row r="53" spans="1:18" x14ac:dyDescent="0.75">
      <c r="A53" s="21">
        <v>40961</v>
      </c>
      <c r="B53" s="1" t="s">
        <v>5</v>
      </c>
      <c r="C53" s="1" t="s">
        <v>46</v>
      </c>
      <c r="D53" s="1"/>
      <c r="E53" s="1">
        <v>5</v>
      </c>
      <c r="F53" s="1">
        <v>1</v>
      </c>
      <c r="G53" s="1" t="s">
        <v>12</v>
      </c>
      <c r="H53" s="1" t="s">
        <v>18</v>
      </c>
      <c r="I53" s="1" t="s">
        <v>19</v>
      </c>
      <c r="J53" s="1" t="s">
        <v>1072</v>
      </c>
      <c r="K53" s="3" t="s">
        <v>1070</v>
      </c>
      <c r="L53" s="1" t="s">
        <v>11</v>
      </c>
      <c r="M53" s="1" t="s">
        <v>88</v>
      </c>
      <c r="N53" s="1" t="s">
        <v>72</v>
      </c>
      <c r="O53" s="1"/>
      <c r="P53" s="1"/>
      <c r="Q53" s="1"/>
      <c r="R53" s="1"/>
    </row>
    <row r="54" spans="1:18" x14ac:dyDescent="0.75">
      <c r="A54" s="21">
        <v>40969</v>
      </c>
      <c r="B54" s="1" t="s">
        <v>4</v>
      </c>
      <c r="C54" s="1" t="s">
        <v>5</v>
      </c>
      <c r="D54" s="1"/>
      <c r="E54" s="1">
        <v>1</v>
      </c>
      <c r="F54" s="1">
        <v>1</v>
      </c>
      <c r="G54" s="1" t="s">
        <v>12</v>
      </c>
      <c r="H54" s="1" t="s">
        <v>18</v>
      </c>
      <c r="I54" s="1" t="s">
        <v>19</v>
      </c>
      <c r="J54" s="1" t="s">
        <v>1047</v>
      </c>
      <c r="K54" s="3" t="s">
        <v>141</v>
      </c>
      <c r="L54" s="1" t="s">
        <v>11</v>
      </c>
      <c r="M54" s="1" t="s">
        <v>88</v>
      </c>
      <c r="N54" s="1" t="s">
        <v>72</v>
      </c>
      <c r="O54" s="1"/>
      <c r="P54" s="1"/>
      <c r="Q54" s="1"/>
      <c r="R54" s="1"/>
    </row>
    <row r="55" spans="1:18" x14ac:dyDescent="0.75">
      <c r="A55" s="21">
        <v>40977</v>
      </c>
      <c r="B55" s="1" t="s">
        <v>4</v>
      </c>
      <c r="C55" s="1" t="s">
        <v>5</v>
      </c>
      <c r="D55" s="1"/>
      <c r="E55" s="1">
        <v>1</v>
      </c>
      <c r="F55" s="1">
        <v>1</v>
      </c>
      <c r="G55" s="1" t="s">
        <v>12</v>
      </c>
      <c r="H55" s="1" t="s">
        <v>18</v>
      </c>
      <c r="I55" s="1" t="s">
        <v>19</v>
      </c>
      <c r="J55" s="1" t="s">
        <v>1538</v>
      </c>
      <c r="K55" s="3" t="s">
        <v>1539</v>
      </c>
      <c r="L55" s="1" t="s">
        <v>11</v>
      </c>
      <c r="M55" s="1" t="s">
        <v>161</v>
      </c>
      <c r="N55" s="1" t="s">
        <v>72</v>
      </c>
      <c r="O55" s="1"/>
      <c r="P55" s="1"/>
      <c r="Q55" s="1"/>
      <c r="R55" s="1"/>
    </row>
    <row r="56" spans="1:18" x14ac:dyDescent="0.75">
      <c r="A56" s="21">
        <v>40979</v>
      </c>
      <c r="B56" s="1" t="s">
        <v>4</v>
      </c>
      <c r="C56" s="1" t="s">
        <v>14</v>
      </c>
      <c r="D56" s="1"/>
      <c r="E56" s="1">
        <v>2</v>
      </c>
      <c r="F56" s="1">
        <v>1</v>
      </c>
      <c r="G56" s="1" t="s">
        <v>6</v>
      </c>
      <c r="H56" s="1" t="s">
        <v>10</v>
      </c>
      <c r="I56" s="1" t="s">
        <v>14</v>
      </c>
      <c r="J56" s="1" t="s">
        <v>2003</v>
      </c>
      <c r="K56" s="3" t="s">
        <v>2004</v>
      </c>
      <c r="L56" s="1" t="s">
        <v>11</v>
      </c>
      <c r="M56" s="1" t="s">
        <v>88</v>
      </c>
      <c r="N56" s="1" t="s">
        <v>72</v>
      </c>
      <c r="O56" s="1"/>
      <c r="P56" s="1"/>
      <c r="Q56" s="1"/>
      <c r="R56" s="1"/>
    </row>
    <row r="57" spans="1:18" x14ac:dyDescent="0.75">
      <c r="A57" s="21">
        <v>40993</v>
      </c>
      <c r="B57" s="1" t="s">
        <v>4</v>
      </c>
      <c r="C57" s="1" t="s">
        <v>14</v>
      </c>
      <c r="D57" s="1"/>
      <c r="E57" s="1">
        <v>2</v>
      </c>
      <c r="F57" s="1">
        <v>1</v>
      </c>
      <c r="G57" s="1" t="s">
        <v>12</v>
      </c>
      <c r="H57" s="1" t="s">
        <v>10</v>
      </c>
      <c r="I57" s="1" t="s">
        <v>1069</v>
      </c>
      <c r="J57" s="1" t="s">
        <v>1569</v>
      </c>
      <c r="K57" s="3" t="s">
        <v>1570</v>
      </c>
      <c r="L57" s="1" t="s">
        <v>11</v>
      </c>
      <c r="M57" s="1" t="s">
        <v>88</v>
      </c>
      <c r="N57" s="1" t="s">
        <v>73</v>
      </c>
      <c r="O57" s="1"/>
      <c r="P57" s="1"/>
      <c r="Q57" s="1"/>
      <c r="R57" s="1"/>
    </row>
    <row r="58" spans="1:18" x14ac:dyDescent="0.75">
      <c r="A58" s="21">
        <v>40994</v>
      </c>
      <c r="B58" s="1" t="s">
        <v>4</v>
      </c>
      <c r="C58" s="1" t="s">
        <v>5</v>
      </c>
      <c r="D58" s="1"/>
      <c r="E58" s="1">
        <v>1</v>
      </c>
      <c r="F58" s="1">
        <v>1</v>
      </c>
      <c r="G58" s="1" t="s">
        <v>12</v>
      </c>
      <c r="H58" s="1" t="s">
        <v>10</v>
      </c>
      <c r="I58" s="1" t="s">
        <v>1069</v>
      </c>
      <c r="J58" s="1" t="s">
        <v>1071</v>
      </c>
      <c r="K58" s="3" t="s">
        <v>5266</v>
      </c>
      <c r="L58" s="1" t="s">
        <v>11</v>
      </c>
      <c r="M58" s="1" t="s">
        <v>161</v>
      </c>
      <c r="N58" s="1" t="s">
        <v>73</v>
      </c>
      <c r="O58" s="1"/>
      <c r="P58" s="1"/>
      <c r="Q58" s="1"/>
      <c r="R58" s="1"/>
    </row>
    <row r="59" spans="1:18" x14ac:dyDescent="0.75">
      <c r="A59" s="21">
        <v>41000</v>
      </c>
      <c r="B59" s="1" t="s">
        <v>4</v>
      </c>
      <c r="C59" s="1" t="s">
        <v>14</v>
      </c>
      <c r="D59" s="1"/>
      <c r="E59" s="1">
        <v>2</v>
      </c>
      <c r="F59" s="1">
        <v>1</v>
      </c>
      <c r="G59" s="1" t="s">
        <v>12</v>
      </c>
      <c r="H59" s="1" t="s">
        <v>10</v>
      </c>
      <c r="I59" s="1" t="s">
        <v>14</v>
      </c>
      <c r="J59" s="1" t="s">
        <v>5268</v>
      </c>
      <c r="K59" s="3" t="s">
        <v>5267</v>
      </c>
      <c r="L59" s="1" t="s">
        <v>11</v>
      </c>
      <c r="M59" s="1" t="s">
        <v>88</v>
      </c>
      <c r="N59" s="1" t="s">
        <v>73</v>
      </c>
      <c r="O59" s="1"/>
      <c r="P59" s="1"/>
      <c r="Q59" s="1"/>
      <c r="R59" s="1"/>
    </row>
    <row r="60" spans="1:18" x14ac:dyDescent="0.75">
      <c r="A60" s="21">
        <v>41032</v>
      </c>
      <c r="B60" s="1" t="s">
        <v>4</v>
      </c>
      <c r="C60" s="1" t="s">
        <v>5</v>
      </c>
      <c r="D60" s="1"/>
      <c r="E60" s="1">
        <v>1</v>
      </c>
      <c r="F60" s="1">
        <v>1</v>
      </c>
      <c r="G60" s="1" t="s">
        <v>12</v>
      </c>
      <c r="H60" s="1" t="s">
        <v>10</v>
      </c>
      <c r="I60" s="1" t="s">
        <v>5</v>
      </c>
      <c r="J60" s="1" t="s">
        <v>1536</v>
      </c>
      <c r="K60" s="3" t="s">
        <v>1537</v>
      </c>
      <c r="L60" s="1" t="s">
        <v>11</v>
      </c>
      <c r="M60" s="1" t="s">
        <v>161</v>
      </c>
      <c r="N60" s="1" t="s">
        <v>72</v>
      </c>
      <c r="O60" s="1"/>
      <c r="P60" s="1"/>
      <c r="Q60" s="1"/>
      <c r="R60" s="1"/>
    </row>
    <row r="61" spans="1:18" x14ac:dyDescent="0.75">
      <c r="A61" s="21">
        <v>41037</v>
      </c>
      <c r="B61" s="1" t="s">
        <v>4</v>
      </c>
      <c r="C61" s="1" t="s">
        <v>14</v>
      </c>
      <c r="D61" s="1"/>
      <c r="E61" s="1">
        <v>2</v>
      </c>
      <c r="F61" s="1">
        <v>1</v>
      </c>
      <c r="G61" s="1" t="s">
        <v>6</v>
      </c>
      <c r="H61" s="1" t="s">
        <v>10</v>
      </c>
      <c r="I61" s="1" t="s">
        <v>14</v>
      </c>
      <c r="J61" s="1" t="s">
        <v>2055</v>
      </c>
      <c r="K61" s="3" t="s">
        <v>2054</v>
      </c>
      <c r="L61" s="1" t="s">
        <v>11</v>
      </c>
      <c r="M61" s="1" t="s">
        <v>161</v>
      </c>
      <c r="N61" s="1" t="s">
        <v>72</v>
      </c>
      <c r="O61" s="1"/>
      <c r="P61" s="1"/>
      <c r="Q61" s="1"/>
      <c r="R61" s="1"/>
    </row>
    <row r="62" spans="1:18" x14ac:dyDescent="0.75">
      <c r="A62" s="21">
        <v>41038</v>
      </c>
      <c r="B62" s="1" t="s">
        <v>4</v>
      </c>
      <c r="C62" s="1" t="s">
        <v>5</v>
      </c>
      <c r="D62" s="1"/>
      <c r="E62" s="1">
        <v>1</v>
      </c>
      <c r="F62" s="1">
        <v>1</v>
      </c>
      <c r="G62" s="1" t="s">
        <v>12</v>
      </c>
      <c r="H62" s="1" t="s">
        <v>18</v>
      </c>
      <c r="I62" s="1" t="s">
        <v>19</v>
      </c>
      <c r="J62" s="1" t="s">
        <v>1067</v>
      </c>
      <c r="K62" s="3" t="s">
        <v>1068</v>
      </c>
      <c r="L62" s="1" t="s">
        <v>11</v>
      </c>
      <c r="M62" s="1" t="s">
        <v>161</v>
      </c>
      <c r="N62" s="1" t="s">
        <v>72</v>
      </c>
      <c r="O62" s="1"/>
      <c r="P62" s="1"/>
      <c r="Q62" s="1"/>
      <c r="R62" s="1"/>
    </row>
    <row r="63" spans="1:18" x14ac:dyDescent="0.75">
      <c r="A63" s="21">
        <v>41041</v>
      </c>
      <c r="B63" s="1" t="s">
        <v>5</v>
      </c>
      <c r="C63" s="1" t="s">
        <v>46</v>
      </c>
      <c r="D63" s="1"/>
      <c r="E63" s="1">
        <v>5</v>
      </c>
      <c r="F63" s="1">
        <v>1</v>
      </c>
      <c r="G63" s="1" t="s">
        <v>12</v>
      </c>
      <c r="H63" s="1" t="s">
        <v>18</v>
      </c>
      <c r="I63" s="1" t="s">
        <v>19</v>
      </c>
      <c r="J63" s="1" t="s">
        <v>1065</v>
      </c>
      <c r="K63" s="3" t="s">
        <v>1066</v>
      </c>
      <c r="L63" s="1" t="s">
        <v>11</v>
      </c>
      <c r="M63" s="1" t="s">
        <v>161</v>
      </c>
      <c r="N63" s="1" t="s">
        <v>72</v>
      </c>
      <c r="O63" s="1"/>
      <c r="P63" s="1"/>
      <c r="Q63" s="1"/>
      <c r="R63" s="1"/>
    </row>
    <row r="64" spans="1:18" x14ac:dyDescent="0.75">
      <c r="A64" s="21">
        <v>41049</v>
      </c>
      <c r="B64" s="1" t="s">
        <v>4</v>
      </c>
      <c r="C64" s="1" t="s">
        <v>5</v>
      </c>
      <c r="D64" s="1"/>
      <c r="E64" s="1">
        <v>1</v>
      </c>
      <c r="F64" s="1">
        <v>1</v>
      </c>
      <c r="G64" s="1" t="s">
        <v>12</v>
      </c>
      <c r="H64" s="1" t="s">
        <v>10</v>
      </c>
      <c r="I64" s="1" t="s">
        <v>4</v>
      </c>
      <c r="J64" s="1" t="s">
        <v>5275</v>
      </c>
      <c r="K64" s="3" t="s">
        <v>5276</v>
      </c>
      <c r="L64" s="1" t="s">
        <v>11</v>
      </c>
      <c r="M64" s="1" t="s">
        <v>161</v>
      </c>
      <c r="N64" s="1" t="s">
        <v>73</v>
      </c>
      <c r="O64" s="1"/>
      <c r="P64" s="1"/>
      <c r="Q64" s="1"/>
      <c r="R64" s="1"/>
    </row>
    <row r="65" spans="1:18" x14ac:dyDescent="0.75">
      <c r="A65" s="21">
        <v>41067</v>
      </c>
      <c r="B65" s="1" t="s">
        <v>5</v>
      </c>
      <c r="C65" s="1" t="s">
        <v>46</v>
      </c>
      <c r="D65" s="1"/>
      <c r="E65" s="1">
        <v>5</v>
      </c>
      <c r="F65" s="1">
        <v>1</v>
      </c>
      <c r="G65" s="1" t="s">
        <v>12</v>
      </c>
      <c r="H65" s="1" t="s">
        <v>10</v>
      </c>
      <c r="I65" s="1" t="s">
        <v>683</v>
      </c>
      <c r="J65" s="1" t="s">
        <v>1063</v>
      </c>
      <c r="K65" s="3" t="s">
        <v>1064</v>
      </c>
      <c r="L65" s="1" t="s">
        <v>11</v>
      </c>
      <c r="M65" s="1" t="s">
        <v>161</v>
      </c>
      <c r="N65" s="1" t="s">
        <v>73</v>
      </c>
      <c r="O65" s="1"/>
      <c r="P65" s="1"/>
      <c r="Q65" s="1"/>
      <c r="R65" s="1"/>
    </row>
    <row r="66" spans="1:18" x14ac:dyDescent="0.75">
      <c r="A66" s="21">
        <v>41067</v>
      </c>
      <c r="B66" s="1" t="s">
        <v>4</v>
      </c>
      <c r="C66" s="1" t="s">
        <v>14</v>
      </c>
      <c r="D66" s="1"/>
      <c r="E66" s="1">
        <v>2</v>
      </c>
      <c r="F66" s="1">
        <v>1</v>
      </c>
      <c r="G66" s="1" t="s">
        <v>13</v>
      </c>
      <c r="H66" s="1" t="s">
        <v>10</v>
      </c>
      <c r="I66" s="1" t="s">
        <v>14</v>
      </c>
      <c r="J66" s="1" t="s">
        <v>5280</v>
      </c>
      <c r="K66" s="3" t="s">
        <v>5279</v>
      </c>
      <c r="L66" s="1" t="s">
        <v>11</v>
      </c>
      <c r="M66" s="1" t="s">
        <v>88</v>
      </c>
      <c r="N66" s="1" t="s">
        <v>73</v>
      </c>
      <c r="O66" s="1"/>
      <c r="P66" s="1"/>
      <c r="Q66" s="1"/>
      <c r="R66" s="1"/>
    </row>
    <row r="67" spans="1:18" x14ac:dyDescent="0.75">
      <c r="A67" s="21">
        <v>41067</v>
      </c>
      <c r="B67" s="1" t="s">
        <v>4</v>
      </c>
      <c r="C67" s="1" t="s">
        <v>5</v>
      </c>
      <c r="D67" s="1"/>
      <c r="E67" s="1">
        <v>1</v>
      </c>
      <c r="F67" s="1">
        <v>1</v>
      </c>
      <c r="G67" s="1" t="s">
        <v>6</v>
      </c>
      <c r="H67" s="1" t="s">
        <v>10</v>
      </c>
      <c r="I67" s="1" t="s">
        <v>5</v>
      </c>
      <c r="J67" s="1" t="s">
        <v>5277</v>
      </c>
      <c r="K67" s="3" t="s">
        <v>5278</v>
      </c>
      <c r="L67" s="1" t="s">
        <v>11</v>
      </c>
      <c r="M67" s="1" t="s">
        <v>88</v>
      </c>
      <c r="N67" s="1" t="s">
        <v>72</v>
      </c>
      <c r="O67" s="1"/>
      <c r="P67" s="1"/>
      <c r="Q67" s="1"/>
      <c r="R67" s="1"/>
    </row>
    <row r="68" spans="1:18" x14ac:dyDescent="0.75">
      <c r="A68" s="21">
        <v>41078</v>
      </c>
      <c r="B68" s="1" t="s">
        <v>4</v>
      </c>
      <c r="C68" s="1" t="s">
        <v>5</v>
      </c>
      <c r="D68" s="1"/>
      <c r="E68" s="1">
        <v>1</v>
      </c>
      <c r="F68" s="1">
        <v>1</v>
      </c>
      <c r="G68" s="1" t="s">
        <v>12</v>
      </c>
      <c r="H68" s="1" t="s">
        <v>10</v>
      </c>
      <c r="I68" s="1" t="s">
        <v>142</v>
      </c>
      <c r="J68" s="1" t="s">
        <v>1062</v>
      </c>
      <c r="K68" s="3" t="s">
        <v>143</v>
      </c>
      <c r="L68" s="1" t="s">
        <v>11</v>
      </c>
      <c r="M68" s="1" t="s">
        <v>88</v>
      </c>
      <c r="N68" s="1" t="s">
        <v>73</v>
      </c>
      <c r="O68" s="1"/>
      <c r="P68" s="1"/>
      <c r="Q68" s="1"/>
      <c r="R68" s="1"/>
    </row>
    <row r="69" spans="1:18" x14ac:dyDescent="0.75">
      <c r="A69" s="21">
        <v>41079</v>
      </c>
      <c r="B69" s="1" t="s">
        <v>4</v>
      </c>
      <c r="C69" s="1" t="s">
        <v>14</v>
      </c>
      <c r="D69" s="1"/>
      <c r="E69" s="1">
        <v>2</v>
      </c>
      <c r="F69" s="1">
        <v>1</v>
      </c>
      <c r="G69" s="1" t="s">
        <v>12</v>
      </c>
      <c r="H69" s="1" t="s">
        <v>10</v>
      </c>
      <c r="I69" s="1" t="s">
        <v>142</v>
      </c>
      <c r="J69" s="1" t="s">
        <v>1534</v>
      </c>
      <c r="K69" s="3" t="s">
        <v>1535</v>
      </c>
      <c r="L69" s="1" t="s">
        <v>11</v>
      </c>
      <c r="M69" s="1" t="s">
        <v>88</v>
      </c>
      <c r="N69" s="1" t="s">
        <v>73</v>
      </c>
      <c r="O69" s="1"/>
      <c r="P69" s="1"/>
      <c r="Q69" s="1"/>
      <c r="R69" s="1"/>
    </row>
    <row r="70" spans="1:18" x14ac:dyDescent="0.75">
      <c r="A70" s="21">
        <v>41079</v>
      </c>
      <c r="B70" s="1" t="s">
        <v>5</v>
      </c>
      <c r="C70" s="1" t="s">
        <v>14</v>
      </c>
      <c r="D70" s="1"/>
      <c r="E70" s="1">
        <v>4</v>
      </c>
      <c r="F70" s="1">
        <v>1</v>
      </c>
      <c r="G70" s="1" t="s">
        <v>12</v>
      </c>
      <c r="H70" s="1" t="s">
        <v>10</v>
      </c>
      <c r="I70" s="1" t="s">
        <v>142</v>
      </c>
      <c r="J70" s="1" t="s">
        <v>1060</v>
      </c>
      <c r="K70" s="3" t="s">
        <v>1061</v>
      </c>
      <c r="L70" s="1" t="s">
        <v>11</v>
      </c>
      <c r="M70" s="1" t="s">
        <v>161</v>
      </c>
      <c r="N70" s="1" t="s">
        <v>73</v>
      </c>
      <c r="O70" s="1"/>
      <c r="P70" s="1"/>
      <c r="Q70" s="1"/>
      <c r="R70" s="1"/>
    </row>
    <row r="71" spans="1:18" x14ac:dyDescent="0.75">
      <c r="A71" s="21">
        <v>41087</v>
      </c>
      <c r="B71" s="1" t="s">
        <v>5</v>
      </c>
      <c r="C71" s="1" t="s">
        <v>14</v>
      </c>
      <c r="D71" s="1"/>
      <c r="E71" s="1">
        <v>4</v>
      </c>
      <c r="F71" s="1">
        <v>1</v>
      </c>
      <c r="G71" s="1" t="s">
        <v>12</v>
      </c>
      <c r="H71" s="1" t="s">
        <v>18</v>
      </c>
      <c r="I71" s="1" t="s">
        <v>19</v>
      </c>
      <c r="J71" s="1" t="s">
        <v>1059</v>
      </c>
      <c r="K71" s="3" t="s">
        <v>1058</v>
      </c>
      <c r="L71" s="1" t="s">
        <v>11</v>
      </c>
      <c r="M71" s="1" t="s">
        <v>88</v>
      </c>
      <c r="N71" s="1" t="s">
        <v>72</v>
      </c>
      <c r="O71" s="1"/>
      <c r="P71" s="1"/>
      <c r="Q71" s="1"/>
      <c r="R71" s="1"/>
    </row>
    <row r="72" spans="1:18" x14ac:dyDescent="0.75">
      <c r="A72" s="21">
        <v>41089</v>
      </c>
      <c r="B72" s="1" t="s">
        <v>4</v>
      </c>
      <c r="C72" s="1" t="s">
        <v>5</v>
      </c>
      <c r="D72" s="1"/>
      <c r="E72" s="1">
        <v>1</v>
      </c>
      <c r="F72" s="1">
        <v>1</v>
      </c>
      <c r="G72" s="1" t="s">
        <v>13</v>
      </c>
      <c r="H72" s="1" t="s">
        <v>10</v>
      </c>
      <c r="I72" s="1" t="s">
        <v>5</v>
      </c>
      <c r="J72" s="1" t="s">
        <v>5281</v>
      </c>
      <c r="K72" s="3" t="s">
        <v>5282</v>
      </c>
      <c r="L72" s="1" t="s">
        <v>11</v>
      </c>
      <c r="M72" s="1" t="s">
        <v>88</v>
      </c>
      <c r="N72" s="1" t="s">
        <v>73</v>
      </c>
      <c r="O72" s="1"/>
      <c r="P72" s="1"/>
      <c r="Q72" s="1"/>
      <c r="R72" s="1"/>
    </row>
    <row r="73" spans="1:18" x14ac:dyDescent="0.75">
      <c r="A73" s="21">
        <v>41108</v>
      </c>
      <c r="B73" s="1" t="s">
        <v>4</v>
      </c>
      <c r="C73" s="1" t="s">
        <v>5</v>
      </c>
      <c r="D73" s="1"/>
      <c r="E73" s="1">
        <v>1</v>
      </c>
      <c r="F73" s="1">
        <v>1</v>
      </c>
      <c r="G73" s="1" t="s">
        <v>12</v>
      </c>
      <c r="H73" s="1" t="s">
        <v>18</v>
      </c>
      <c r="I73" s="1" t="s">
        <v>19</v>
      </c>
      <c r="J73" s="1" t="s">
        <v>1532</v>
      </c>
      <c r="K73" s="3" t="s">
        <v>1533</v>
      </c>
      <c r="L73" s="1" t="s">
        <v>11</v>
      </c>
      <c r="M73" s="1" t="s">
        <v>88</v>
      </c>
      <c r="N73" s="1" t="s">
        <v>72</v>
      </c>
      <c r="O73" s="1"/>
      <c r="P73" s="1"/>
      <c r="Q73" s="1"/>
      <c r="R73" s="1"/>
    </row>
    <row r="74" spans="1:18" x14ac:dyDescent="0.75">
      <c r="A74" s="21">
        <v>41108</v>
      </c>
      <c r="B74" s="1" t="s">
        <v>5</v>
      </c>
      <c r="C74" s="1" t="s">
        <v>14</v>
      </c>
      <c r="D74" s="1"/>
      <c r="E74" s="1">
        <v>4</v>
      </c>
      <c r="F74" s="1">
        <v>1</v>
      </c>
      <c r="G74" s="1" t="s">
        <v>12</v>
      </c>
      <c r="H74" s="1" t="s">
        <v>10</v>
      </c>
      <c r="I74" s="1" t="s">
        <v>5</v>
      </c>
      <c r="J74" s="1" t="s">
        <v>1056</v>
      </c>
      <c r="K74" s="3" t="s">
        <v>1057</v>
      </c>
      <c r="L74" s="1" t="s">
        <v>11</v>
      </c>
      <c r="M74" s="1" t="s">
        <v>161</v>
      </c>
      <c r="N74" s="1" t="s">
        <v>72</v>
      </c>
      <c r="O74" s="1"/>
      <c r="P74" s="1"/>
      <c r="Q74" s="1"/>
      <c r="R74" s="1"/>
    </row>
    <row r="75" spans="1:18" x14ac:dyDescent="0.75">
      <c r="A75" s="21">
        <v>40997</v>
      </c>
      <c r="B75" s="1" t="s">
        <v>14</v>
      </c>
      <c r="C75" s="1" t="s">
        <v>46</v>
      </c>
      <c r="D75" s="1"/>
      <c r="E75" s="1">
        <v>6</v>
      </c>
      <c r="F75" s="1">
        <v>1</v>
      </c>
      <c r="G75" s="1" t="s">
        <v>12</v>
      </c>
      <c r="H75" s="1" t="s">
        <v>10</v>
      </c>
      <c r="I75" s="1" t="s">
        <v>46</v>
      </c>
      <c r="J75" s="1" t="s">
        <v>5698</v>
      </c>
      <c r="K75" s="3" t="s">
        <v>5699</v>
      </c>
      <c r="L75" s="1" t="s">
        <v>11</v>
      </c>
      <c r="M75" s="1" t="s">
        <v>161</v>
      </c>
      <c r="N75" s="1" t="s">
        <v>72</v>
      </c>
      <c r="O75" s="1"/>
      <c r="P75" s="1"/>
      <c r="Q75" s="1"/>
      <c r="R75" s="1"/>
    </row>
    <row r="76" spans="1:18" x14ac:dyDescent="0.75">
      <c r="A76" s="21">
        <v>41128</v>
      </c>
      <c r="B76" s="1" t="s">
        <v>14</v>
      </c>
      <c r="C76" s="1" t="s">
        <v>46</v>
      </c>
      <c r="D76" s="1"/>
      <c r="E76" s="1">
        <v>6</v>
      </c>
      <c r="F76" s="1">
        <v>1</v>
      </c>
      <c r="G76" s="1" t="s">
        <v>13</v>
      </c>
      <c r="H76" s="1" t="s">
        <v>10</v>
      </c>
      <c r="I76" s="1" t="s">
        <v>14</v>
      </c>
      <c r="J76" s="1" t="s">
        <v>5059</v>
      </c>
      <c r="K76" s="6" t="s">
        <v>5060</v>
      </c>
      <c r="L76" s="1" t="s">
        <v>11</v>
      </c>
      <c r="M76" s="1" t="s">
        <v>88</v>
      </c>
      <c r="N76" s="1" t="s">
        <v>72</v>
      </c>
      <c r="O76" s="1"/>
      <c r="P76" s="1"/>
      <c r="Q76" s="1"/>
      <c r="R76" s="1"/>
    </row>
    <row r="77" spans="1:18" x14ac:dyDescent="0.75">
      <c r="A77" s="21">
        <v>41132</v>
      </c>
      <c r="B77" s="1" t="s">
        <v>4</v>
      </c>
      <c r="C77" s="1" t="s">
        <v>14</v>
      </c>
      <c r="D77" s="1"/>
      <c r="E77" s="1">
        <v>2</v>
      </c>
      <c r="F77" s="1">
        <v>1</v>
      </c>
      <c r="G77" s="1" t="s">
        <v>12</v>
      </c>
      <c r="H77" s="1" t="s">
        <v>10</v>
      </c>
      <c r="I77" s="1" t="s">
        <v>14</v>
      </c>
      <c r="J77" s="1" t="s">
        <v>2005</v>
      </c>
      <c r="K77" s="3" t="s">
        <v>5213</v>
      </c>
      <c r="L77" s="1" t="s">
        <v>11</v>
      </c>
      <c r="M77" s="1" t="s">
        <v>88</v>
      </c>
      <c r="N77" s="1" t="s">
        <v>72</v>
      </c>
      <c r="O77" s="1"/>
      <c r="P77" s="1"/>
      <c r="Q77" s="1"/>
      <c r="R77" s="1"/>
    </row>
    <row r="78" spans="1:18" x14ac:dyDescent="0.75">
      <c r="A78" s="21">
        <v>41155</v>
      </c>
      <c r="B78" s="1" t="s">
        <v>4</v>
      </c>
      <c r="C78" s="1" t="s">
        <v>14</v>
      </c>
      <c r="D78" s="1"/>
      <c r="E78" s="1">
        <v>2</v>
      </c>
      <c r="F78" s="1">
        <v>1</v>
      </c>
      <c r="G78" s="1" t="s">
        <v>6</v>
      </c>
      <c r="H78" s="1" t="s">
        <v>10</v>
      </c>
      <c r="I78" s="1" t="s">
        <v>14</v>
      </c>
      <c r="J78" s="1" t="s">
        <v>2066</v>
      </c>
      <c r="K78" s="3" t="s">
        <v>2067</v>
      </c>
      <c r="L78" s="1" t="s">
        <v>11</v>
      </c>
      <c r="M78" s="1" t="s">
        <v>161</v>
      </c>
      <c r="N78" s="1" t="s">
        <v>72</v>
      </c>
      <c r="O78" s="1"/>
      <c r="P78" s="1"/>
      <c r="Q78" s="1"/>
      <c r="R78" s="1"/>
    </row>
    <row r="79" spans="1:18" x14ac:dyDescent="0.75">
      <c r="A79" s="21">
        <v>41160</v>
      </c>
      <c r="B79" s="1" t="s">
        <v>4</v>
      </c>
      <c r="C79" s="1" t="s">
        <v>5</v>
      </c>
      <c r="D79" s="1"/>
      <c r="E79" s="1">
        <v>1</v>
      </c>
      <c r="F79" s="1">
        <v>1</v>
      </c>
      <c r="G79" s="1" t="s">
        <v>12</v>
      </c>
      <c r="H79" s="1" t="s">
        <v>10</v>
      </c>
      <c r="I79" s="1" t="s">
        <v>5</v>
      </c>
      <c r="J79" s="1" t="s">
        <v>1054</v>
      </c>
      <c r="K79" s="3" t="s">
        <v>1055</v>
      </c>
      <c r="L79" s="1" t="s">
        <v>11</v>
      </c>
      <c r="M79" s="1" t="s">
        <v>161</v>
      </c>
      <c r="N79" s="1" t="s">
        <v>73</v>
      </c>
      <c r="O79" s="1"/>
      <c r="P79" s="1"/>
      <c r="Q79" s="1"/>
      <c r="R79" s="1"/>
    </row>
    <row r="80" spans="1:18" x14ac:dyDescent="0.75">
      <c r="A80" s="21">
        <v>41162</v>
      </c>
      <c r="B80" s="1" t="s">
        <v>14</v>
      </c>
      <c r="C80" s="1" t="s">
        <v>46</v>
      </c>
      <c r="D80" s="1"/>
      <c r="E80" s="1">
        <v>6</v>
      </c>
      <c r="F80" s="1">
        <v>1</v>
      </c>
      <c r="G80" s="1" t="s">
        <v>6</v>
      </c>
      <c r="H80" s="1" t="s">
        <v>10</v>
      </c>
      <c r="I80" s="1" t="s">
        <v>1194</v>
      </c>
      <c r="J80" s="1" t="s">
        <v>5286</v>
      </c>
      <c r="K80" s="3" t="s">
        <v>5287</v>
      </c>
      <c r="L80" s="1" t="s">
        <v>11</v>
      </c>
      <c r="M80" s="1" t="s">
        <v>88</v>
      </c>
      <c r="N80" s="1" t="s">
        <v>73</v>
      </c>
      <c r="O80" s="1"/>
      <c r="P80" s="1"/>
      <c r="Q80" s="1"/>
      <c r="R80" s="1"/>
    </row>
    <row r="81" spans="1:18" x14ac:dyDescent="0.75">
      <c r="A81" s="21">
        <v>41162</v>
      </c>
      <c r="B81" s="1" t="s">
        <v>4</v>
      </c>
      <c r="C81" s="1" t="s">
        <v>14</v>
      </c>
      <c r="D81" s="1"/>
      <c r="E81" s="1">
        <v>2</v>
      </c>
      <c r="F81" s="1">
        <v>1</v>
      </c>
      <c r="G81" s="1" t="s">
        <v>6</v>
      </c>
      <c r="H81" s="1" t="s">
        <v>10</v>
      </c>
      <c r="I81" s="1" t="s">
        <v>14</v>
      </c>
      <c r="J81" s="1" t="s">
        <v>1997</v>
      </c>
      <c r="K81" s="3" t="s">
        <v>1998</v>
      </c>
      <c r="L81" s="1" t="s">
        <v>11</v>
      </c>
      <c r="M81" s="1" t="s">
        <v>88</v>
      </c>
      <c r="N81" s="1" t="s">
        <v>72</v>
      </c>
      <c r="O81" s="1"/>
      <c r="P81" s="1"/>
      <c r="Q81" s="1"/>
      <c r="R81" s="1"/>
    </row>
    <row r="82" spans="1:18" x14ac:dyDescent="0.75">
      <c r="A82" s="21">
        <v>41167</v>
      </c>
      <c r="B82" s="1" t="s">
        <v>4</v>
      </c>
      <c r="C82" s="1" t="s">
        <v>14</v>
      </c>
      <c r="D82" s="1"/>
      <c r="E82" s="1">
        <v>2</v>
      </c>
      <c r="F82" s="1">
        <v>1</v>
      </c>
      <c r="G82" s="1" t="s">
        <v>6</v>
      </c>
      <c r="H82" s="1" t="s">
        <v>10</v>
      </c>
      <c r="I82" s="1" t="s">
        <v>14</v>
      </c>
      <c r="J82" s="1" t="s">
        <v>1999</v>
      </c>
      <c r="K82" s="3" t="s">
        <v>5285</v>
      </c>
      <c r="L82" s="1" t="s">
        <v>11</v>
      </c>
      <c r="M82" s="1" t="s">
        <v>88</v>
      </c>
      <c r="N82" s="1" t="s">
        <v>72</v>
      </c>
      <c r="O82" s="1"/>
      <c r="P82" s="1"/>
      <c r="Q82" s="1"/>
      <c r="R82" s="1"/>
    </row>
    <row r="83" spans="1:18" x14ac:dyDescent="0.75">
      <c r="A83" s="21">
        <v>41169</v>
      </c>
      <c r="B83" s="1" t="s">
        <v>4</v>
      </c>
      <c r="C83" s="1" t="s">
        <v>14</v>
      </c>
      <c r="D83" s="1"/>
      <c r="E83" s="1">
        <v>2</v>
      </c>
      <c r="F83" s="1">
        <v>1</v>
      </c>
      <c r="G83" s="1" t="s">
        <v>1711</v>
      </c>
      <c r="H83" s="1" t="s">
        <v>10</v>
      </c>
      <c r="I83" s="1" t="s">
        <v>14</v>
      </c>
      <c r="J83" s="1" t="s">
        <v>2001</v>
      </c>
      <c r="K83" s="3" t="s">
        <v>2002</v>
      </c>
      <c r="L83" s="1" t="s">
        <v>628</v>
      </c>
      <c r="M83" s="1" t="s">
        <v>88</v>
      </c>
      <c r="N83" s="1" t="s">
        <v>72</v>
      </c>
      <c r="O83" s="1"/>
      <c r="P83" s="1"/>
      <c r="Q83" s="1"/>
      <c r="R83" s="1"/>
    </row>
    <row r="84" spans="1:18" x14ac:dyDescent="0.75">
      <c r="A84" s="21">
        <v>41170</v>
      </c>
      <c r="B84" s="1" t="s">
        <v>4</v>
      </c>
      <c r="C84" s="1" t="s">
        <v>14</v>
      </c>
      <c r="D84" s="1"/>
      <c r="E84" s="1">
        <v>2</v>
      </c>
      <c r="F84" s="1">
        <v>1</v>
      </c>
      <c r="G84" s="1" t="s">
        <v>12</v>
      </c>
      <c r="H84" s="1" t="s">
        <v>18</v>
      </c>
      <c r="I84" s="1" t="s">
        <v>19</v>
      </c>
      <c r="J84" s="1" t="s">
        <v>1530</v>
      </c>
      <c r="K84" s="3" t="s">
        <v>1531</v>
      </c>
      <c r="L84" s="1" t="s">
        <v>11</v>
      </c>
      <c r="M84" s="1" t="s">
        <v>88</v>
      </c>
      <c r="N84" s="1" t="s">
        <v>72</v>
      </c>
      <c r="O84" s="1"/>
      <c r="P84" s="1"/>
      <c r="Q84" s="1"/>
      <c r="R84" s="1"/>
    </row>
    <row r="85" spans="1:18" x14ac:dyDescent="0.75">
      <c r="A85" s="21">
        <v>41190</v>
      </c>
      <c r="B85" s="1" t="s">
        <v>5</v>
      </c>
      <c r="C85" s="1" t="s">
        <v>14</v>
      </c>
      <c r="D85" s="1"/>
      <c r="E85" s="1">
        <v>4</v>
      </c>
      <c r="F85" s="1">
        <v>1</v>
      </c>
      <c r="G85" s="1" t="s">
        <v>12</v>
      </c>
      <c r="H85" s="1" t="s">
        <v>18</v>
      </c>
      <c r="I85" s="1" t="s">
        <v>19</v>
      </c>
      <c r="J85" s="1" t="s">
        <v>1053</v>
      </c>
      <c r="K85" s="3" t="s">
        <v>1052</v>
      </c>
      <c r="L85" s="1" t="s">
        <v>11</v>
      </c>
      <c r="M85" s="1" t="s">
        <v>161</v>
      </c>
      <c r="N85" s="1" t="s">
        <v>72</v>
      </c>
      <c r="O85" s="1"/>
      <c r="P85" s="1"/>
      <c r="Q85" s="1"/>
      <c r="R85" s="1"/>
    </row>
    <row r="86" spans="1:18" x14ac:dyDescent="0.75">
      <c r="A86" s="21">
        <v>41221</v>
      </c>
      <c r="B86" s="1" t="s">
        <v>4</v>
      </c>
      <c r="C86" s="1" t="s">
        <v>14</v>
      </c>
      <c r="D86" s="1"/>
      <c r="E86" s="1">
        <v>2</v>
      </c>
      <c r="F86" s="1">
        <v>1</v>
      </c>
      <c r="G86" s="1" t="s">
        <v>12</v>
      </c>
      <c r="H86" s="1" t="s">
        <v>18</v>
      </c>
      <c r="I86" s="1" t="s">
        <v>19</v>
      </c>
      <c r="J86" s="1" t="s">
        <v>1528</v>
      </c>
      <c r="K86" s="3" t="s">
        <v>1529</v>
      </c>
      <c r="L86" s="1" t="s">
        <v>11</v>
      </c>
      <c r="M86" s="1" t="s">
        <v>161</v>
      </c>
      <c r="N86" s="1" t="s">
        <v>72</v>
      </c>
      <c r="O86" s="1"/>
      <c r="P86" s="1"/>
      <c r="Q86" s="1"/>
      <c r="R86" s="1"/>
    </row>
    <row r="87" spans="1:18" x14ac:dyDescent="0.75">
      <c r="A87" s="21">
        <v>41226</v>
      </c>
      <c r="B87" s="1" t="s">
        <v>4</v>
      </c>
      <c r="C87" s="1" t="s">
        <v>5</v>
      </c>
      <c r="D87" s="1"/>
      <c r="E87" s="1">
        <v>1</v>
      </c>
      <c r="F87" s="1">
        <v>1</v>
      </c>
      <c r="G87" s="1" t="s">
        <v>12</v>
      </c>
      <c r="H87" s="1" t="s">
        <v>18</v>
      </c>
      <c r="I87" s="1" t="s">
        <v>1461</v>
      </c>
      <c r="J87" s="1" t="s">
        <v>1527</v>
      </c>
      <c r="K87" s="3" t="s">
        <v>1526</v>
      </c>
      <c r="L87" s="1" t="s">
        <v>11</v>
      </c>
      <c r="M87" s="1" t="s">
        <v>161</v>
      </c>
      <c r="N87" s="1" t="s">
        <v>72</v>
      </c>
      <c r="O87" s="1"/>
      <c r="P87" s="1"/>
      <c r="Q87" s="1"/>
      <c r="R87" s="1"/>
    </row>
    <row r="88" spans="1:18" x14ac:dyDescent="0.75">
      <c r="A88" s="21">
        <v>41229</v>
      </c>
      <c r="B88" s="1" t="s">
        <v>5</v>
      </c>
      <c r="C88" s="1" t="s">
        <v>14</v>
      </c>
      <c r="D88" s="1"/>
      <c r="E88" s="1">
        <v>4</v>
      </c>
      <c r="F88" s="1">
        <v>1</v>
      </c>
      <c r="G88" s="1" t="s">
        <v>12</v>
      </c>
      <c r="H88" s="1" t="s">
        <v>18</v>
      </c>
      <c r="I88" s="1" t="s">
        <v>19</v>
      </c>
      <c r="J88" s="1" t="s">
        <v>1050</v>
      </c>
      <c r="K88" s="3" t="s">
        <v>1051</v>
      </c>
      <c r="L88" s="1" t="s">
        <v>11</v>
      </c>
      <c r="M88" s="1" t="s">
        <v>161</v>
      </c>
      <c r="N88" s="1" t="s">
        <v>72</v>
      </c>
      <c r="O88" s="1"/>
      <c r="P88" s="1"/>
      <c r="Q88" s="1"/>
      <c r="R88" s="1"/>
    </row>
    <row r="89" spans="1:18" x14ac:dyDescent="0.75">
      <c r="A89" s="21">
        <v>41235</v>
      </c>
      <c r="B89" s="1" t="s">
        <v>5</v>
      </c>
      <c r="C89" s="1" t="s">
        <v>14</v>
      </c>
      <c r="D89" s="1"/>
      <c r="E89" s="1">
        <v>4</v>
      </c>
      <c r="F89" s="1">
        <v>1</v>
      </c>
      <c r="G89" s="1" t="s">
        <v>6</v>
      </c>
      <c r="H89" s="1" t="s">
        <v>10</v>
      </c>
      <c r="I89" s="1" t="s">
        <v>14</v>
      </c>
      <c r="J89" s="1" t="s">
        <v>5056</v>
      </c>
      <c r="K89" s="3" t="s">
        <v>5055</v>
      </c>
      <c r="L89" s="1" t="s">
        <v>11</v>
      </c>
      <c r="M89" s="1" t="s">
        <v>88</v>
      </c>
      <c r="N89" s="1" t="s">
        <v>72</v>
      </c>
      <c r="O89" s="1"/>
      <c r="P89" s="1"/>
      <c r="Q89" s="1"/>
      <c r="R89" s="1"/>
    </row>
    <row r="90" spans="1:18" x14ac:dyDescent="0.75">
      <c r="A90" s="21">
        <v>41198</v>
      </c>
      <c r="B90" s="1" t="s">
        <v>14</v>
      </c>
      <c r="C90" s="1" t="s">
        <v>46</v>
      </c>
      <c r="D90" s="1"/>
      <c r="E90" s="1">
        <v>6</v>
      </c>
      <c r="F90" s="1">
        <v>1</v>
      </c>
      <c r="G90" s="1" t="s">
        <v>12</v>
      </c>
      <c r="H90" s="1" t="s">
        <v>10</v>
      </c>
      <c r="I90" s="1" t="s">
        <v>875</v>
      </c>
      <c r="J90" s="1" t="s">
        <v>5696</v>
      </c>
      <c r="K90" s="3" t="s">
        <v>5697</v>
      </c>
      <c r="L90" s="1" t="s">
        <v>11</v>
      </c>
      <c r="M90" s="1" t="s">
        <v>88</v>
      </c>
      <c r="N90" s="1" t="s">
        <v>73</v>
      </c>
      <c r="O90" s="1"/>
      <c r="P90" s="1"/>
      <c r="Q90" s="1"/>
      <c r="R90" s="1"/>
    </row>
    <row r="91" spans="1:18" x14ac:dyDescent="0.75">
      <c r="A91" s="21">
        <v>41239</v>
      </c>
      <c r="B91" s="1" t="s">
        <v>14</v>
      </c>
      <c r="C91" s="1" t="s">
        <v>46</v>
      </c>
      <c r="D91" s="1"/>
      <c r="E91" s="1">
        <v>6</v>
      </c>
      <c r="F91" s="1">
        <v>1</v>
      </c>
      <c r="G91" s="1" t="s">
        <v>13</v>
      </c>
      <c r="H91" s="1" t="s">
        <v>10</v>
      </c>
      <c r="I91" s="1" t="s">
        <v>14</v>
      </c>
      <c r="J91" s="1" t="s">
        <v>5057</v>
      </c>
      <c r="K91" s="3" t="s">
        <v>5058</v>
      </c>
      <c r="L91" s="1" t="s">
        <v>11</v>
      </c>
      <c r="M91" s="1" t="s">
        <v>161</v>
      </c>
      <c r="N91" s="1" t="s">
        <v>73</v>
      </c>
      <c r="O91" s="1"/>
      <c r="P91" s="1"/>
      <c r="Q91" s="1"/>
      <c r="R91" s="1"/>
    </row>
    <row r="92" spans="1:18" x14ac:dyDescent="0.75">
      <c r="A92" s="21">
        <v>41241</v>
      </c>
      <c r="B92" s="1" t="s">
        <v>4</v>
      </c>
      <c r="C92" s="1" t="s">
        <v>14</v>
      </c>
      <c r="D92" s="1"/>
      <c r="E92" s="1">
        <v>2</v>
      </c>
      <c r="F92" s="1">
        <v>1</v>
      </c>
      <c r="G92" s="1" t="s">
        <v>6</v>
      </c>
      <c r="H92" s="1" t="s">
        <v>10</v>
      </c>
      <c r="I92" s="1" t="s">
        <v>4</v>
      </c>
      <c r="J92" s="1" t="s">
        <v>1995</v>
      </c>
      <c r="K92" s="3" t="s">
        <v>1996</v>
      </c>
      <c r="L92" s="1" t="s">
        <v>11</v>
      </c>
      <c r="M92" s="1" t="s">
        <v>161</v>
      </c>
      <c r="N92" s="1" t="s">
        <v>72</v>
      </c>
      <c r="O92" s="1"/>
      <c r="P92" s="1"/>
      <c r="Q92" s="1"/>
      <c r="R92" s="1"/>
    </row>
    <row r="93" spans="1:18" x14ac:dyDescent="0.75">
      <c r="A93" s="21">
        <v>41246</v>
      </c>
      <c r="B93" s="1" t="s">
        <v>5</v>
      </c>
      <c r="C93" s="1" t="s">
        <v>14</v>
      </c>
      <c r="D93" s="1"/>
      <c r="E93" s="1">
        <v>4</v>
      </c>
      <c r="F93" s="1">
        <v>1</v>
      </c>
      <c r="G93" s="1" t="s">
        <v>12</v>
      </c>
      <c r="H93" s="1" t="s">
        <v>10</v>
      </c>
      <c r="I93" s="1" t="s">
        <v>14</v>
      </c>
      <c r="J93" s="1" t="s">
        <v>1049</v>
      </c>
      <c r="K93" s="3" t="s">
        <v>1048</v>
      </c>
      <c r="L93" s="1" t="s">
        <v>11</v>
      </c>
      <c r="M93" s="1" t="s">
        <v>161</v>
      </c>
      <c r="N93" s="1" t="s">
        <v>72</v>
      </c>
      <c r="O93" s="1"/>
      <c r="P93" s="1"/>
      <c r="Q93" s="1"/>
      <c r="R93" s="1"/>
    </row>
    <row r="94" spans="1:18" x14ac:dyDescent="0.75">
      <c r="A94" s="21">
        <v>41283</v>
      </c>
      <c r="B94" s="1" t="s">
        <v>5</v>
      </c>
      <c r="C94" s="1" t="s">
        <v>14</v>
      </c>
      <c r="D94" s="1"/>
      <c r="E94" s="1">
        <v>4</v>
      </c>
      <c r="F94" s="1">
        <v>1</v>
      </c>
      <c r="G94" s="1" t="s">
        <v>6</v>
      </c>
      <c r="H94" s="1" t="s">
        <v>10</v>
      </c>
      <c r="I94" s="1" t="s">
        <v>5</v>
      </c>
      <c r="J94" s="1" t="s">
        <v>5054</v>
      </c>
      <c r="K94" s="3" t="s">
        <v>5055</v>
      </c>
      <c r="L94" s="1" t="s">
        <v>11</v>
      </c>
      <c r="M94" s="1" t="s">
        <v>88</v>
      </c>
      <c r="N94" s="1" t="s">
        <v>72</v>
      </c>
      <c r="O94" s="1"/>
      <c r="P94" s="1"/>
      <c r="Q94" s="1"/>
      <c r="R94" s="1"/>
    </row>
    <row r="95" spans="1:18" x14ac:dyDescent="0.75">
      <c r="A95" s="21">
        <v>41288</v>
      </c>
      <c r="B95" s="1" t="s">
        <v>4</v>
      </c>
      <c r="C95" s="1" t="s">
        <v>14</v>
      </c>
      <c r="D95" s="1"/>
      <c r="E95" s="1">
        <v>2</v>
      </c>
      <c r="F95" s="1">
        <v>1</v>
      </c>
      <c r="G95" s="1" t="s">
        <v>6</v>
      </c>
      <c r="H95" s="1" t="s">
        <v>10</v>
      </c>
      <c r="I95" s="1" t="s">
        <v>4</v>
      </c>
      <c r="J95" s="1" t="s">
        <v>5053</v>
      </c>
      <c r="K95" s="3" t="s">
        <v>5052</v>
      </c>
      <c r="L95" s="1" t="s">
        <v>11</v>
      </c>
      <c r="M95" s="1" t="s">
        <v>161</v>
      </c>
      <c r="N95" s="1" t="s">
        <v>72</v>
      </c>
      <c r="O95" s="1"/>
      <c r="P95" s="1"/>
      <c r="Q95" s="1"/>
      <c r="R95" s="1"/>
    </row>
    <row r="96" spans="1:18" x14ac:dyDescent="0.75">
      <c r="A96" s="21">
        <v>41307</v>
      </c>
      <c r="B96" s="1" t="s">
        <v>4</v>
      </c>
      <c r="C96" s="1" t="s">
        <v>5</v>
      </c>
      <c r="D96" s="1"/>
      <c r="E96" s="1">
        <v>1</v>
      </c>
      <c r="F96" s="1">
        <v>1</v>
      </c>
      <c r="G96" s="1" t="s">
        <v>1276</v>
      </c>
      <c r="H96" s="1" t="s">
        <v>10</v>
      </c>
      <c r="I96" s="1" t="s">
        <v>767</v>
      </c>
      <c r="J96" s="1" t="s">
        <v>1524</v>
      </c>
      <c r="K96" s="3" t="s">
        <v>1525</v>
      </c>
      <c r="L96" s="1" t="s">
        <v>11</v>
      </c>
      <c r="M96" s="1" t="s">
        <v>88</v>
      </c>
      <c r="N96" s="1" t="s">
        <v>73</v>
      </c>
      <c r="O96" s="1"/>
      <c r="P96" s="1"/>
      <c r="Q96" s="1"/>
      <c r="R96" s="1"/>
    </row>
    <row r="97" spans="1:18" x14ac:dyDescent="0.75">
      <c r="A97" s="21">
        <v>41309</v>
      </c>
      <c r="B97" s="1" t="s">
        <v>4</v>
      </c>
      <c r="C97" s="1" t="s">
        <v>14</v>
      </c>
      <c r="D97" s="1"/>
      <c r="E97" s="1">
        <v>2</v>
      </c>
      <c r="F97" s="1">
        <v>1</v>
      </c>
      <c r="G97" s="1" t="s">
        <v>177</v>
      </c>
      <c r="H97" s="1" t="s">
        <v>10</v>
      </c>
      <c r="I97" s="1" t="s">
        <v>14</v>
      </c>
      <c r="J97" s="1" t="s">
        <v>1953</v>
      </c>
      <c r="K97" s="3" t="s">
        <v>1954</v>
      </c>
      <c r="L97" s="1" t="s">
        <v>11</v>
      </c>
      <c r="M97" s="1" t="s">
        <v>161</v>
      </c>
      <c r="N97" s="1" t="s">
        <v>72</v>
      </c>
      <c r="O97" s="1"/>
      <c r="P97" s="1"/>
      <c r="Q97" s="1"/>
      <c r="R97" s="1"/>
    </row>
    <row r="98" spans="1:18" x14ac:dyDescent="0.75">
      <c r="A98" s="21">
        <v>41334</v>
      </c>
      <c r="B98" s="1" t="s">
        <v>4</v>
      </c>
      <c r="C98" s="1" t="s">
        <v>5</v>
      </c>
      <c r="D98" s="1"/>
      <c r="E98" s="1">
        <v>1</v>
      </c>
      <c r="F98" s="1">
        <v>1</v>
      </c>
      <c r="G98" s="1" t="s">
        <v>12</v>
      </c>
      <c r="H98" s="1" t="s">
        <v>18</v>
      </c>
      <c r="I98" s="1" t="s">
        <v>19</v>
      </c>
      <c r="J98" s="1" t="s">
        <v>1523</v>
      </c>
      <c r="K98" s="3" t="s">
        <v>141</v>
      </c>
      <c r="L98" s="1" t="s">
        <v>11</v>
      </c>
      <c r="M98" s="1" t="s">
        <v>88</v>
      </c>
      <c r="N98" s="1" t="s">
        <v>72</v>
      </c>
      <c r="O98" s="1"/>
      <c r="P98" s="1"/>
      <c r="Q98" s="1"/>
      <c r="R98" s="1"/>
    </row>
    <row r="99" spans="1:18" x14ac:dyDescent="0.75">
      <c r="A99" s="21">
        <v>41334</v>
      </c>
      <c r="B99" s="1" t="s">
        <v>4</v>
      </c>
      <c r="C99" s="1" t="s">
        <v>14</v>
      </c>
      <c r="D99" s="1"/>
      <c r="E99" s="1">
        <v>2</v>
      </c>
      <c r="F99" s="1">
        <v>1</v>
      </c>
      <c r="G99" s="1" t="s">
        <v>12</v>
      </c>
      <c r="H99" s="1" t="s">
        <v>10</v>
      </c>
      <c r="I99" s="1" t="s">
        <v>14</v>
      </c>
      <c r="J99" s="1" t="s">
        <v>2052</v>
      </c>
      <c r="K99" s="3" t="s">
        <v>2053</v>
      </c>
      <c r="L99" s="1" t="s">
        <v>11</v>
      </c>
      <c r="M99" s="1" t="s">
        <v>88</v>
      </c>
      <c r="N99" s="1" t="s">
        <v>72</v>
      </c>
      <c r="O99" s="1"/>
      <c r="P99" s="1"/>
      <c r="Q99" s="1"/>
      <c r="R99" s="1"/>
    </row>
    <row r="100" spans="1:18" x14ac:dyDescent="0.75">
      <c r="A100" s="21">
        <v>41340</v>
      </c>
      <c r="B100" s="1" t="s">
        <v>5</v>
      </c>
      <c r="C100" s="1" t="s">
        <v>14</v>
      </c>
      <c r="D100" s="1"/>
      <c r="E100" s="1">
        <v>4</v>
      </c>
      <c r="F100" s="1">
        <v>1</v>
      </c>
      <c r="G100" s="1" t="s">
        <v>6</v>
      </c>
      <c r="H100" s="1" t="s">
        <v>10</v>
      </c>
      <c r="I100" s="1" t="s">
        <v>5</v>
      </c>
      <c r="J100" s="1" t="s">
        <v>5214</v>
      </c>
      <c r="K100" s="3" t="s">
        <v>5215</v>
      </c>
      <c r="L100" s="1" t="s">
        <v>11</v>
      </c>
      <c r="M100" s="1" t="s">
        <v>161</v>
      </c>
      <c r="N100" s="1" t="s">
        <v>72</v>
      </c>
      <c r="O100" s="1"/>
      <c r="P100" s="1"/>
      <c r="Q100" s="1"/>
      <c r="R100" s="1"/>
    </row>
    <row r="101" spans="1:18" x14ac:dyDescent="0.75">
      <c r="A101" s="21">
        <v>41370</v>
      </c>
      <c r="B101" s="1" t="s">
        <v>4</v>
      </c>
      <c r="C101" s="1" t="s">
        <v>14</v>
      </c>
      <c r="D101" s="1"/>
      <c r="E101" s="1">
        <v>2</v>
      </c>
      <c r="F101" s="1">
        <v>1</v>
      </c>
      <c r="G101" s="1" t="s">
        <v>12</v>
      </c>
      <c r="H101" s="1" t="s">
        <v>10</v>
      </c>
      <c r="I101" s="1" t="s">
        <v>14</v>
      </c>
      <c r="J101" s="1" t="s">
        <v>2050</v>
      </c>
      <c r="K101" s="3" t="s">
        <v>2051</v>
      </c>
      <c r="L101" s="1" t="s">
        <v>11</v>
      </c>
      <c r="M101" s="1" t="s">
        <v>161</v>
      </c>
      <c r="N101" s="1" t="s">
        <v>72</v>
      </c>
      <c r="O101" s="1"/>
      <c r="P101" s="1"/>
      <c r="Q101" s="1"/>
      <c r="R101" s="1"/>
    </row>
    <row r="102" spans="1:18" x14ac:dyDescent="0.75">
      <c r="A102" s="21">
        <v>41379</v>
      </c>
      <c r="B102" s="1" t="s">
        <v>4</v>
      </c>
      <c r="C102" s="1" t="s">
        <v>5</v>
      </c>
      <c r="D102" s="1"/>
      <c r="E102" s="1">
        <v>1</v>
      </c>
      <c r="F102" s="1">
        <v>1</v>
      </c>
      <c r="G102" s="1" t="s">
        <v>12</v>
      </c>
      <c r="H102" s="1" t="s">
        <v>10</v>
      </c>
      <c r="I102" s="1" t="s">
        <v>5</v>
      </c>
      <c r="J102" s="1" t="s">
        <v>1520</v>
      </c>
      <c r="K102" s="3" t="s">
        <v>1521</v>
      </c>
      <c r="L102" s="1" t="s">
        <v>11</v>
      </c>
      <c r="M102" s="1" t="s">
        <v>161</v>
      </c>
      <c r="N102" s="1" t="s">
        <v>72</v>
      </c>
      <c r="O102" s="1"/>
      <c r="P102" s="1"/>
      <c r="Q102" s="1"/>
      <c r="R102" s="1"/>
    </row>
    <row r="103" spans="1:18" x14ac:dyDescent="0.75">
      <c r="A103" s="21">
        <v>41381</v>
      </c>
      <c r="B103" s="1" t="s">
        <v>5</v>
      </c>
      <c r="C103" s="1" t="s">
        <v>14</v>
      </c>
      <c r="D103" s="1"/>
      <c r="E103" s="1">
        <v>4</v>
      </c>
      <c r="F103" s="1">
        <v>1</v>
      </c>
      <c r="G103" s="1" t="s">
        <v>13</v>
      </c>
      <c r="H103" s="1" t="s">
        <v>10</v>
      </c>
      <c r="I103" s="1" t="s">
        <v>14</v>
      </c>
      <c r="J103" s="1" t="s">
        <v>5205</v>
      </c>
      <c r="K103" s="3" t="s">
        <v>5051</v>
      </c>
      <c r="L103" s="1" t="s">
        <v>11</v>
      </c>
      <c r="M103" s="1" t="s">
        <v>161</v>
      </c>
      <c r="N103" s="1" t="s">
        <v>72</v>
      </c>
      <c r="O103" s="1"/>
      <c r="P103" s="1"/>
      <c r="Q103" s="1"/>
      <c r="R103" s="1"/>
    </row>
    <row r="104" spans="1:18" x14ac:dyDescent="0.75">
      <c r="A104" s="21">
        <v>41383</v>
      </c>
      <c r="B104" s="1" t="s">
        <v>4</v>
      </c>
      <c r="C104" s="1" t="s">
        <v>5</v>
      </c>
      <c r="D104" s="1"/>
      <c r="E104" s="1">
        <v>1</v>
      </c>
      <c r="F104" s="1">
        <v>1</v>
      </c>
      <c r="G104" s="1" t="s">
        <v>12</v>
      </c>
      <c r="H104" s="1" t="s">
        <v>18</v>
      </c>
      <c r="I104" s="1" t="s">
        <v>19</v>
      </c>
      <c r="J104" s="1" t="s">
        <v>1519</v>
      </c>
      <c r="K104" s="3" t="s">
        <v>1518</v>
      </c>
      <c r="L104" s="1" t="s">
        <v>11</v>
      </c>
      <c r="M104" s="1" t="s">
        <v>161</v>
      </c>
      <c r="N104" s="1" t="s">
        <v>72</v>
      </c>
      <c r="O104" s="1"/>
      <c r="P104" s="1"/>
      <c r="Q104" s="1"/>
      <c r="R104" s="1"/>
    </row>
    <row r="105" spans="1:18" x14ac:dyDescent="0.75">
      <c r="A105" s="21">
        <v>41385</v>
      </c>
      <c r="B105" s="1" t="s">
        <v>4</v>
      </c>
      <c r="C105" s="1" t="s">
        <v>14</v>
      </c>
      <c r="D105" s="1"/>
      <c r="E105" s="1">
        <v>2</v>
      </c>
      <c r="F105" s="1">
        <v>1</v>
      </c>
      <c r="G105" s="1" t="s">
        <v>13</v>
      </c>
      <c r="H105" s="1" t="s">
        <v>10</v>
      </c>
      <c r="I105" s="1" t="s">
        <v>14</v>
      </c>
      <c r="J105" s="1" t="s">
        <v>5207</v>
      </c>
      <c r="K105" s="3" t="s">
        <v>5206</v>
      </c>
      <c r="L105" s="1" t="s">
        <v>11</v>
      </c>
      <c r="M105" s="1" t="s">
        <v>88</v>
      </c>
      <c r="N105" s="1" t="s">
        <v>73</v>
      </c>
      <c r="O105" s="1"/>
      <c r="P105" s="1"/>
      <c r="Q105" s="1"/>
      <c r="R105" s="1"/>
    </row>
    <row r="106" spans="1:18" x14ac:dyDescent="0.75">
      <c r="A106" s="21">
        <v>41393</v>
      </c>
      <c r="B106" s="1" t="s">
        <v>4</v>
      </c>
      <c r="C106" s="1" t="s">
        <v>5</v>
      </c>
      <c r="D106" s="1"/>
      <c r="E106" s="1">
        <v>1</v>
      </c>
      <c r="F106" s="1">
        <v>1</v>
      </c>
      <c r="G106" s="1" t="s">
        <v>12</v>
      </c>
      <c r="H106" s="1" t="s">
        <v>18</v>
      </c>
      <c r="I106" s="1" t="s">
        <v>19</v>
      </c>
      <c r="J106" s="1" t="s">
        <v>1045</v>
      </c>
      <c r="K106" s="3" t="s">
        <v>1046</v>
      </c>
      <c r="L106" s="1" t="s">
        <v>11</v>
      </c>
      <c r="M106" s="1" t="s">
        <v>88</v>
      </c>
      <c r="N106" s="1" t="s">
        <v>72</v>
      </c>
      <c r="O106" s="1"/>
      <c r="P106" s="1"/>
      <c r="Q106" s="1"/>
      <c r="R106" s="1"/>
    </row>
    <row r="107" spans="1:18" x14ac:dyDescent="0.75">
      <c r="A107" s="21">
        <v>41401</v>
      </c>
      <c r="B107" s="1" t="s">
        <v>4</v>
      </c>
      <c r="C107" s="1" t="s">
        <v>5</v>
      </c>
      <c r="D107" s="1"/>
      <c r="E107" s="1">
        <v>1</v>
      </c>
      <c r="F107" s="1">
        <v>1</v>
      </c>
      <c r="G107" s="1" t="s">
        <v>12</v>
      </c>
      <c r="H107" s="1" t="s">
        <v>10</v>
      </c>
      <c r="I107" s="1" t="s">
        <v>5</v>
      </c>
      <c r="J107" s="1" t="s">
        <v>1043</v>
      </c>
      <c r="K107" s="3" t="s">
        <v>1044</v>
      </c>
      <c r="L107" s="1" t="s">
        <v>11</v>
      </c>
      <c r="M107" s="1" t="s">
        <v>88</v>
      </c>
      <c r="N107" s="1" t="s">
        <v>72</v>
      </c>
      <c r="O107" s="1"/>
      <c r="P107" s="1"/>
      <c r="Q107" s="1"/>
      <c r="R107" s="1"/>
    </row>
    <row r="108" spans="1:18" x14ac:dyDescent="0.75">
      <c r="A108" s="21">
        <v>41410</v>
      </c>
      <c r="B108" s="1" t="s">
        <v>4</v>
      </c>
      <c r="C108" s="1" t="s">
        <v>14</v>
      </c>
      <c r="D108" s="1"/>
      <c r="E108" s="1">
        <v>2</v>
      </c>
      <c r="F108" s="1">
        <v>1</v>
      </c>
      <c r="G108" s="1" t="s">
        <v>12</v>
      </c>
      <c r="H108" s="1" t="s">
        <v>10</v>
      </c>
      <c r="I108" s="1" t="s">
        <v>4</v>
      </c>
      <c r="J108" s="1" t="s">
        <v>1568</v>
      </c>
      <c r="K108" s="3" t="s">
        <v>1522</v>
      </c>
      <c r="L108" s="1" t="s">
        <v>11</v>
      </c>
      <c r="M108" s="1" t="s">
        <v>161</v>
      </c>
      <c r="N108" s="1" t="s">
        <v>72</v>
      </c>
      <c r="O108" s="1"/>
      <c r="P108" s="1"/>
      <c r="Q108" s="1"/>
      <c r="R108" s="1"/>
    </row>
    <row r="109" spans="1:18" x14ac:dyDescent="0.75">
      <c r="A109" s="21">
        <v>41417</v>
      </c>
      <c r="B109" s="1" t="s">
        <v>4</v>
      </c>
      <c r="C109" s="1" t="s">
        <v>14</v>
      </c>
      <c r="D109" s="1"/>
      <c r="E109" s="1">
        <v>2</v>
      </c>
      <c r="F109" s="1">
        <v>1</v>
      </c>
      <c r="G109" s="1" t="s">
        <v>6</v>
      </c>
      <c r="H109" s="1" t="s">
        <v>10</v>
      </c>
      <c r="I109" s="1" t="s">
        <v>14</v>
      </c>
      <c r="J109" s="1" t="s">
        <v>5197</v>
      </c>
      <c r="K109" s="3" t="s">
        <v>5050</v>
      </c>
      <c r="L109" s="1" t="s">
        <v>11</v>
      </c>
      <c r="M109" s="1" t="s">
        <v>161</v>
      </c>
      <c r="N109" s="1" t="s">
        <v>72</v>
      </c>
      <c r="O109" s="1"/>
      <c r="P109" s="1"/>
      <c r="Q109" s="1"/>
      <c r="R109" s="1"/>
    </row>
    <row r="110" spans="1:18" x14ac:dyDescent="0.75">
      <c r="A110" s="21">
        <v>41442</v>
      </c>
      <c r="B110" s="1" t="s">
        <v>4</v>
      </c>
      <c r="C110" s="1" t="s">
        <v>5</v>
      </c>
      <c r="D110" s="1"/>
      <c r="E110" s="1">
        <v>1</v>
      </c>
      <c r="F110" s="1">
        <v>1</v>
      </c>
      <c r="G110" s="1" t="s">
        <v>12</v>
      </c>
      <c r="H110" s="1" t="s">
        <v>10</v>
      </c>
      <c r="I110" s="1" t="s">
        <v>138</v>
      </c>
      <c r="J110" s="1" t="s">
        <v>139</v>
      </c>
      <c r="K110" s="3" t="s">
        <v>140</v>
      </c>
      <c r="L110" s="1" t="s">
        <v>11</v>
      </c>
      <c r="M110" s="1" t="s">
        <v>88</v>
      </c>
      <c r="N110" s="1" t="s">
        <v>72</v>
      </c>
      <c r="O110" s="1"/>
      <c r="P110" s="1"/>
      <c r="Q110" s="1"/>
      <c r="R110" s="1"/>
    </row>
    <row r="111" spans="1:18" x14ac:dyDescent="0.75">
      <c r="A111" s="21">
        <v>41446</v>
      </c>
      <c r="B111" s="1" t="s">
        <v>4</v>
      </c>
      <c r="C111" s="1" t="s">
        <v>5</v>
      </c>
      <c r="D111" s="1"/>
      <c r="E111" s="1">
        <v>1</v>
      </c>
      <c r="F111" s="1">
        <v>1</v>
      </c>
      <c r="G111" s="1" t="s">
        <v>6</v>
      </c>
      <c r="H111" s="1" t="s">
        <v>10</v>
      </c>
      <c r="I111" s="1" t="s">
        <v>14</v>
      </c>
      <c r="J111" s="1" t="s">
        <v>5198</v>
      </c>
      <c r="K111" s="3" t="s">
        <v>5199</v>
      </c>
      <c r="L111" s="1" t="s">
        <v>11</v>
      </c>
      <c r="M111" s="1" t="s">
        <v>161</v>
      </c>
      <c r="N111" s="1" t="s">
        <v>72</v>
      </c>
      <c r="O111" s="1"/>
      <c r="P111" s="1"/>
      <c r="Q111" s="1"/>
      <c r="R111" s="1"/>
    </row>
    <row r="112" spans="1:18" x14ac:dyDescent="0.75">
      <c r="A112" s="21">
        <v>41452</v>
      </c>
      <c r="B112" s="1" t="s">
        <v>5</v>
      </c>
      <c r="C112" s="1" t="s">
        <v>14</v>
      </c>
      <c r="D112" s="1"/>
      <c r="E112" s="1">
        <v>4</v>
      </c>
      <c r="F112" s="1">
        <v>1</v>
      </c>
      <c r="G112" s="1" t="s">
        <v>12</v>
      </c>
      <c r="H112" s="1" t="s">
        <v>18</v>
      </c>
      <c r="I112" s="1" t="s">
        <v>19</v>
      </c>
      <c r="J112" s="1" t="s">
        <v>1041</v>
      </c>
      <c r="K112" s="3" t="s">
        <v>1042</v>
      </c>
      <c r="L112" s="1" t="s">
        <v>11</v>
      </c>
      <c r="M112" s="1" t="s">
        <v>161</v>
      </c>
      <c r="N112" s="1" t="s">
        <v>72</v>
      </c>
      <c r="O112" s="1"/>
      <c r="P112" s="1"/>
      <c r="Q112" s="1"/>
      <c r="R112" s="1"/>
    </row>
    <row r="113" spans="1:18" x14ac:dyDescent="0.75">
      <c r="A113" s="21">
        <v>41457</v>
      </c>
      <c r="B113" s="1" t="s">
        <v>5</v>
      </c>
      <c r="C113" s="1" t="s">
        <v>46</v>
      </c>
      <c r="D113" s="1"/>
      <c r="E113" s="1">
        <v>5</v>
      </c>
      <c r="F113" s="1">
        <v>1</v>
      </c>
      <c r="G113" s="1" t="s">
        <v>12</v>
      </c>
      <c r="H113" s="1" t="s">
        <v>10</v>
      </c>
      <c r="I113" s="1" t="s">
        <v>5</v>
      </c>
      <c r="J113" s="1" t="s">
        <v>1039</v>
      </c>
      <c r="K113" s="3" t="s">
        <v>1040</v>
      </c>
      <c r="L113" s="1" t="s">
        <v>11</v>
      </c>
      <c r="M113" s="1" t="s">
        <v>161</v>
      </c>
      <c r="N113" s="1" t="s">
        <v>72</v>
      </c>
      <c r="O113" s="1"/>
      <c r="P113" s="1"/>
      <c r="Q113" s="1"/>
      <c r="R113" s="1"/>
    </row>
    <row r="114" spans="1:18" x14ac:dyDescent="0.75">
      <c r="A114" s="21">
        <v>41457</v>
      </c>
      <c r="B114" s="1" t="s">
        <v>4</v>
      </c>
      <c r="C114" s="1" t="s">
        <v>14</v>
      </c>
      <c r="D114" s="1"/>
      <c r="E114" s="1">
        <v>2</v>
      </c>
      <c r="F114" s="1">
        <v>1</v>
      </c>
      <c r="G114" s="1" t="s">
        <v>13</v>
      </c>
      <c r="H114" s="1" t="s">
        <v>10</v>
      </c>
      <c r="I114" s="1" t="s">
        <v>5047</v>
      </c>
      <c r="J114" s="1" t="s">
        <v>5048</v>
      </c>
      <c r="K114" s="3" t="s">
        <v>5049</v>
      </c>
      <c r="L114" s="1" t="s">
        <v>11</v>
      </c>
      <c r="M114" s="1" t="s">
        <v>161</v>
      </c>
      <c r="N114" s="1" t="s">
        <v>72</v>
      </c>
      <c r="O114" s="1"/>
      <c r="P114" s="1"/>
      <c r="Q114" s="1"/>
      <c r="R114" s="1"/>
    </row>
    <row r="115" spans="1:18" x14ac:dyDescent="0.75">
      <c r="A115" s="21">
        <v>41467</v>
      </c>
      <c r="B115" s="1" t="s">
        <v>4</v>
      </c>
      <c r="C115" s="1" t="s">
        <v>5</v>
      </c>
      <c r="D115" s="1"/>
      <c r="E115" s="1">
        <v>1</v>
      </c>
      <c r="F115" s="1">
        <v>1</v>
      </c>
      <c r="G115" s="1" t="s">
        <v>12</v>
      </c>
      <c r="H115" s="1" t="s">
        <v>18</v>
      </c>
      <c r="I115" s="1" t="s">
        <v>19</v>
      </c>
      <c r="J115" s="1" t="s">
        <v>1516</v>
      </c>
      <c r="K115" s="3" t="s">
        <v>1517</v>
      </c>
      <c r="L115" s="1" t="s">
        <v>11</v>
      </c>
      <c r="M115" s="1" t="s">
        <v>161</v>
      </c>
      <c r="N115" s="1" t="s">
        <v>72</v>
      </c>
      <c r="O115" s="1"/>
      <c r="P115" s="1"/>
      <c r="Q115" s="1"/>
      <c r="R115" s="1"/>
    </row>
    <row r="116" spans="1:18" x14ac:dyDescent="0.75">
      <c r="A116" s="21">
        <v>41467</v>
      </c>
      <c r="B116" s="1" t="s">
        <v>14</v>
      </c>
      <c r="C116" s="1" t="s">
        <v>46</v>
      </c>
      <c r="D116" s="1"/>
      <c r="E116" s="1">
        <v>6</v>
      </c>
      <c r="F116" s="1">
        <v>1</v>
      </c>
      <c r="G116" s="1" t="s">
        <v>13</v>
      </c>
      <c r="H116" s="1" t="s">
        <v>10</v>
      </c>
      <c r="I116" s="1" t="s">
        <v>14</v>
      </c>
      <c r="J116" s="1" t="s">
        <v>5045</v>
      </c>
      <c r="K116" s="3" t="s">
        <v>5046</v>
      </c>
      <c r="L116" s="1" t="s">
        <v>11</v>
      </c>
      <c r="M116" s="1" t="s">
        <v>161</v>
      </c>
      <c r="N116" s="1" t="s">
        <v>72</v>
      </c>
      <c r="O116" s="1"/>
      <c r="P116" s="1"/>
      <c r="Q116" s="1"/>
      <c r="R116" s="1"/>
    </row>
    <row r="117" spans="1:18" x14ac:dyDescent="0.75">
      <c r="A117" s="21">
        <v>41490</v>
      </c>
      <c r="B117" s="1" t="s">
        <v>14</v>
      </c>
      <c r="C117" s="1" t="s">
        <v>46</v>
      </c>
      <c r="D117" s="1"/>
      <c r="E117" s="1">
        <v>6</v>
      </c>
      <c r="F117" s="1">
        <v>1</v>
      </c>
      <c r="G117" s="1" t="s">
        <v>13</v>
      </c>
      <c r="H117" s="1" t="s">
        <v>10</v>
      </c>
      <c r="I117" s="1" t="s">
        <v>46</v>
      </c>
      <c r="J117" s="1" t="s">
        <v>5204</v>
      </c>
      <c r="K117" s="3" t="s">
        <v>5044</v>
      </c>
      <c r="L117" s="1" t="s">
        <v>11</v>
      </c>
      <c r="M117" s="1" t="s">
        <v>161</v>
      </c>
      <c r="N117" s="1" t="s">
        <v>72</v>
      </c>
      <c r="O117" s="1"/>
      <c r="P117" s="1"/>
      <c r="Q117" s="1"/>
      <c r="R117" s="1"/>
    </row>
    <row r="118" spans="1:18" x14ac:dyDescent="0.75">
      <c r="A118" s="21">
        <v>41491</v>
      </c>
      <c r="B118" s="1" t="s">
        <v>5</v>
      </c>
      <c r="C118" s="1" t="s">
        <v>14</v>
      </c>
      <c r="D118" s="1"/>
      <c r="E118" s="1">
        <v>4</v>
      </c>
      <c r="F118" s="1">
        <v>1</v>
      </c>
      <c r="G118" s="1" t="s">
        <v>12</v>
      </c>
      <c r="H118" s="1" t="s">
        <v>18</v>
      </c>
      <c r="I118" s="1" t="s">
        <v>19</v>
      </c>
      <c r="J118" s="1" t="s">
        <v>1037</v>
      </c>
      <c r="K118" s="3" t="s">
        <v>1038</v>
      </c>
      <c r="L118" s="1" t="s">
        <v>11</v>
      </c>
      <c r="M118" s="1" t="s">
        <v>88</v>
      </c>
      <c r="N118" s="1" t="s">
        <v>72</v>
      </c>
      <c r="O118" s="1"/>
      <c r="P118" s="1"/>
      <c r="Q118" s="1"/>
      <c r="R118" s="1"/>
    </row>
    <row r="119" spans="1:18" x14ac:dyDescent="0.75">
      <c r="A119" s="21">
        <v>41493</v>
      </c>
      <c r="B119" s="1" t="s">
        <v>4</v>
      </c>
      <c r="C119" s="1" t="s">
        <v>14</v>
      </c>
      <c r="D119" s="1"/>
      <c r="E119" s="1">
        <v>2</v>
      </c>
      <c r="F119" s="1">
        <v>1</v>
      </c>
      <c r="G119" s="1" t="s">
        <v>12</v>
      </c>
      <c r="H119" s="1" t="s">
        <v>18</v>
      </c>
      <c r="I119" s="1" t="s">
        <v>19</v>
      </c>
      <c r="J119" s="1" t="s">
        <v>1515</v>
      </c>
      <c r="K119" s="3" t="s">
        <v>1514</v>
      </c>
      <c r="L119" s="1" t="s">
        <v>11</v>
      </c>
      <c r="M119" s="1" t="s">
        <v>88</v>
      </c>
      <c r="N119" s="1" t="s">
        <v>72</v>
      </c>
      <c r="O119" s="1"/>
      <c r="P119" s="1"/>
      <c r="Q119" s="1"/>
      <c r="R119" s="1"/>
    </row>
    <row r="120" spans="1:18" x14ac:dyDescent="0.75">
      <c r="A120" s="21">
        <v>41514</v>
      </c>
      <c r="B120" s="1" t="s">
        <v>5</v>
      </c>
      <c r="C120" s="1" t="s">
        <v>46</v>
      </c>
      <c r="D120" s="1"/>
      <c r="E120" s="1">
        <v>5</v>
      </c>
      <c r="F120" s="1">
        <v>1</v>
      </c>
      <c r="G120" s="1" t="s">
        <v>12</v>
      </c>
      <c r="H120" s="1" t="s">
        <v>18</v>
      </c>
      <c r="I120" s="1" t="s">
        <v>19</v>
      </c>
      <c r="J120" s="1" t="s">
        <v>1035</v>
      </c>
      <c r="K120" s="3" t="s">
        <v>1036</v>
      </c>
      <c r="L120" s="1" t="s">
        <v>11</v>
      </c>
      <c r="M120" s="1" t="s">
        <v>88</v>
      </c>
      <c r="N120" s="1" t="s">
        <v>72</v>
      </c>
      <c r="O120" s="1"/>
      <c r="P120" s="1"/>
      <c r="Q120" s="1"/>
      <c r="R120" s="1"/>
    </row>
    <row r="121" spans="1:18" x14ac:dyDescent="0.75">
      <c r="A121" s="21">
        <v>41523</v>
      </c>
      <c r="B121" s="1" t="s">
        <v>4</v>
      </c>
      <c r="C121" s="1" t="s">
        <v>5</v>
      </c>
      <c r="D121" s="1"/>
      <c r="E121" s="1">
        <v>1</v>
      </c>
      <c r="F121" s="1">
        <v>1</v>
      </c>
      <c r="G121" s="1" t="s">
        <v>6</v>
      </c>
      <c r="H121" s="1" t="s">
        <v>10</v>
      </c>
      <c r="I121" s="1" t="s">
        <v>5</v>
      </c>
      <c r="J121" s="1" t="s">
        <v>1512</v>
      </c>
      <c r="K121" s="3" t="s">
        <v>1513</v>
      </c>
      <c r="L121" s="1" t="s">
        <v>11</v>
      </c>
      <c r="M121" s="1" t="s">
        <v>88</v>
      </c>
      <c r="N121" s="1" t="s">
        <v>72</v>
      </c>
      <c r="O121" s="1"/>
      <c r="P121" s="1"/>
      <c r="Q121" s="1"/>
      <c r="R121" s="1"/>
    </row>
    <row r="122" spans="1:18" x14ac:dyDescent="0.75">
      <c r="A122" s="21">
        <v>41530</v>
      </c>
      <c r="B122" s="1" t="s">
        <v>5</v>
      </c>
      <c r="C122" s="1" t="s">
        <v>46</v>
      </c>
      <c r="D122" s="1"/>
      <c r="E122" s="1">
        <v>5</v>
      </c>
      <c r="F122" s="1">
        <v>1</v>
      </c>
      <c r="G122" s="1" t="s">
        <v>12</v>
      </c>
      <c r="H122" s="1" t="s">
        <v>10</v>
      </c>
      <c r="I122" s="1" t="s">
        <v>1034</v>
      </c>
      <c r="J122" s="1" t="s">
        <v>1032</v>
      </c>
      <c r="K122" s="3" t="s">
        <v>1033</v>
      </c>
      <c r="L122" s="1" t="s">
        <v>11</v>
      </c>
      <c r="M122" s="1" t="s">
        <v>161</v>
      </c>
      <c r="N122" s="1" t="s">
        <v>73</v>
      </c>
      <c r="O122" s="1"/>
      <c r="P122" s="1"/>
      <c r="Q122" s="1"/>
      <c r="R122" s="1"/>
    </row>
    <row r="123" spans="1:18" x14ac:dyDescent="0.75">
      <c r="A123" s="21">
        <v>41531</v>
      </c>
      <c r="B123" s="1" t="s">
        <v>4</v>
      </c>
      <c r="C123" s="1" t="s">
        <v>5</v>
      </c>
      <c r="D123" s="1"/>
      <c r="E123" s="1">
        <v>1</v>
      </c>
      <c r="F123" s="1">
        <v>1</v>
      </c>
      <c r="G123" s="1" t="s">
        <v>13</v>
      </c>
      <c r="H123" s="1" t="s">
        <v>10</v>
      </c>
      <c r="I123" s="1" t="s">
        <v>1146</v>
      </c>
      <c r="J123" s="1" t="s">
        <v>5182</v>
      </c>
      <c r="K123" s="3" t="s">
        <v>5183</v>
      </c>
      <c r="L123" s="1" t="s">
        <v>11</v>
      </c>
      <c r="M123" s="1" t="s">
        <v>88</v>
      </c>
      <c r="N123" s="1" t="s">
        <v>72</v>
      </c>
      <c r="O123" s="1"/>
      <c r="P123" s="1"/>
      <c r="Q123" s="1"/>
      <c r="R123" s="1"/>
    </row>
    <row r="124" spans="1:18" x14ac:dyDescent="0.75">
      <c r="A124" s="21">
        <v>41540</v>
      </c>
      <c r="B124" s="1" t="s">
        <v>4</v>
      </c>
      <c r="C124" s="1" t="s">
        <v>14</v>
      </c>
      <c r="D124" s="1"/>
      <c r="E124" s="1">
        <v>2</v>
      </c>
      <c r="F124" s="1">
        <v>1</v>
      </c>
      <c r="G124" s="1" t="s">
        <v>13</v>
      </c>
      <c r="H124" s="1" t="s">
        <v>10</v>
      </c>
      <c r="I124" s="1" t="s">
        <v>38</v>
      </c>
      <c r="J124" s="1" t="s">
        <v>5202</v>
      </c>
      <c r="K124" s="3" t="s">
        <v>5203</v>
      </c>
      <c r="L124" s="1" t="s">
        <v>11</v>
      </c>
      <c r="M124" s="1" t="s">
        <v>88</v>
      </c>
      <c r="N124" s="1" t="s">
        <v>73</v>
      </c>
      <c r="O124" s="1"/>
      <c r="P124" s="1"/>
      <c r="Q124" s="1"/>
      <c r="R124" s="1"/>
    </row>
    <row r="125" spans="1:18" x14ac:dyDescent="0.75">
      <c r="A125" s="21">
        <v>41540</v>
      </c>
      <c r="B125" s="1" t="s">
        <v>14</v>
      </c>
      <c r="C125" s="1" t="s">
        <v>46</v>
      </c>
      <c r="D125" s="1"/>
      <c r="E125" s="1">
        <v>6</v>
      </c>
      <c r="F125" s="1">
        <v>1</v>
      </c>
      <c r="G125" s="1" t="s">
        <v>13</v>
      </c>
      <c r="H125" s="1" t="s">
        <v>10</v>
      </c>
      <c r="I125" s="1" t="s">
        <v>38</v>
      </c>
      <c r="J125" s="1" t="s">
        <v>5200</v>
      </c>
      <c r="K125" s="3" t="s">
        <v>5201</v>
      </c>
      <c r="L125" s="1" t="s">
        <v>11</v>
      </c>
      <c r="M125" s="1" t="s">
        <v>161</v>
      </c>
      <c r="N125" s="1" t="s">
        <v>73</v>
      </c>
      <c r="O125" s="1"/>
      <c r="P125" s="1"/>
      <c r="Q125" s="1"/>
      <c r="R125" s="1"/>
    </row>
    <row r="126" spans="1:18" x14ac:dyDescent="0.75">
      <c r="A126" s="21">
        <v>41541</v>
      </c>
      <c r="B126" s="1" t="s">
        <v>4</v>
      </c>
      <c r="C126" s="1" t="s">
        <v>5</v>
      </c>
      <c r="D126" s="1"/>
      <c r="E126" s="1">
        <v>1</v>
      </c>
      <c r="F126" s="1">
        <v>1</v>
      </c>
      <c r="G126" s="1" t="s">
        <v>13</v>
      </c>
      <c r="H126" s="1" t="s">
        <v>10</v>
      </c>
      <c r="I126" s="1" t="s">
        <v>38</v>
      </c>
      <c r="J126" s="1" t="s">
        <v>5191</v>
      </c>
      <c r="K126" s="3" t="s">
        <v>5192</v>
      </c>
      <c r="L126" s="1" t="s">
        <v>11</v>
      </c>
      <c r="M126" s="1" t="s">
        <v>88</v>
      </c>
      <c r="N126" s="1" t="s">
        <v>73</v>
      </c>
      <c r="O126" s="1"/>
      <c r="P126" s="1"/>
      <c r="Q126" s="1"/>
      <c r="R126" s="1"/>
    </row>
    <row r="127" spans="1:18" x14ac:dyDescent="0.75">
      <c r="A127" s="21">
        <v>41554</v>
      </c>
      <c r="B127" s="1" t="s">
        <v>4</v>
      </c>
      <c r="C127" s="1" t="s">
        <v>5</v>
      </c>
      <c r="D127" s="1"/>
      <c r="E127" s="1">
        <v>1</v>
      </c>
      <c r="F127" s="1">
        <v>1</v>
      </c>
      <c r="G127" s="1" t="s">
        <v>13</v>
      </c>
      <c r="H127" s="1" t="s">
        <v>10</v>
      </c>
      <c r="I127" s="1" t="s">
        <v>1193</v>
      </c>
      <c r="J127" s="1" t="s">
        <v>434</v>
      </c>
      <c r="K127" s="3" t="s">
        <v>435</v>
      </c>
      <c r="L127" s="1" t="s">
        <v>11</v>
      </c>
      <c r="M127" s="1" t="s">
        <v>88</v>
      </c>
      <c r="N127" s="1" t="s">
        <v>73</v>
      </c>
      <c r="O127" s="1"/>
      <c r="P127" s="1"/>
      <c r="Q127" s="1"/>
      <c r="R127" s="1"/>
    </row>
    <row r="128" spans="1:18" x14ac:dyDescent="0.75">
      <c r="A128" s="21">
        <v>41569</v>
      </c>
      <c r="B128" s="1" t="s">
        <v>4</v>
      </c>
      <c r="C128" s="1" t="s">
        <v>14</v>
      </c>
      <c r="D128" s="1"/>
      <c r="E128" s="1">
        <v>2</v>
      </c>
      <c r="F128" s="1">
        <v>1</v>
      </c>
      <c r="G128" s="1" t="s">
        <v>13</v>
      </c>
      <c r="H128" s="1" t="s">
        <v>10</v>
      </c>
      <c r="I128" s="1" t="s">
        <v>1733</v>
      </c>
      <c r="J128" s="1" t="s">
        <v>5042</v>
      </c>
      <c r="K128" s="3" t="s">
        <v>5043</v>
      </c>
      <c r="L128" s="1" t="s">
        <v>11</v>
      </c>
      <c r="M128" s="1" t="s">
        <v>88</v>
      </c>
      <c r="N128" s="1" t="s">
        <v>73</v>
      </c>
      <c r="O128" s="1"/>
      <c r="P128" s="1"/>
      <c r="Q128" s="1"/>
      <c r="R128" s="1"/>
    </row>
    <row r="129" spans="1:18" x14ac:dyDescent="0.75">
      <c r="A129" s="21">
        <v>41578</v>
      </c>
      <c r="B129" s="1" t="s">
        <v>4</v>
      </c>
      <c r="C129" s="1" t="s">
        <v>14</v>
      </c>
      <c r="D129" s="1"/>
      <c r="E129" s="1">
        <v>2</v>
      </c>
      <c r="F129" s="1">
        <v>1</v>
      </c>
      <c r="G129" s="1" t="s">
        <v>6</v>
      </c>
      <c r="H129" s="1" t="s">
        <v>10</v>
      </c>
      <c r="I129" s="1" t="s">
        <v>14</v>
      </c>
      <c r="J129" s="1" t="s">
        <v>2047</v>
      </c>
      <c r="K129" s="3" t="s">
        <v>2048</v>
      </c>
      <c r="L129" s="1" t="s">
        <v>11</v>
      </c>
      <c r="M129" s="1" t="s">
        <v>88</v>
      </c>
      <c r="N129" s="1" t="s">
        <v>72</v>
      </c>
      <c r="O129" s="1"/>
      <c r="P129" s="1"/>
      <c r="Q129" s="1"/>
      <c r="R129" s="1"/>
    </row>
    <row r="130" spans="1:18" x14ac:dyDescent="0.75">
      <c r="A130" s="21">
        <v>41579</v>
      </c>
      <c r="B130" s="1" t="s">
        <v>14</v>
      </c>
      <c r="C130" s="1" t="s">
        <v>46</v>
      </c>
      <c r="D130" s="1"/>
      <c r="E130" s="1">
        <v>6</v>
      </c>
      <c r="F130" s="1">
        <v>1</v>
      </c>
      <c r="G130" s="1" t="s">
        <v>13</v>
      </c>
      <c r="H130" s="1" t="s">
        <v>10</v>
      </c>
      <c r="I130" s="1" t="s">
        <v>14</v>
      </c>
      <c r="J130" s="1" t="s">
        <v>5040</v>
      </c>
      <c r="K130" s="3" t="s">
        <v>5041</v>
      </c>
      <c r="L130" s="1" t="s">
        <v>11</v>
      </c>
      <c r="M130" s="1" t="s">
        <v>161</v>
      </c>
      <c r="N130" s="1" t="s">
        <v>72</v>
      </c>
      <c r="O130" s="1"/>
      <c r="P130" s="1"/>
      <c r="Q130" s="1"/>
      <c r="R130" s="1"/>
    </row>
    <row r="131" spans="1:18" x14ac:dyDescent="0.75">
      <c r="A131" s="21">
        <v>41580</v>
      </c>
      <c r="B131" s="1" t="s">
        <v>4</v>
      </c>
      <c r="C131" s="1" t="s">
        <v>14</v>
      </c>
      <c r="D131" s="1"/>
      <c r="E131" s="1">
        <v>2</v>
      </c>
      <c r="F131" s="1">
        <v>1</v>
      </c>
      <c r="G131" s="1" t="s">
        <v>6</v>
      </c>
      <c r="H131" s="1" t="s">
        <v>10</v>
      </c>
      <c r="I131" s="1" t="s">
        <v>14</v>
      </c>
      <c r="J131" s="1" t="s">
        <v>5426</v>
      </c>
      <c r="K131" s="3" t="s">
        <v>2049</v>
      </c>
      <c r="L131" s="1" t="s">
        <v>11</v>
      </c>
      <c r="M131" s="1" t="s">
        <v>88</v>
      </c>
      <c r="N131" s="1" t="s">
        <v>72</v>
      </c>
      <c r="O131" s="1"/>
      <c r="P131" s="1"/>
      <c r="Q131" s="1"/>
      <c r="R131" s="1"/>
    </row>
    <row r="132" spans="1:18" x14ac:dyDescent="0.75">
      <c r="A132" s="21">
        <v>41596</v>
      </c>
      <c r="B132" s="1" t="s">
        <v>4</v>
      </c>
      <c r="C132" s="1" t="s">
        <v>14</v>
      </c>
      <c r="D132" s="1"/>
      <c r="E132" s="1">
        <v>2</v>
      </c>
      <c r="F132" s="1">
        <v>1</v>
      </c>
      <c r="G132" s="1" t="s">
        <v>13</v>
      </c>
      <c r="H132" s="1" t="s">
        <v>10</v>
      </c>
      <c r="I132" s="1" t="s">
        <v>4</v>
      </c>
      <c r="J132" s="1" t="s">
        <v>5174</v>
      </c>
      <c r="K132" s="3" t="s">
        <v>5175</v>
      </c>
      <c r="L132" s="1" t="s">
        <v>11</v>
      </c>
      <c r="M132" s="1" t="s">
        <v>161</v>
      </c>
      <c r="N132" s="1" t="s">
        <v>72</v>
      </c>
      <c r="O132" s="1"/>
      <c r="P132" s="1"/>
      <c r="Q132" s="1"/>
      <c r="R132" s="1"/>
    </row>
    <row r="133" spans="1:18" x14ac:dyDescent="0.75">
      <c r="A133" s="21">
        <v>41596</v>
      </c>
      <c r="B133" s="1" t="s">
        <v>5</v>
      </c>
      <c r="C133" s="1" t="s">
        <v>46</v>
      </c>
      <c r="D133" s="1"/>
      <c r="E133" s="1">
        <v>5</v>
      </c>
      <c r="F133" s="1">
        <v>1</v>
      </c>
      <c r="G133" s="1" t="s">
        <v>12</v>
      </c>
      <c r="H133" s="1" t="s">
        <v>18</v>
      </c>
      <c r="I133" s="1" t="s">
        <v>19</v>
      </c>
      <c r="J133" s="1" t="s">
        <v>1030</v>
      </c>
      <c r="K133" s="3" t="s">
        <v>1031</v>
      </c>
      <c r="L133" s="1" t="s">
        <v>11</v>
      </c>
      <c r="M133" s="1" t="s">
        <v>88</v>
      </c>
      <c r="N133" s="1" t="s">
        <v>72</v>
      </c>
      <c r="O133" s="1"/>
      <c r="P133" s="1"/>
      <c r="Q133" s="1"/>
      <c r="R133" s="1"/>
    </row>
    <row r="134" spans="1:18" x14ac:dyDescent="0.75">
      <c r="A134" s="21">
        <v>41600</v>
      </c>
      <c r="B134" s="1" t="s">
        <v>4</v>
      </c>
      <c r="C134" s="1" t="s">
        <v>14</v>
      </c>
      <c r="D134" s="1"/>
      <c r="E134" s="1">
        <v>2</v>
      </c>
      <c r="F134" s="1">
        <v>1</v>
      </c>
      <c r="G134" s="1" t="s">
        <v>6</v>
      </c>
      <c r="H134" s="1" t="s">
        <v>10</v>
      </c>
      <c r="I134" s="1" t="s">
        <v>4</v>
      </c>
      <c r="J134" s="1" t="s">
        <v>1510</v>
      </c>
      <c r="K134" s="3" t="s">
        <v>1511</v>
      </c>
      <c r="L134" s="1" t="s">
        <v>11</v>
      </c>
      <c r="M134" s="1" t="s">
        <v>161</v>
      </c>
      <c r="N134" s="1" t="s">
        <v>72</v>
      </c>
      <c r="O134" s="1"/>
      <c r="P134" s="1"/>
      <c r="Q134" s="1"/>
      <c r="R134" s="1"/>
    </row>
    <row r="135" spans="1:18" x14ac:dyDescent="0.75">
      <c r="A135" s="21">
        <v>41600</v>
      </c>
      <c r="B135" s="1" t="s">
        <v>5</v>
      </c>
      <c r="C135" s="1" t="s">
        <v>14</v>
      </c>
      <c r="D135" s="1"/>
      <c r="E135" s="1">
        <v>4</v>
      </c>
      <c r="F135" s="1">
        <v>1</v>
      </c>
      <c r="G135" s="1" t="s">
        <v>12</v>
      </c>
      <c r="H135" s="1" t="s">
        <v>10</v>
      </c>
      <c r="I135" s="1" t="s">
        <v>5</v>
      </c>
      <c r="J135" s="1" t="s">
        <v>1028</v>
      </c>
      <c r="K135" s="3" t="s">
        <v>1029</v>
      </c>
      <c r="L135" s="1" t="s">
        <v>11</v>
      </c>
      <c r="M135" s="1" t="s">
        <v>161</v>
      </c>
      <c r="N135" s="1" t="s">
        <v>72</v>
      </c>
      <c r="O135" s="1"/>
      <c r="P135" s="1"/>
      <c r="Q135" s="1"/>
      <c r="R135" s="1"/>
    </row>
    <row r="136" spans="1:18" x14ac:dyDescent="0.75">
      <c r="A136" s="21">
        <v>41603</v>
      </c>
      <c r="B136" s="1" t="s">
        <v>4</v>
      </c>
      <c r="C136" s="1" t="s">
        <v>5</v>
      </c>
      <c r="D136" s="1"/>
      <c r="E136" s="1">
        <v>1</v>
      </c>
      <c r="F136" s="1">
        <v>1</v>
      </c>
      <c r="G136" s="1" t="s">
        <v>6</v>
      </c>
      <c r="H136" s="1" t="s">
        <v>10</v>
      </c>
      <c r="I136" s="1" t="s">
        <v>1146</v>
      </c>
      <c r="J136" s="1" t="s">
        <v>1192</v>
      </c>
      <c r="K136" s="3" t="s">
        <v>433</v>
      </c>
      <c r="L136" s="1" t="s">
        <v>11</v>
      </c>
      <c r="M136" s="1" t="s">
        <v>88</v>
      </c>
      <c r="N136" s="1" t="s">
        <v>73</v>
      </c>
      <c r="O136" s="1"/>
      <c r="P136" s="1"/>
      <c r="Q136" s="1"/>
      <c r="R136" s="1"/>
    </row>
    <row r="137" spans="1:18" x14ac:dyDescent="0.75">
      <c r="A137" s="21">
        <v>41604</v>
      </c>
      <c r="B137" s="1" t="s">
        <v>5</v>
      </c>
      <c r="C137" s="1" t="s">
        <v>14</v>
      </c>
      <c r="D137" s="1"/>
      <c r="E137" s="1">
        <v>4</v>
      </c>
      <c r="F137" s="1">
        <v>1</v>
      </c>
      <c r="G137" s="1" t="s">
        <v>13</v>
      </c>
      <c r="H137" s="1" t="s">
        <v>10</v>
      </c>
      <c r="I137" s="1" t="s">
        <v>46</v>
      </c>
      <c r="J137" s="1" t="s">
        <v>5167</v>
      </c>
      <c r="K137" s="3" t="s">
        <v>5039</v>
      </c>
      <c r="L137" s="1" t="s">
        <v>11</v>
      </c>
      <c r="M137" s="1" t="s">
        <v>161</v>
      </c>
      <c r="N137" s="1" t="s">
        <v>73</v>
      </c>
      <c r="O137" s="1"/>
      <c r="P137" s="1"/>
      <c r="Q137" s="1"/>
      <c r="R137" s="1"/>
    </row>
    <row r="138" spans="1:18" x14ac:dyDescent="0.75">
      <c r="A138" s="21">
        <v>41617</v>
      </c>
      <c r="B138" s="1" t="s">
        <v>4</v>
      </c>
      <c r="C138" s="1" t="s">
        <v>14</v>
      </c>
      <c r="D138" s="1"/>
      <c r="E138" s="1">
        <v>2</v>
      </c>
      <c r="F138" s="1">
        <v>1</v>
      </c>
      <c r="G138" s="1" t="s">
        <v>6</v>
      </c>
      <c r="H138" s="1" t="s">
        <v>10</v>
      </c>
      <c r="I138" s="1" t="s">
        <v>14</v>
      </c>
      <c r="J138" s="1" t="s">
        <v>2045</v>
      </c>
      <c r="K138" s="3" t="s">
        <v>2046</v>
      </c>
      <c r="L138" s="1" t="s">
        <v>11</v>
      </c>
      <c r="M138" s="1" t="s">
        <v>161</v>
      </c>
      <c r="N138" s="1" t="s">
        <v>72</v>
      </c>
      <c r="O138" s="1"/>
      <c r="P138" s="1"/>
      <c r="Q138" s="1"/>
      <c r="R138" s="1"/>
    </row>
    <row r="139" spans="1:18" x14ac:dyDescent="0.75">
      <c r="A139" s="21">
        <v>41643</v>
      </c>
      <c r="B139" s="1" t="s">
        <v>14</v>
      </c>
      <c r="C139" s="1" t="s">
        <v>46</v>
      </c>
      <c r="D139" s="1"/>
      <c r="E139" s="1">
        <v>6</v>
      </c>
      <c r="F139" s="1">
        <v>1</v>
      </c>
      <c r="G139" s="1" t="s">
        <v>13</v>
      </c>
      <c r="H139" s="1" t="s">
        <v>10</v>
      </c>
      <c r="I139" s="1" t="s">
        <v>14</v>
      </c>
      <c r="J139" s="1" t="s">
        <v>5427</v>
      </c>
      <c r="K139" s="3" t="s">
        <v>5038</v>
      </c>
      <c r="L139" s="1" t="s">
        <v>11</v>
      </c>
      <c r="M139" s="1" t="s">
        <v>88</v>
      </c>
      <c r="N139" s="1" t="s">
        <v>72</v>
      </c>
      <c r="O139" s="1"/>
      <c r="P139" s="1"/>
      <c r="Q139" s="1"/>
      <c r="R139" s="1"/>
    </row>
    <row r="140" spans="1:18" x14ac:dyDescent="0.75">
      <c r="A140" s="21">
        <v>41648</v>
      </c>
      <c r="B140" s="1" t="s">
        <v>5</v>
      </c>
      <c r="C140" s="1" t="s">
        <v>46</v>
      </c>
      <c r="D140" s="1"/>
      <c r="E140" s="1">
        <v>5</v>
      </c>
      <c r="F140" s="1">
        <v>1</v>
      </c>
      <c r="G140" s="1" t="s">
        <v>12</v>
      </c>
      <c r="H140" s="1" t="s">
        <v>18</v>
      </c>
      <c r="I140" s="1" t="s">
        <v>19</v>
      </c>
      <c r="J140" s="1" t="s">
        <v>1026</v>
      </c>
      <c r="K140" s="3" t="s">
        <v>1027</v>
      </c>
      <c r="L140" s="1" t="s">
        <v>11</v>
      </c>
      <c r="M140" s="1" t="s">
        <v>88</v>
      </c>
      <c r="N140" s="1" t="s">
        <v>72</v>
      </c>
      <c r="O140" s="1"/>
      <c r="P140" s="1"/>
      <c r="Q140" s="1"/>
      <c r="R140" s="1"/>
    </row>
    <row r="141" spans="1:18" x14ac:dyDescent="0.75">
      <c r="A141" s="21">
        <v>41651</v>
      </c>
      <c r="B141" s="1" t="s">
        <v>4</v>
      </c>
      <c r="C141" s="1" t="s">
        <v>14</v>
      </c>
      <c r="D141" s="1"/>
      <c r="E141" s="1">
        <v>2</v>
      </c>
      <c r="F141" s="1">
        <v>1</v>
      </c>
      <c r="G141" s="1" t="s">
        <v>13</v>
      </c>
      <c r="H141" s="1" t="s">
        <v>10</v>
      </c>
      <c r="I141" s="1" t="s">
        <v>922</v>
      </c>
      <c r="J141" s="1" t="s">
        <v>5178</v>
      </c>
      <c r="K141" s="3" t="s">
        <v>5179</v>
      </c>
      <c r="L141" s="1" t="s">
        <v>11</v>
      </c>
      <c r="M141" s="1" t="s">
        <v>88</v>
      </c>
      <c r="N141" s="1" t="s">
        <v>72</v>
      </c>
      <c r="O141" s="1"/>
      <c r="P141" s="1"/>
      <c r="Q141" s="1"/>
      <c r="R141" s="1"/>
    </row>
    <row r="142" spans="1:18" x14ac:dyDescent="0.75">
      <c r="A142" s="21">
        <v>41654</v>
      </c>
      <c r="B142" s="1" t="s">
        <v>4</v>
      </c>
      <c r="C142" s="1" t="s">
        <v>5</v>
      </c>
      <c r="D142" s="1"/>
      <c r="E142" s="1">
        <v>1</v>
      </c>
      <c r="F142" s="1">
        <v>1</v>
      </c>
      <c r="G142" s="1" t="s">
        <v>13</v>
      </c>
      <c r="H142" s="1" t="s">
        <v>18</v>
      </c>
      <c r="I142" s="1" t="s">
        <v>19</v>
      </c>
      <c r="J142" s="1" t="s">
        <v>5163</v>
      </c>
      <c r="K142" s="3" t="s">
        <v>5164</v>
      </c>
      <c r="L142" s="1" t="s">
        <v>11</v>
      </c>
      <c r="M142" s="1" t="s">
        <v>88</v>
      </c>
      <c r="N142" s="1" t="s">
        <v>72</v>
      </c>
      <c r="O142" s="1"/>
      <c r="P142" s="1"/>
      <c r="Q142" s="1"/>
      <c r="R142" s="1"/>
    </row>
    <row r="143" spans="1:18" x14ac:dyDescent="0.75">
      <c r="A143" s="21">
        <v>41655</v>
      </c>
      <c r="B143" s="1" t="s">
        <v>5</v>
      </c>
      <c r="C143" s="1" t="s">
        <v>46</v>
      </c>
      <c r="D143" s="1"/>
      <c r="E143" s="1">
        <v>5</v>
      </c>
      <c r="F143" s="1">
        <v>1</v>
      </c>
      <c r="G143" s="1" t="s">
        <v>12</v>
      </c>
      <c r="H143" s="1" t="s">
        <v>10</v>
      </c>
      <c r="I143" s="1" t="s">
        <v>5</v>
      </c>
      <c r="J143" s="1" t="s">
        <v>1024</v>
      </c>
      <c r="K143" s="3" t="s">
        <v>1025</v>
      </c>
      <c r="L143" s="1" t="s">
        <v>11</v>
      </c>
      <c r="M143" s="1" t="s">
        <v>161</v>
      </c>
      <c r="N143" s="1" t="s">
        <v>72</v>
      </c>
      <c r="O143" s="1"/>
      <c r="P143" s="1"/>
      <c r="Q143" s="1"/>
      <c r="R143" s="1"/>
    </row>
    <row r="144" spans="1:18" x14ac:dyDescent="0.75">
      <c r="A144" s="21">
        <v>41660</v>
      </c>
      <c r="B144" s="1" t="s">
        <v>4</v>
      </c>
      <c r="C144" s="1" t="s">
        <v>5</v>
      </c>
      <c r="D144" s="1"/>
      <c r="E144" s="1">
        <v>1</v>
      </c>
      <c r="F144" s="1">
        <v>1</v>
      </c>
      <c r="G144" s="1" t="s">
        <v>12</v>
      </c>
      <c r="H144" s="1" t="s">
        <v>18</v>
      </c>
      <c r="I144" s="1" t="s">
        <v>19</v>
      </c>
      <c r="J144" s="1" t="s">
        <v>1022</v>
      </c>
      <c r="K144" s="3" t="s">
        <v>1023</v>
      </c>
      <c r="L144" s="1" t="s">
        <v>11</v>
      </c>
      <c r="M144" s="1" t="s">
        <v>161</v>
      </c>
      <c r="N144" s="1" t="s">
        <v>72</v>
      </c>
      <c r="O144" s="1"/>
      <c r="P144" s="1"/>
      <c r="Q144" s="1"/>
      <c r="R144" s="1"/>
    </row>
    <row r="145" spans="1:18" x14ac:dyDescent="0.75">
      <c r="A145" s="21">
        <v>41660</v>
      </c>
      <c r="B145" s="1" t="s">
        <v>4</v>
      </c>
      <c r="C145" s="1" t="s">
        <v>5</v>
      </c>
      <c r="D145" s="1"/>
      <c r="E145" s="1">
        <v>1</v>
      </c>
      <c r="F145" s="1">
        <v>1</v>
      </c>
      <c r="G145" s="1" t="s">
        <v>13</v>
      </c>
      <c r="H145" s="1" t="s">
        <v>10</v>
      </c>
      <c r="I145" s="1" t="s">
        <v>1146</v>
      </c>
      <c r="J145" s="1" t="s">
        <v>5168</v>
      </c>
      <c r="K145" s="3" t="s">
        <v>5169</v>
      </c>
      <c r="L145" s="1" t="s">
        <v>11</v>
      </c>
      <c r="M145" s="1" t="s">
        <v>88</v>
      </c>
      <c r="N145" s="1" t="s">
        <v>72</v>
      </c>
      <c r="O145" s="1"/>
      <c r="P145" s="1"/>
      <c r="Q145" s="1"/>
      <c r="R145" s="1"/>
    </row>
    <row r="146" spans="1:18" x14ac:dyDescent="0.75">
      <c r="A146" s="21">
        <v>41660</v>
      </c>
      <c r="B146" s="1" t="s">
        <v>4</v>
      </c>
      <c r="C146" s="1" t="s">
        <v>14</v>
      </c>
      <c r="D146" s="1"/>
      <c r="E146" s="1">
        <v>2</v>
      </c>
      <c r="F146" s="1">
        <v>1</v>
      </c>
      <c r="G146" s="1" t="s">
        <v>13</v>
      </c>
      <c r="H146" s="1" t="s">
        <v>10</v>
      </c>
      <c r="I146" s="1" t="s">
        <v>1146</v>
      </c>
      <c r="J146" s="1" t="s">
        <v>5170</v>
      </c>
      <c r="K146" s="3" t="s">
        <v>5171</v>
      </c>
      <c r="L146" s="1" t="s">
        <v>11</v>
      </c>
      <c r="M146" s="1" t="s">
        <v>88</v>
      </c>
      <c r="N146" s="1" t="s">
        <v>72</v>
      </c>
      <c r="O146" s="1"/>
      <c r="P146" s="1"/>
      <c r="Q146" s="1"/>
      <c r="R146" s="1"/>
    </row>
    <row r="147" spans="1:18" x14ac:dyDescent="0.75">
      <c r="A147" s="21">
        <v>41660</v>
      </c>
      <c r="B147" s="1" t="s">
        <v>4</v>
      </c>
      <c r="C147" s="1" t="s">
        <v>5</v>
      </c>
      <c r="D147" s="1"/>
      <c r="E147" s="1">
        <v>1</v>
      </c>
      <c r="F147" s="1">
        <v>1</v>
      </c>
      <c r="G147" s="1" t="s">
        <v>1711</v>
      </c>
      <c r="H147" s="1" t="s">
        <v>10</v>
      </c>
      <c r="I147" s="1" t="s">
        <v>1718</v>
      </c>
      <c r="J147" s="1" t="s">
        <v>1977</v>
      </c>
      <c r="K147" s="3" t="s">
        <v>1978</v>
      </c>
      <c r="L147" s="1" t="s">
        <v>628</v>
      </c>
      <c r="M147" s="1" t="s">
        <v>161</v>
      </c>
      <c r="N147" s="1" t="s">
        <v>73</v>
      </c>
      <c r="O147" s="1"/>
      <c r="P147" s="1"/>
      <c r="Q147" s="1"/>
      <c r="R147" s="1"/>
    </row>
    <row r="148" spans="1:18" x14ac:dyDescent="0.75">
      <c r="A148" s="21">
        <v>41661</v>
      </c>
      <c r="B148" s="1" t="s">
        <v>14</v>
      </c>
      <c r="C148" s="1" t="s">
        <v>46</v>
      </c>
      <c r="D148" s="1"/>
      <c r="E148" s="1">
        <v>6</v>
      </c>
      <c r="F148" s="1">
        <v>1</v>
      </c>
      <c r="G148" s="1" t="s">
        <v>13</v>
      </c>
      <c r="H148" s="1" t="s">
        <v>10</v>
      </c>
      <c r="I148" s="1" t="s">
        <v>1146</v>
      </c>
      <c r="J148" s="1" t="s">
        <v>5705</v>
      </c>
      <c r="K148" s="3" t="s">
        <v>5706</v>
      </c>
      <c r="L148" s="1" t="s">
        <v>11</v>
      </c>
      <c r="M148" s="1" t="s">
        <v>161</v>
      </c>
      <c r="N148" s="1" t="s">
        <v>72</v>
      </c>
      <c r="O148" s="1"/>
      <c r="P148" s="1"/>
      <c r="Q148" s="1"/>
      <c r="R148" s="1"/>
    </row>
    <row r="149" spans="1:18" x14ac:dyDescent="0.75">
      <c r="A149" s="21">
        <v>41667</v>
      </c>
      <c r="B149" s="1" t="s">
        <v>14</v>
      </c>
      <c r="C149" s="1" t="s">
        <v>46</v>
      </c>
      <c r="D149" s="1"/>
      <c r="E149" s="1">
        <v>6</v>
      </c>
      <c r="F149" s="1">
        <v>1</v>
      </c>
      <c r="G149" s="1" t="s">
        <v>12</v>
      </c>
      <c r="H149" s="1" t="s">
        <v>10</v>
      </c>
      <c r="I149" s="1" t="s">
        <v>46</v>
      </c>
      <c r="J149" s="1" t="s">
        <v>5161</v>
      </c>
      <c r="K149" s="3" t="s">
        <v>5162</v>
      </c>
      <c r="L149" s="1" t="s">
        <v>11</v>
      </c>
      <c r="M149" s="1" t="s">
        <v>161</v>
      </c>
      <c r="N149" s="1" t="s">
        <v>72</v>
      </c>
      <c r="O149" s="1"/>
      <c r="P149" s="1"/>
      <c r="Q149" s="1"/>
      <c r="R149" s="1"/>
    </row>
    <row r="150" spans="1:18" x14ac:dyDescent="0.75">
      <c r="A150" s="21">
        <v>41674</v>
      </c>
      <c r="B150" s="1" t="s">
        <v>4</v>
      </c>
      <c r="C150" s="1" t="s">
        <v>14</v>
      </c>
      <c r="D150" s="1"/>
      <c r="E150" s="1">
        <v>2</v>
      </c>
      <c r="F150" s="1">
        <v>1</v>
      </c>
      <c r="G150" s="1" t="s">
        <v>1711</v>
      </c>
      <c r="H150" s="1" t="s">
        <v>10</v>
      </c>
      <c r="I150" s="1" t="s">
        <v>14</v>
      </c>
      <c r="J150" s="1" t="s">
        <v>1951</v>
      </c>
      <c r="K150" s="3" t="s">
        <v>1952</v>
      </c>
      <c r="L150" s="1" t="s">
        <v>628</v>
      </c>
      <c r="M150" s="1" t="s">
        <v>161</v>
      </c>
      <c r="N150" s="1" t="s">
        <v>72</v>
      </c>
      <c r="O150" s="1"/>
      <c r="P150" s="1"/>
      <c r="Q150" s="1"/>
      <c r="R150" s="1"/>
    </row>
    <row r="151" spans="1:18" x14ac:dyDescent="0.75">
      <c r="A151" s="21">
        <v>41675</v>
      </c>
      <c r="B151" s="1" t="s">
        <v>5</v>
      </c>
      <c r="C151" s="1" t="s">
        <v>14</v>
      </c>
      <c r="D151" s="1"/>
      <c r="E151" s="1">
        <v>4</v>
      </c>
      <c r="F151" s="1">
        <v>1</v>
      </c>
      <c r="G151" s="1" t="s">
        <v>6</v>
      </c>
      <c r="H151" s="1" t="s">
        <v>10</v>
      </c>
      <c r="I151" s="1" t="s">
        <v>14</v>
      </c>
      <c r="J151" s="1" t="s">
        <v>5160</v>
      </c>
      <c r="K151" s="3" t="s">
        <v>5037</v>
      </c>
      <c r="L151" s="1" t="s">
        <v>11</v>
      </c>
      <c r="M151" s="1" t="s">
        <v>161</v>
      </c>
      <c r="N151" s="1" t="s">
        <v>72</v>
      </c>
      <c r="O151" s="1"/>
      <c r="P151" s="1"/>
      <c r="Q151" s="1"/>
      <c r="R151" s="1"/>
    </row>
    <row r="152" spans="1:18" x14ac:dyDescent="0.75">
      <c r="A152" s="21">
        <v>41677</v>
      </c>
      <c r="B152" s="1" t="s">
        <v>5</v>
      </c>
      <c r="C152" s="1" t="s">
        <v>14</v>
      </c>
      <c r="D152" s="1"/>
      <c r="E152" s="1">
        <v>4</v>
      </c>
      <c r="F152" s="1">
        <v>1</v>
      </c>
      <c r="G152" s="1" t="s">
        <v>12</v>
      </c>
      <c r="H152" s="1" t="s">
        <v>10</v>
      </c>
      <c r="I152" s="1" t="s">
        <v>5</v>
      </c>
      <c r="J152" s="1" t="s">
        <v>1020</v>
      </c>
      <c r="K152" s="3" t="s">
        <v>1021</v>
      </c>
      <c r="L152" s="1" t="s">
        <v>11</v>
      </c>
      <c r="M152" s="1" t="s">
        <v>161</v>
      </c>
      <c r="N152" s="1" t="s">
        <v>72</v>
      </c>
      <c r="O152" s="1"/>
      <c r="P152" s="1"/>
      <c r="Q152" s="1"/>
      <c r="R152" s="1"/>
    </row>
    <row r="153" spans="1:18" x14ac:dyDescent="0.75">
      <c r="A153" s="21">
        <v>41689</v>
      </c>
      <c r="B153" s="1" t="s">
        <v>4</v>
      </c>
      <c r="C153" s="1" t="s">
        <v>14</v>
      </c>
      <c r="D153" s="1"/>
      <c r="E153" s="1">
        <v>2</v>
      </c>
      <c r="F153" s="1">
        <v>1</v>
      </c>
      <c r="G153" s="1" t="s">
        <v>12</v>
      </c>
      <c r="H153" s="1" t="s">
        <v>18</v>
      </c>
      <c r="I153" s="1" t="s">
        <v>19</v>
      </c>
      <c r="J153" s="1" t="s">
        <v>1508</v>
      </c>
      <c r="K153" s="3" t="s">
        <v>1509</v>
      </c>
      <c r="L153" s="1" t="s">
        <v>11</v>
      </c>
      <c r="M153" s="1" t="s">
        <v>88</v>
      </c>
      <c r="N153" s="1" t="s">
        <v>72</v>
      </c>
      <c r="O153" s="1"/>
      <c r="P153" s="1"/>
      <c r="Q153" s="1"/>
      <c r="R153" s="1"/>
    </row>
    <row r="154" spans="1:18" x14ac:dyDescent="0.75">
      <c r="A154" s="21">
        <v>41691</v>
      </c>
      <c r="B154" s="1" t="s">
        <v>4</v>
      </c>
      <c r="C154" s="1" t="s">
        <v>5</v>
      </c>
      <c r="D154" s="1"/>
      <c r="E154" s="1">
        <v>1</v>
      </c>
      <c r="F154" s="1">
        <v>1</v>
      </c>
      <c r="G154" s="1" t="s">
        <v>12</v>
      </c>
      <c r="H154" s="1" t="s">
        <v>18</v>
      </c>
      <c r="I154" s="1" t="s">
        <v>19</v>
      </c>
      <c r="J154" s="1" t="s">
        <v>1507</v>
      </c>
      <c r="K154" s="3" t="s">
        <v>1506</v>
      </c>
      <c r="L154" s="1" t="s">
        <v>11</v>
      </c>
      <c r="M154" s="1" t="s">
        <v>161</v>
      </c>
      <c r="N154" s="1" t="s">
        <v>72</v>
      </c>
      <c r="O154" s="1"/>
      <c r="P154" s="1"/>
      <c r="Q154" s="1"/>
      <c r="R154" s="1"/>
    </row>
    <row r="155" spans="1:18" x14ac:dyDescent="0.75">
      <c r="A155" s="21">
        <v>41694</v>
      </c>
      <c r="B155" s="1" t="s">
        <v>4</v>
      </c>
      <c r="C155" s="1" t="s">
        <v>14</v>
      </c>
      <c r="D155" s="1"/>
      <c r="E155" s="1">
        <v>2</v>
      </c>
      <c r="F155" s="1">
        <v>1</v>
      </c>
      <c r="G155" s="1" t="s">
        <v>6</v>
      </c>
      <c r="H155" s="1" t="s">
        <v>10</v>
      </c>
      <c r="I155" s="1" t="s">
        <v>14</v>
      </c>
      <c r="J155" s="1" t="s">
        <v>2043</v>
      </c>
      <c r="K155" s="3" t="s">
        <v>2044</v>
      </c>
      <c r="L155" s="1" t="s">
        <v>11</v>
      </c>
      <c r="M155" s="1" t="s">
        <v>88</v>
      </c>
      <c r="N155" s="1" t="s">
        <v>72</v>
      </c>
      <c r="O155" s="1"/>
      <c r="P155" s="1"/>
      <c r="Q155" s="1"/>
      <c r="R155" s="1"/>
    </row>
    <row r="156" spans="1:18" x14ac:dyDescent="0.75">
      <c r="A156" s="21">
        <v>41699</v>
      </c>
      <c r="B156" s="1" t="s">
        <v>4</v>
      </c>
      <c r="C156" s="1" t="s">
        <v>5</v>
      </c>
      <c r="D156" s="1"/>
      <c r="E156" s="1">
        <v>1</v>
      </c>
      <c r="F156" s="1">
        <v>1</v>
      </c>
      <c r="G156" s="1" t="s">
        <v>12</v>
      </c>
      <c r="H156" s="1" t="s">
        <v>18</v>
      </c>
      <c r="I156" s="1" t="s">
        <v>19</v>
      </c>
      <c r="J156" s="1" t="s">
        <v>1504</v>
      </c>
      <c r="K156" s="3" t="s">
        <v>1505</v>
      </c>
      <c r="L156" s="1" t="s">
        <v>11</v>
      </c>
      <c r="M156" s="1" t="s">
        <v>161</v>
      </c>
      <c r="N156" s="1" t="s">
        <v>72</v>
      </c>
      <c r="O156" s="1"/>
      <c r="P156" s="1"/>
      <c r="Q156" s="1"/>
      <c r="R156" s="1"/>
    </row>
    <row r="157" spans="1:18" x14ac:dyDescent="0.75">
      <c r="A157" s="21">
        <v>41702</v>
      </c>
      <c r="B157" s="1" t="s">
        <v>5</v>
      </c>
      <c r="C157" s="1" t="s">
        <v>14</v>
      </c>
      <c r="D157" s="1"/>
      <c r="E157" s="1">
        <v>4</v>
      </c>
      <c r="F157" s="1">
        <v>1</v>
      </c>
      <c r="G157" s="1" t="s">
        <v>12</v>
      </c>
      <c r="H157" s="1" t="s">
        <v>18</v>
      </c>
      <c r="I157" s="1" t="s">
        <v>19</v>
      </c>
      <c r="J157" s="1" t="s">
        <v>1018</v>
      </c>
      <c r="K157" s="3" t="s">
        <v>1019</v>
      </c>
      <c r="L157" s="1" t="s">
        <v>11</v>
      </c>
      <c r="M157" s="1" t="s">
        <v>161</v>
      </c>
      <c r="N157" s="1" t="s">
        <v>72</v>
      </c>
      <c r="O157" s="1"/>
      <c r="P157" s="1"/>
      <c r="Q157" s="1"/>
      <c r="R157" s="1"/>
    </row>
    <row r="158" spans="1:18" x14ac:dyDescent="0.75">
      <c r="A158" s="21">
        <v>41704</v>
      </c>
      <c r="B158" s="1" t="s">
        <v>4</v>
      </c>
      <c r="C158" s="1" t="s">
        <v>5</v>
      </c>
      <c r="D158" s="1"/>
      <c r="E158" s="1">
        <v>1</v>
      </c>
      <c r="F158" s="1">
        <v>1</v>
      </c>
      <c r="G158" s="1" t="s">
        <v>12</v>
      </c>
      <c r="H158" s="1" t="s">
        <v>18</v>
      </c>
      <c r="I158" s="1" t="s">
        <v>19</v>
      </c>
      <c r="J158" s="1" t="s">
        <v>1502</v>
      </c>
      <c r="K158" s="3" t="s">
        <v>1503</v>
      </c>
      <c r="L158" s="1" t="s">
        <v>11</v>
      </c>
      <c r="M158" s="1" t="s">
        <v>161</v>
      </c>
      <c r="N158" s="1" t="s">
        <v>72</v>
      </c>
      <c r="O158" s="1"/>
      <c r="P158" s="1"/>
      <c r="Q158" s="1"/>
      <c r="R158" s="1"/>
    </row>
    <row r="159" spans="1:18" x14ac:dyDescent="0.75">
      <c r="A159" s="21">
        <v>41704</v>
      </c>
      <c r="B159" s="1" t="s">
        <v>4</v>
      </c>
      <c r="C159" s="1" t="s">
        <v>14</v>
      </c>
      <c r="D159" s="1"/>
      <c r="E159" s="1">
        <v>2</v>
      </c>
      <c r="F159" s="1">
        <v>1</v>
      </c>
      <c r="G159" s="1" t="s">
        <v>6</v>
      </c>
      <c r="H159" s="1" t="s">
        <v>10</v>
      </c>
      <c r="I159" s="1" t="s">
        <v>14</v>
      </c>
      <c r="J159" s="1" t="s">
        <v>1500</v>
      </c>
      <c r="K159" s="3" t="s">
        <v>1501</v>
      </c>
      <c r="L159" s="1" t="s">
        <v>11</v>
      </c>
      <c r="M159" s="1" t="s">
        <v>88</v>
      </c>
      <c r="N159" s="1" t="s">
        <v>72</v>
      </c>
      <c r="O159" s="1"/>
      <c r="P159" s="1"/>
      <c r="Q159" s="1"/>
      <c r="R159" s="1"/>
    </row>
    <row r="160" spans="1:18" x14ac:dyDescent="0.75">
      <c r="A160" s="21">
        <v>41708</v>
      </c>
      <c r="B160" s="1" t="s">
        <v>14</v>
      </c>
      <c r="C160" s="1" t="s">
        <v>46</v>
      </c>
      <c r="D160" s="1"/>
      <c r="E160" s="1">
        <v>6</v>
      </c>
      <c r="F160" s="1">
        <v>1</v>
      </c>
      <c r="G160" s="1" t="s">
        <v>13</v>
      </c>
      <c r="H160" s="1" t="s">
        <v>10</v>
      </c>
      <c r="I160" s="1" t="s">
        <v>46</v>
      </c>
      <c r="J160" s="1" t="s">
        <v>5158</v>
      </c>
      <c r="K160" s="3" t="s">
        <v>5159</v>
      </c>
      <c r="L160" s="1" t="s">
        <v>11</v>
      </c>
      <c r="M160" s="1" t="s">
        <v>161</v>
      </c>
      <c r="N160" s="1" t="s">
        <v>72</v>
      </c>
      <c r="O160" s="1"/>
      <c r="P160" s="1"/>
      <c r="Q160" s="1"/>
      <c r="R160" s="1"/>
    </row>
    <row r="161" spans="1:18" x14ac:dyDescent="0.75">
      <c r="A161" s="21">
        <v>41711</v>
      </c>
      <c r="B161" s="1" t="s">
        <v>4</v>
      </c>
      <c r="C161" s="1" t="s">
        <v>14</v>
      </c>
      <c r="D161" s="1"/>
      <c r="E161" s="1">
        <v>2</v>
      </c>
      <c r="F161" s="1">
        <v>1</v>
      </c>
      <c r="G161" s="1" t="s">
        <v>6</v>
      </c>
      <c r="H161" s="1" t="s">
        <v>10</v>
      </c>
      <c r="I161" s="1" t="s">
        <v>14</v>
      </c>
      <c r="J161" s="1" t="s">
        <v>2041</v>
      </c>
      <c r="K161" s="3" t="s">
        <v>2042</v>
      </c>
      <c r="L161" s="1" t="s">
        <v>11</v>
      </c>
      <c r="M161" s="1" t="s">
        <v>161</v>
      </c>
      <c r="N161" s="1" t="s">
        <v>72</v>
      </c>
      <c r="O161" s="1"/>
      <c r="P161" s="1"/>
      <c r="Q161" s="1"/>
      <c r="R161" s="1"/>
    </row>
    <row r="162" spans="1:18" x14ac:dyDescent="0.75">
      <c r="A162" s="21">
        <v>41712</v>
      </c>
      <c r="B162" s="1" t="s">
        <v>5</v>
      </c>
      <c r="C162" s="1" t="s">
        <v>46</v>
      </c>
      <c r="D162" s="1"/>
      <c r="E162" s="1">
        <v>5</v>
      </c>
      <c r="F162" s="1">
        <v>1</v>
      </c>
      <c r="G162" s="1" t="s">
        <v>12</v>
      </c>
      <c r="H162" s="1" t="s">
        <v>18</v>
      </c>
      <c r="I162" s="1" t="s">
        <v>19</v>
      </c>
      <c r="J162" s="1" t="s">
        <v>1016</v>
      </c>
      <c r="K162" s="3" t="s">
        <v>1017</v>
      </c>
      <c r="L162" s="1" t="s">
        <v>11</v>
      </c>
      <c r="M162" s="1" t="s">
        <v>161</v>
      </c>
      <c r="N162" s="1" t="s">
        <v>72</v>
      </c>
      <c r="O162" s="1"/>
      <c r="P162" s="1"/>
      <c r="Q162" s="1"/>
      <c r="R162" s="1"/>
    </row>
    <row r="163" spans="1:18" x14ac:dyDescent="0.75">
      <c r="A163" s="21">
        <v>41712</v>
      </c>
      <c r="B163" s="1" t="s">
        <v>14</v>
      </c>
      <c r="C163" s="1" t="s">
        <v>46</v>
      </c>
      <c r="D163" s="1"/>
      <c r="E163" s="1">
        <v>6</v>
      </c>
      <c r="F163" s="1">
        <v>1</v>
      </c>
      <c r="G163" s="1" t="s">
        <v>13</v>
      </c>
      <c r="H163" s="1" t="s">
        <v>10</v>
      </c>
      <c r="I163" s="1" t="s">
        <v>14</v>
      </c>
      <c r="J163" s="1" t="s">
        <v>5155</v>
      </c>
      <c r="K163" s="3" t="s">
        <v>5156</v>
      </c>
      <c r="L163" s="1" t="s">
        <v>5157</v>
      </c>
      <c r="M163" s="1" t="s">
        <v>161</v>
      </c>
      <c r="N163" s="1" t="s">
        <v>73</v>
      </c>
      <c r="O163" s="1"/>
      <c r="P163" s="1"/>
      <c r="Q163" s="1"/>
      <c r="R163" s="1"/>
    </row>
    <row r="164" spans="1:18" x14ac:dyDescent="0.75">
      <c r="A164" s="21">
        <v>41714</v>
      </c>
      <c r="B164" s="1" t="s">
        <v>4</v>
      </c>
      <c r="C164" s="1" t="s">
        <v>5</v>
      </c>
      <c r="D164" s="1"/>
      <c r="E164" s="1">
        <v>1</v>
      </c>
      <c r="F164" s="1">
        <v>1</v>
      </c>
      <c r="G164" s="1" t="s">
        <v>12</v>
      </c>
      <c r="H164" s="1" t="s">
        <v>18</v>
      </c>
      <c r="I164" s="1" t="s">
        <v>19</v>
      </c>
      <c r="J164" s="1" t="s">
        <v>1498</v>
      </c>
      <c r="K164" s="3" t="s">
        <v>1499</v>
      </c>
      <c r="L164" s="1" t="s">
        <v>11</v>
      </c>
      <c r="M164" s="1" t="s">
        <v>161</v>
      </c>
      <c r="N164" s="1" t="s">
        <v>72</v>
      </c>
      <c r="O164" s="1"/>
      <c r="P164" s="1"/>
      <c r="Q164" s="1"/>
      <c r="R164" s="1"/>
    </row>
    <row r="165" spans="1:18" x14ac:dyDescent="0.75">
      <c r="A165" s="21">
        <v>41716</v>
      </c>
      <c r="B165" s="1" t="s">
        <v>4</v>
      </c>
      <c r="C165" s="1" t="s">
        <v>14</v>
      </c>
      <c r="D165" s="1"/>
      <c r="E165" s="1">
        <v>2</v>
      </c>
      <c r="F165" s="1">
        <v>1</v>
      </c>
      <c r="G165" s="1" t="s">
        <v>6</v>
      </c>
      <c r="H165" s="1" t="s">
        <v>10</v>
      </c>
      <c r="I165" s="1" t="s">
        <v>14</v>
      </c>
      <c r="J165" s="1" t="s">
        <v>2039</v>
      </c>
      <c r="K165" s="3" t="s">
        <v>2040</v>
      </c>
      <c r="L165" s="1" t="s">
        <v>11</v>
      </c>
      <c r="M165" s="1" t="s">
        <v>88</v>
      </c>
      <c r="N165" s="1" t="s">
        <v>72</v>
      </c>
      <c r="O165" s="1"/>
      <c r="P165" s="1"/>
      <c r="Q165" s="1"/>
      <c r="R165" s="1"/>
    </row>
    <row r="166" spans="1:18" x14ac:dyDescent="0.75">
      <c r="A166" s="21">
        <v>41717</v>
      </c>
      <c r="B166" s="1" t="s">
        <v>4</v>
      </c>
      <c r="C166" s="1" t="s">
        <v>14</v>
      </c>
      <c r="D166" s="1"/>
      <c r="E166" s="1">
        <v>2</v>
      </c>
      <c r="F166" s="1">
        <v>1</v>
      </c>
      <c r="G166" s="1" t="s">
        <v>6</v>
      </c>
      <c r="H166" s="1" t="s">
        <v>10</v>
      </c>
      <c r="I166" s="1" t="s">
        <v>14</v>
      </c>
      <c r="J166" s="1" t="s">
        <v>2037</v>
      </c>
      <c r="K166" s="3" t="s">
        <v>2038</v>
      </c>
      <c r="L166" s="1" t="s">
        <v>11</v>
      </c>
      <c r="M166" s="1" t="s">
        <v>88</v>
      </c>
      <c r="N166" s="1" t="s">
        <v>72</v>
      </c>
      <c r="O166" s="1"/>
      <c r="P166" s="1"/>
      <c r="Q166" s="1"/>
      <c r="R166" s="1"/>
    </row>
    <row r="167" spans="1:18" x14ac:dyDescent="0.75">
      <c r="A167" s="21">
        <v>41726</v>
      </c>
      <c r="B167" s="1" t="s">
        <v>4</v>
      </c>
      <c r="C167" s="1" t="s">
        <v>5</v>
      </c>
      <c r="D167" s="1"/>
      <c r="E167" s="1">
        <v>1</v>
      </c>
      <c r="F167" s="1">
        <v>1</v>
      </c>
      <c r="G167" s="1" t="s">
        <v>12</v>
      </c>
      <c r="H167" s="1" t="s">
        <v>18</v>
      </c>
      <c r="I167" s="1" t="s">
        <v>19</v>
      </c>
      <c r="J167" s="1" t="s">
        <v>1496</v>
      </c>
      <c r="K167" s="3" t="s">
        <v>1495</v>
      </c>
      <c r="L167" s="1" t="s">
        <v>11</v>
      </c>
      <c r="M167" s="1" t="s">
        <v>161</v>
      </c>
      <c r="N167" s="1" t="s">
        <v>72</v>
      </c>
      <c r="O167" s="1"/>
      <c r="P167" s="1"/>
      <c r="Q167" s="1"/>
      <c r="R167" s="1"/>
    </row>
    <row r="168" spans="1:18" x14ac:dyDescent="0.75">
      <c r="A168" s="21">
        <v>41729</v>
      </c>
      <c r="B168" s="1" t="s">
        <v>5</v>
      </c>
      <c r="C168" s="1" t="s">
        <v>14</v>
      </c>
      <c r="D168" s="1"/>
      <c r="E168" s="1">
        <v>4</v>
      </c>
      <c r="F168" s="1">
        <v>1</v>
      </c>
      <c r="G168" s="1" t="s">
        <v>12</v>
      </c>
      <c r="H168" s="1" t="s">
        <v>18</v>
      </c>
      <c r="I168" s="1" t="s">
        <v>19</v>
      </c>
      <c r="J168" s="1" t="s">
        <v>1015</v>
      </c>
      <c r="K168" s="3" t="s">
        <v>1014</v>
      </c>
      <c r="L168" s="1" t="s">
        <v>11</v>
      </c>
      <c r="M168" s="1" t="s">
        <v>161</v>
      </c>
      <c r="N168" s="1" t="s">
        <v>72</v>
      </c>
      <c r="O168" s="1"/>
      <c r="P168" s="1"/>
      <c r="Q168" s="1"/>
      <c r="R168" s="1"/>
    </row>
    <row r="169" spans="1:18" x14ac:dyDescent="0.75">
      <c r="A169" s="21">
        <v>41735</v>
      </c>
      <c r="B169" s="1" t="s">
        <v>4</v>
      </c>
      <c r="C169" s="1" t="s">
        <v>14</v>
      </c>
      <c r="D169" s="1"/>
      <c r="E169" s="1">
        <v>2</v>
      </c>
      <c r="F169" s="1">
        <v>1</v>
      </c>
      <c r="G169" s="1" t="s">
        <v>6</v>
      </c>
      <c r="H169" s="1" t="s">
        <v>10</v>
      </c>
      <c r="I169" s="1" t="s">
        <v>14</v>
      </c>
      <c r="J169" s="1" t="s">
        <v>2035</v>
      </c>
      <c r="K169" s="3" t="s">
        <v>2036</v>
      </c>
      <c r="L169" s="1" t="s">
        <v>11</v>
      </c>
      <c r="M169" s="1" t="s">
        <v>161</v>
      </c>
      <c r="N169" s="1" t="s">
        <v>72</v>
      </c>
      <c r="O169" s="1"/>
      <c r="P169" s="1"/>
      <c r="Q169" s="1"/>
      <c r="R169" s="1"/>
    </row>
    <row r="170" spans="1:18" x14ac:dyDescent="0.75">
      <c r="A170" s="21">
        <v>41743</v>
      </c>
      <c r="B170" s="1" t="s">
        <v>4</v>
      </c>
      <c r="C170" s="1" t="s">
        <v>5</v>
      </c>
      <c r="D170" s="1"/>
      <c r="E170" s="1">
        <v>1</v>
      </c>
      <c r="F170" s="1">
        <v>1</v>
      </c>
      <c r="G170" s="1" t="s">
        <v>12</v>
      </c>
      <c r="H170" s="1" t="s">
        <v>18</v>
      </c>
      <c r="I170" s="1" t="s">
        <v>19</v>
      </c>
      <c r="J170" s="1" t="s">
        <v>1497</v>
      </c>
      <c r="K170" s="3" t="s">
        <v>1013</v>
      </c>
      <c r="L170" s="1" t="s">
        <v>11</v>
      </c>
      <c r="M170" s="1" t="s">
        <v>161</v>
      </c>
      <c r="N170" s="1" t="s">
        <v>72</v>
      </c>
      <c r="O170" s="1"/>
      <c r="P170" s="1"/>
      <c r="Q170" s="1"/>
      <c r="R170" s="1"/>
    </row>
    <row r="171" spans="1:18" x14ac:dyDescent="0.75">
      <c r="A171" s="21">
        <v>41746</v>
      </c>
      <c r="B171" s="1" t="s">
        <v>5</v>
      </c>
      <c r="C171" s="1" t="s">
        <v>14</v>
      </c>
      <c r="D171" s="1"/>
      <c r="E171" s="1">
        <v>4</v>
      </c>
      <c r="F171" s="1">
        <v>1</v>
      </c>
      <c r="G171" s="1" t="s">
        <v>12</v>
      </c>
      <c r="H171" s="1" t="s">
        <v>18</v>
      </c>
      <c r="I171" s="1" t="s">
        <v>19</v>
      </c>
      <c r="J171" s="1" t="s">
        <v>1011</v>
      </c>
      <c r="K171" s="3" t="s">
        <v>1012</v>
      </c>
      <c r="L171" s="1" t="s">
        <v>11</v>
      </c>
      <c r="M171" s="1" t="s">
        <v>161</v>
      </c>
      <c r="N171" s="1" t="s">
        <v>72</v>
      </c>
      <c r="O171" s="1"/>
      <c r="P171" s="1"/>
      <c r="Q171" s="1"/>
      <c r="R171" s="1"/>
    </row>
    <row r="172" spans="1:18" x14ac:dyDescent="0.75">
      <c r="A172" s="21">
        <v>41775</v>
      </c>
      <c r="B172" s="1" t="s">
        <v>5</v>
      </c>
      <c r="C172" s="1" t="s">
        <v>14</v>
      </c>
      <c r="D172" s="1"/>
      <c r="E172" s="1">
        <v>4</v>
      </c>
      <c r="F172" s="1">
        <v>1</v>
      </c>
      <c r="G172" s="1" t="s">
        <v>12</v>
      </c>
      <c r="H172" s="1" t="s">
        <v>18</v>
      </c>
      <c r="I172" s="1" t="s">
        <v>19</v>
      </c>
      <c r="J172" s="1" t="s">
        <v>1009</v>
      </c>
      <c r="K172" s="3" t="s">
        <v>1010</v>
      </c>
      <c r="L172" s="1" t="s">
        <v>11</v>
      </c>
      <c r="M172" s="1" t="s">
        <v>161</v>
      </c>
      <c r="N172" s="1" t="s">
        <v>72</v>
      </c>
      <c r="O172" s="1"/>
      <c r="P172" s="1"/>
      <c r="Q172" s="1"/>
      <c r="R172" s="1"/>
    </row>
    <row r="173" spans="1:18" x14ac:dyDescent="0.75">
      <c r="A173" s="21">
        <v>41775</v>
      </c>
      <c r="B173" s="1" t="s">
        <v>4</v>
      </c>
      <c r="C173" s="1" t="s">
        <v>14</v>
      </c>
      <c r="D173" s="1"/>
      <c r="E173" s="1">
        <v>2</v>
      </c>
      <c r="F173" s="1">
        <v>1</v>
      </c>
      <c r="G173" s="1" t="s">
        <v>12</v>
      </c>
      <c r="H173" s="1" t="s">
        <v>18</v>
      </c>
      <c r="I173" s="1" t="s">
        <v>19</v>
      </c>
      <c r="J173" s="1" t="s">
        <v>1494</v>
      </c>
      <c r="K173" s="3" t="s">
        <v>1493</v>
      </c>
      <c r="L173" s="1" t="s">
        <v>11</v>
      </c>
      <c r="M173" s="1" t="s">
        <v>161</v>
      </c>
      <c r="N173" s="1" t="s">
        <v>72</v>
      </c>
      <c r="O173" s="1"/>
      <c r="P173" s="1"/>
      <c r="Q173" s="1"/>
      <c r="R173" s="1"/>
    </row>
    <row r="174" spans="1:18" x14ac:dyDescent="0.75">
      <c r="A174" s="21">
        <v>41779</v>
      </c>
      <c r="B174" s="1" t="s">
        <v>5</v>
      </c>
      <c r="C174" s="1" t="s">
        <v>14</v>
      </c>
      <c r="D174" s="1"/>
      <c r="E174" s="1">
        <v>4</v>
      </c>
      <c r="F174" s="1">
        <v>1</v>
      </c>
      <c r="G174" s="1" t="s">
        <v>6</v>
      </c>
      <c r="H174" s="1" t="s">
        <v>10</v>
      </c>
      <c r="I174" s="1" t="s">
        <v>5</v>
      </c>
      <c r="J174" s="1" t="s">
        <v>5035</v>
      </c>
      <c r="K174" s="3" t="s">
        <v>5036</v>
      </c>
      <c r="L174" s="1" t="s">
        <v>11</v>
      </c>
      <c r="M174" s="1" t="s">
        <v>161</v>
      </c>
      <c r="N174" s="1" t="s">
        <v>72</v>
      </c>
      <c r="O174" s="1"/>
      <c r="P174" s="1"/>
      <c r="Q174" s="1"/>
      <c r="R174" s="1"/>
    </row>
    <row r="175" spans="1:18" x14ac:dyDescent="0.75">
      <c r="A175" s="21">
        <v>41779</v>
      </c>
      <c r="B175" s="1" t="s">
        <v>4</v>
      </c>
      <c r="C175" s="1" t="s">
        <v>14</v>
      </c>
      <c r="D175" s="1"/>
      <c r="E175" s="1">
        <v>2</v>
      </c>
      <c r="F175" s="1">
        <v>1</v>
      </c>
      <c r="G175" s="1" t="s">
        <v>6</v>
      </c>
      <c r="H175" s="1" t="s">
        <v>10</v>
      </c>
      <c r="I175" s="1" t="s">
        <v>14</v>
      </c>
      <c r="J175" s="1" t="s">
        <v>2033</v>
      </c>
      <c r="K175" s="3" t="s">
        <v>2034</v>
      </c>
      <c r="L175" s="1" t="s">
        <v>11</v>
      </c>
      <c r="M175" s="1" t="s">
        <v>161</v>
      </c>
      <c r="N175" s="1" t="s">
        <v>72</v>
      </c>
      <c r="O175" s="1"/>
      <c r="P175" s="1"/>
      <c r="Q175" s="1"/>
      <c r="R175" s="1"/>
    </row>
    <row r="176" spans="1:18" x14ac:dyDescent="0.75">
      <c r="A176" s="21">
        <v>41780</v>
      </c>
      <c r="B176" s="1" t="s">
        <v>5</v>
      </c>
      <c r="C176" s="1" t="s">
        <v>46</v>
      </c>
      <c r="D176" s="1"/>
      <c r="E176" s="1">
        <v>5</v>
      </c>
      <c r="F176" s="1">
        <v>1</v>
      </c>
      <c r="G176" s="1" t="s">
        <v>12</v>
      </c>
      <c r="H176" s="1" t="s">
        <v>10</v>
      </c>
      <c r="I176" s="1" t="s">
        <v>683</v>
      </c>
      <c r="J176" s="1" t="s">
        <v>1008</v>
      </c>
      <c r="K176" s="3" t="s">
        <v>1007</v>
      </c>
      <c r="L176" s="1" t="s">
        <v>11</v>
      </c>
      <c r="M176" s="1" t="s">
        <v>161</v>
      </c>
      <c r="N176" s="1" t="s">
        <v>73</v>
      </c>
      <c r="O176" s="1"/>
      <c r="P176" s="1"/>
      <c r="Q176" s="1"/>
      <c r="R176" s="1"/>
    </row>
    <row r="177" spans="1:18" x14ac:dyDescent="0.75">
      <c r="A177" s="21">
        <v>41786</v>
      </c>
      <c r="B177" s="1" t="s">
        <v>5</v>
      </c>
      <c r="C177" s="1" t="s">
        <v>14</v>
      </c>
      <c r="D177" s="1"/>
      <c r="E177" s="1">
        <v>4</v>
      </c>
      <c r="F177" s="1">
        <v>1</v>
      </c>
      <c r="G177" s="1" t="s">
        <v>13</v>
      </c>
      <c r="H177" s="1" t="s">
        <v>10</v>
      </c>
      <c r="I177" s="1" t="s">
        <v>5</v>
      </c>
      <c r="J177" s="1" t="s">
        <v>5154</v>
      </c>
      <c r="K177" s="3" t="s">
        <v>5034</v>
      </c>
      <c r="L177" s="1" t="s">
        <v>11</v>
      </c>
      <c r="M177" s="1" t="s">
        <v>161</v>
      </c>
      <c r="N177" s="1" t="s">
        <v>72</v>
      </c>
      <c r="O177" s="1"/>
      <c r="P177" s="1"/>
      <c r="Q177" s="1"/>
      <c r="R177" s="1"/>
    </row>
    <row r="178" spans="1:18" x14ac:dyDescent="0.75">
      <c r="A178" s="21">
        <v>41799</v>
      </c>
      <c r="B178" s="1" t="s">
        <v>14</v>
      </c>
      <c r="C178" s="1" t="s">
        <v>46</v>
      </c>
      <c r="D178" s="1"/>
      <c r="E178" s="1">
        <v>6</v>
      </c>
      <c r="F178" s="1">
        <v>1</v>
      </c>
      <c r="G178" s="1" t="s">
        <v>12</v>
      </c>
      <c r="H178" s="1" t="s">
        <v>10</v>
      </c>
      <c r="I178" s="1" t="s">
        <v>14</v>
      </c>
      <c r="J178" s="1" t="s">
        <v>5061</v>
      </c>
      <c r="K178" s="3" t="s">
        <v>5062</v>
      </c>
      <c r="L178" s="1" t="s">
        <v>11</v>
      </c>
      <c r="M178" s="1" t="s">
        <v>161</v>
      </c>
      <c r="N178" s="1" t="s">
        <v>72</v>
      </c>
      <c r="O178" s="1"/>
      <c r="P178" s="1"/>
      <c r="Q178" s="1"/>
      <c r="R178" s="1"/>
    </row>
    <row r="179" spans="1:18" x14ac:dyDescent="0.75">
      <c r="A179" s="21">
        <v>41801</v>
      </c>
      <c r="B179" s="1" t="s">
        <v>4</v>
      </c>
      <c r="C179" s="1" t="s">
        <v>14</v>
      </c>
      <c r="D179" s="1"/>
      <c r="E179" s="1">
        <v>2</v>
      </c>
      <c r="F179" s="1">
        <v>1</v>
      </c>
      <c r="G179" s="1" t="s">
        <v>6</v>
      </c>
      <c r="H179" s="1" t="s">
        <v>18</v>
      </c>
      <c r="I179" s="1" t="s">
        <v>19</v>
      </c>
      <c r="J179" s="1" t="s">
        <v>1492</v>
      </c>
      <c r="K179" s="3" t="s">
        <v>1491</v>
      </c>
      <c r="L179" s="1" t="s">
        <v>11</v>
      </c>
      <c r="M179" s="1" t="s">
        <v>161</v>
      </c>
      <c r="N179" s="1" t="s">
        <v>72</v>
      </c>
      <c r="O179" s="1"/>
      <c r="P179" s="1"/>
      <c r="Q179" s="1"/>
      <c r="R179" s="1"/>
    </row>
    <row r="180" spans="1:18" x14ac:dyDescent="0.75">
      <c r="A180" s="21">
        <v>41803</v>
      </c>
      <c r="B180" s="1" t="s">
        <v>4</v>
      </c>
      <c r="C180" s="1" t="s">
        <v>14</v>
      </c>
      <c r="D180" s="1"/>
      <c r="E180" s="1">
        <v>2</v>
      </c>
      <c r="F180" s="1">
        <v>1</v>
      </c>
      <c r="G180" s="1" t="s">
        <v>6</v>
      </c>
      <c r="H180" s="1" t="s">
        <v>18</v>
      </c>
      <c r="I180" s="1" t="s">
        <v>19</v>
      </c>
      <c r="J180" s="1" t="s">
        <v>1489</v>
      </c>
      <c r="K180" s="3" t="s">
        <v>1490</v>
      </c>
      <c r="L180" s="1" t="s">
        <v>11</v>
      </c>
      <c r="M180" s="1" t="s">
        <v>161</v>
      </c>
      <c r="N180" s="1" t="s">
        <v>72</v>
      </c>
      <c r="O180" s="1"/>
      <c r="P180" s="1"/>
      <c r="Q180" s="1"/>
      <c r="R180" s="1"/>
    </row>
    <row r="181" spans="1:18" x14ac:dyDescent="0.75">
      <c r="A181" s="21">
        <v>41813</v>
      </c>
      <c r="B181" s="1" t="s">
        <v>4</v>
      </c>
      <c r="C181" s="1" t="s">
        <v>14</v>
      </c>
      <c r="D181" s="1"/>
      <c r="E181" s="1">
        <v>2</v>
      </c>
      <c r="F181" s="1">
        <v>1</v>
      </c>
      <c r="G181" s="1" t="s">
        <v>6</v>
      </c>
      <c r="H181" s="1" t="s">
        <v>18</v>
      </c>
      <c r="I181" s="1" t="s">
        <v>19</v>
      </c>
      <c r="J181" s="1" t="s">
        <v>1487</v>
      </c>
      <c r="K181" s="3" t="s">
        <v>1488</v>
      </c>
      <c r="L181" s="1" t="s">
        <v>11</v>
      </c>
      <c r="M181" s="1" t="s">
        <v>88</v>
      </c>
      <c r="N181" s="1" t="s">
        <v>72</v>
      </c>
      <c r="O181" s="1"/>
      <c r="P181" s="1"/>
      <c r="Q181" s="1"/>
      <c r="R181" s="1"/>
    </row>
    <row r="182" spans="1:18" x14ac:dyDescent="0.75">
      <c r="A182" s="21">
        <v>41813</v>
      </c>
      <c r="B182" s="1" t="s">
        <v>4</v>
      </c>
      <c r="C182" s="1" t="s">
        <v>5</v>
      </c>
      <c r="D182" s="1"/>
      <c r="E182" s="1">
        <v>1</v>
      </c>
      <c r="F182" s="1">
        <v>1</v>
      </c>
      <c r="G182" s="1" t="s">
        <v>12</v>
      </c>
      <c r="H182" s="1" t="s">
        <v>18</v>
      </c>
      <c r="I182" s="1" t="s">
        <v>19</v>
      </c>
      <c r="J182" s="1" t="s">
        <v>136</v>
      </c>
      <c r="K182" s="3" t="s">
        <v>137</v>
      </c>
      <c r="L182" s="1" t="s">
        <v>11</v>
      </c>
      <c r="M182" s="1" t="s">
        <v>88</v>
      </c>
      <c r="N182" s="1" t="s">
        <v>72</v>
      </c>
      <c r="O182" s="1"/>
      <c r="P182" s="1"/>
      <c r="Q182" s="1"/>
      <c r="R182" s="1"/>
    </row>
    <row r="183" spans="1:18" x14ac:dyDescent="0.75">
      <c r="A183" s="21">
        <v>41815</v>
      </c>
      <c r="B183" s="1" t="s">
        <v>4</v>
      </c>
      <c r="C183" s="1" t="s">
        <v>14</v>
      </c>
      <c r="D183" s="1"/>
      <c r="E183" s="1">
        <v>2</v>
      </c>
      <c r="F183" s="1">
        <v>1</v>
      </c>
      <c r="G183" s="1" t="s">
        <v>13</v>
      </c>
      <c r="H183" s="1" t="s">
        <v>10</v>
      </c>
      <c r="I183" s="1" t="s">
        <v>1169</v>
      </c>
      <c r="J183" s="1" t="s">
        <v>5181</v>
      </c>
      <c r="K183" s="3" t="s">
        <v>5180</v>
      </c>
      <c r="L183" s="1" t="s">
        <v>11</v>
      </c>
      <c r="M183" s="1" t="s">
        <v>88</v>
      </c>
      <c r="N183" s="1" t="s">
        <v>73</v>
      </c>
      <c r="O183" s="1"/>
      <c r="P183" s="1"/>
      <c r="Q183" s="1"/>
      <c r="R183" s="1"/>
    </row>
    <row r="184" spans="1:18" x14ac:dyDescent="0.75">
      <c r="A184" s="21">
        <v>41823</v>
      </c>
      <c r="B184" s="1" t="s">
        <v>4</v>
      </c>
      <c r="C184" s="1" t="s">
        <v>14</v>
      </c>
      <c r="D184" s="1"/>
      <c r="E184" s="1">
        <v>2</v>
      </c>
      <c r="F184" s="1">
        <v>1</v>
      </c>
      <c r="G184" s="1" t="s">
        <v>6</v>
      </c>
      <c r="H184" s="1" t="s">
        <v>18</v>
      </c>
      <c r="I184" s="1" t="s">
        <v>19</v>
      </c>
      <c r="J184" s="1" t="s">
        <v>1485</v>
      </c>
      <c r="K184" s="3" t="s">
        <v>1486</v>
      </c>
      <c r="L184" s="1" t="s">
        <v>11</v>
      </c>
      <c r="M184" s="1" t="s">
        <v>161</v>
      </c>
      <c r="N184" s="1" t="s">
        <v>72</v>
      </c>
      <c r="O184" s="1"/>
      <c r="P184" s="1"/>
      <c r="Q184" s="1"/>
      <c r="R184" s="1"/>
    </row>
    <row r="185" spans="1:18" x14ac:dyDescent="0.75">
      <c r="A185" s="21">
        <v>41837</v>
      </c>
      <c r="B185" s="1" t="s">
        <v>4</v>
      </c>
      <c r="C185" s="1" t="s">
        <v>5</v>
      </c>
      <c r="D185" s="1"/>
      <c r="E185" s="1">
        <v>1</v>
      </c>
      <c r="F185" s="1">
        <v>1</v>
      </c>
      <c r="G185" s="1" t="s">
        <v>12</v>
      </c>
      <c r="H185" s="1" t="s">
        <v>18</v>
      </c>
      <c r="I185" s="1" t="s">
        <v>19</v>
      </c>
      <c r="J185" s="1" t="s">
        <v>1005</v>
      </c>
      <c r="K185" s="3" t="s">
        <v>1006</v>
      </c>
      <c r="L185" s="1" t="s">
        <v>11</v>
      </c>
      <c r="M185" s="1" t="s">
        <v>161</v>
      </c>
      <c r="N185" s="1" t="s">
        <v>72</v>
      </c>
      <c r="O185" s="1"/>
      <c r="P185" s="1"/>
      <c r="Q185" s="1"/>
      <c r="R185" s="1"/>
    </row>
    <row r="186" spans="1:18" x14ac:dyDescent="0.75">
      <c r="A186" s="21">
        <v>41838</v>
      </c>
      <c r="B186" s="1" t="s">
        <v>5</v>
      </c>
      <c r="C186" s="1" t="s">
        <v>46</v>
      </c>
      <c r="D186" s="1"/>
      <c r="E186" s="1">
        <v>5</v>
      </c>
      <c r="F186" s="1">
        <v>1</v>
      </c>
      <c r="G186" s="1" t="s">
        <v>12</v>
      </c>
      <c r="H186" s="1" t="s">
        <v>18</v>
      </c>
      <c r="I186" s="1" t="s">
        <v>19</v>
      </c>
      <c r="J186" s="1" t="s">
        <v>1002</v>
      </c>
      <c r="K186" s="3" t="s">
        <v>1003</v>
      </c>
      <c r="L186" s="1" t="s">
        <v>11</v>
      </c>
      <c r="M186" s="1" t="s">
        <v>161</v>
      </c>
      <c r="N186" s="1" t="s">
        <v>72</v>
      </c>
      <c r="O186" s="1"/>
      <c r="P186" s="1"/>
      <c r="Q186" s="1"/>
      <c r="R186" s="1"/>
    </row>
    <row r="187" spans="1:18" x14ac:dyDescent="0.75">
      <c r="A187" s="21">
        <v>41842</v>
      </c>
      <c r="B187" s="1" t="s">
        <v>4</v>
      </c>
      <c r="C187" s="1" t="s">
        <v>14</v>
      </c>
      <c r="D187" s="1"/>
      <c r="E187" s="1">
        <v>2</v>
      </c>
      <c r="F187" s="1">
        <v>1</v>
      </c>
      <c r="G187" s="1" t="s">
        <v>6</v>
      </c>
      <c r="H187" s="1" t="s">
        <v>10</v>
      </c>
      <c r="I187" s="1" t="s">
        <v>4</v>
      </c>
      <c r="J187" s="1" t="s">
        <v>2031</v>
      </c>
      <c r="K187" s="3" t="s">
        <v>2032</v>
      </c>
      <c r="L187" s="1" t="s">
        <v>11</v>
      </c>
      <c r="M187" s="1" t="s">
        <v>161</v>
      </c>
      <c r="N187" s="1" t="s">
        <v>72</v>
      </c>
      <c r="O187" s="1"/>
      <c r="P187" s="1"/>
      <c r="Q187" s="1"/>
      <c r="R187" s="1"/>
    </row>
    <row r="188" spans="1:18" x14ac:dyDescent="0.75">
      <c r="A188" s="21">
        <v>41852</v>
      </c>
      <c r="B188" s="1" t="s">
        <v>4</v>
      </c>
      <c r="C188" s="1" t="s">
        <v>5</v>
      </c>
      <c r="D188" s="1"/>
      <c r="E188" s="1">
        <v>1</v>
      </c>
      <c r="F188" s="1">
        <v>1</v>
      </c>
      <c r="G188" s="1" t="s">
        <v>12</v>
      </c>
      <c r="H188" s="1" t="s">
        <v>18</v>
      </c>
      <c r="I188" s="1" t="s">
        <v>19</v>
      </c>
      <c r="J188" s="1" t="s">
        <v>1000</v>
      </c>
      <c r="K188" s="3" t="s">
        <v>1001</v>
      </c>
      <c r="L188" s="1" t="s">
        <v>11</v>
      </c>
      <c r="M188" s="1" t="s">
        <v>161</v>
      </c>
      <c r="N188" s="1" t="s">
        <v>72</v>
      </c>
      <c r="O188" s="1"/>
      <c r="P188" s="1"/>
      <c r="Q188" s="1"/>
      <c r="R188" s="1"/>
    </row>
    <row r="189" spans="1:18" x14ac:dyDescent="0.75">
      <c r="A189" s="21">
        <v>41862</v>
      </c>
      <c r="B189" s="1" t="s">
        <v>5</v>
      </c>
      <c r="C189" s="1" t="s">
        <v>14</v>
      </c>
      <c r="D189" s="1"/>
      <c r="E189" s="1">
        <v>4</v>
      </c>
      <c r="F189" s="1">
        <v>1</v>
      </c>
      <c r="G189" s="1" t="s">
        <v>12</v>
      </c>
      <c r="H189" s="1" t="s">
        <v>18</v>
      </c>
      <c r="I189" s="1" t="s">
        <v>19</v>
      </c>
      <c r="J189" s="1" t="s">
        <v>1566</v>
      </c>
      <c r="K189" s="3" t="s">
        <v>999</v>
      </c>
      <c r="L189" s="1" t="s">
        <v>11</v>
      </c>
      <c r="M189" s="1" t="s">
        <v>161</v>
      </c>
      <c r="N189" s="1" t="s">
        <v>72</v>
      </c>
      <c r="O189" s="1"/>
      <c r="P189" s="1"/>
      <c r="Q189" s="1"/>
      <c r="R189" s="1"/>
    </row>
    <row r="190" spans="1:18" x14ac:dyDescent="0.75">
      <c r="A190" s="21">
        <v>41863</v>
      </c>
      <c r="B190" s="1" t="s">
        <v>4</v>
      </c>
      <c r="C190" s="1" t="s">
        <v>14</v>
      </c>
      <c r="D190" s="1"/>
      <c r="E190" s="1">
        <v>2</v>
      </c>
      <c r="F190" s="1">
        <v>1</v>
      </c>
      <c r="G190" s="1" t="s">
        <v>12</v>
      </c>
      <c r="H190" s="1" t="s">
        <v>18</v>
      </c>
      <c r="I190" s="1" t="s">
        <v>19</v>
      </c>
      <c r="J190" s="1" t="s">
        <v>1483</v>
      </c>
      <c r="K190" s="3" t="s">
        <v>1484</v>
      </c>
      <c r="L190" s="1" t="s">
        <v>11</v>
      </c>
      <c r="M190" s="1" t="s">
        <v>161</v>
      </c>
      <c r="N190" s="1" t="s">
        <v>72</v>
      </c>
      <c r="O190" s="1"/>
      <c r="P190" s="1"/>
      <c r="Q190" s="1"/>
      <c r="R190" s="1"/>
    </row>
    <row r="191" spans="1:18" x14ac:dyDescent="0.75">
      <c r="A191" s="21">
        <v>41873</v>
      </c>
      <c r="B191" s="1" t="s">
        <v>5</v>
      </c>
      <c r="C191" s="1" t="s">
        <v>14</v>
      </c>
      <c r="D191" s="1"/>
      <c r="E191" s="1">
        <v>4</v>
      </c>
      <c r="F191" s="1">
        <v>1</v>
      </c>
      <c r="G191" s="1" t="s">
        <v>12</v>
      </c>
      <c r="H191" s="1" t="s">
        <v>18</v>
      </c>
      <c r="I191" s="1" t="s">
        <v>19</v>
      </c>
      <c r="J191" s="1" t="s">
        <v>997</v>
      </c>
      <c r="K191" s="3" t="s">
        <v>998</v>
      </c>
      <c r="L191" s="1" t="s">
        <v>11</v>
      </c>
      <c r="M191" s="1" t="s">
        <v>161</v>
      </c>
      <c r="N191" s="1" t="s">
        <v>72</v>
      </c>
      <c r="O191" s="1"/>
      <c r="P191" s="1"/>
      <c r="Q191" s="1"/>
      <c r="R191" s="1"/>
    </row>
    <row r="192" spans="1:18" x14ac:dyDescent="0.75">
      <c r="A192" s="21">
        <v>41885</v>
      </c>
      <c r="B192" s="1" t="s">
        <v>4</v>
      </c>
      <c r="C192" s="1" t="s">
        <v>14</v>
      </c>
      <c r="D192" s="1"/>
      <c r="E192" s="1">
        <v>2</v>
      </c>
      <c r="F192" s="1">
        <v>1</v>
      </c>
      <c r="G192" s="1" t="s">
        <v>6</v>
      </c>
      <c r="H192" s="1" t="s">
        <v>10</v>
      </c>
      <c r="I192" s="1" t="s">
        <v>14</v>
      </c>
      <c r="J192" s="1" t="s">
        <v>2029</v>
      </c>
      <c r="K192" s="3" t="s">
        <v>2030</v>
      </c>
      <c r="L192" s="1" t="s">
        <v>11</v>
      </c>
      <c r="M192" s="1" t="s">
        <v>161</v>
      </c>
      <c r="N192" s="1" t="s">
        <v>72</v>
      </c>
      <c r="O192" s="1"/>
      <c r="P192" s="1"/>
      <c r="Q192" s="1"/>
      <c r="R192" s="1"/>
    </row>
    <row r="193" spans="1:18" x14ac:dyDescent="0.75">
      <c r="A193" s="21">
        <v>41887</v>
      </c>
      <c r="B193" s="1" t="s">
        <v>4</v>
      </c>
      <c r="C193" s="1" t="s">
        <v>14</v>
      </c>
      <c r="D193" s="1"/>
      <c r="E193" s="1">
        <v>2</v>
      </c>
      <c r="F193" s="1">
        <v>1</v>
      </c>
      <c r="G193" s="1" t="s">
        <v>12</v>
      </c>
      <c r="H193" s="1" t="s">
        <v>10</v>
      </c>
      <c r="I193" s="1" t="s">
        <v>1565</v>
      </c>
      <c r="J193" s="1" t="s">
        <v>1880</v>
      </c>
      <c r="K193" s="3" t="s">
        <v>1567</v>
      </c>
      <c r="L193" s="1" t="s">
        <v>11</v>
      </c>
      <c r="M193" s="1" t="s">
        <v>88</v>
      </c>
      <c r="N193" s="1" t="s">
        <v>73</v>
      </c>
      <c r="O193" s="1"/>
      <c r="P193" s="1"/>
      <c r="Q193" s="1"/>
      <c r="R193" s="1"/>
    </row>
    <row r="194" spans="1:18" x14ac:dyDescent="0.75">
      <c r="A194" s="21">
        <v>41890</v>
      </c>
      <c r="B194" s="1" t="s">
        <v>4</v>
      </c>
      <c r="C194" s="1" t="s">
        <v>14</v>
      </c>
      <c r="D194" s="1"/>
      <c r="E194" s="1">
        <v>2</v>
      </c>
      <c r="F194" s="1">
        <v>1</v>
      </c>
      <c r="G194" s="1" t="s">
        <v>12</v>
      </c>
      <c r="H194" s="1" t="s">
        <v>10</v>
      </c>
      <c r="I194" s="1" t="s">
        <v>14</v>
      </c>
      <c r="J194" s="1" t="s">
        <v>1949</v>
      </c>
      <c r="K194" s="3" t="s">
        <v>1950</v>
      </c>
      <c r="L194" s="1" t="s">
        <v>11</v>
      </c>
      <c r="M194" s="1" t="s">
        <v>88</v>
      </c>
      <c r="N194" s="1" t="s">
        <v>72</v>
      </c>
      <c r="O194" s="1"/>
      <c r="P194" s="1"/>
      <c r="Q194" s="1"/>
      <c r="R194" s="1"/>
    </row>
    <row r="195" spans="1:18" x14ac:dyDescent="0.75">
      <c r="A195" s="21">
        <v>41894</v>
      </c>
      <c r="B195" s="1" t="s">
        <v>4</v>
      </c>
      <c r="C195" s="1" t="s">
        <v>14</v>
      </c>
      <c r="D195" s="1"/>
      <c r="E195" s="1">
        <v>2</v>
      </c>
      <c r="F195" s="1">
        <v>1</v>
      </c>
      <c r="G195" s="1" t="s">
        <v>13</v>
      </c>
      <c r="H195" s="1" t="s">
        <v>10</v>
      </c>
      <c r="I195" s="1" t="s">
        <v>14</v>
      </c>
      <c r="J195" s="1" t="s">
        <v>5379</v>
      </c>
      <c r="K195" s="3" t="s">
        <v>5380</v>
      </c>
      <c r="L195" s="1" t="s">
        <v>11</v>
      </c>
      <c r="M195" s="1" t="s">
        <v>161</v>
      </c>
      <c r="N195" s="1" t="s">
        <v>72</v>
      </c>
      <c r="O195" s="1"/>
      <c r="P195" s="1"/>
      <c r="Q195" s="1"/>
      <c r="R195" s="1"/>
    </row>
    <row r="196" spans="1:18" x14ac:dyDescent="0.75">
      <c r="A196" s="21">
        <v>41894</v>
      </c>
      <c r="B196" s="1" t="s">
        <v>5</v>
      </c>
      <c r="C196" s="1" t="s">
        <v>46</v>
      </c>
      <c r="D196" s="1"/>
      <c r="E196" s="1">
        <v>5</v>
      </c>
      <c r="F196" s="1">
        <v>1</v>
      </c>
      <c r="G196" s="1" t="s">
        <v>12</v>
      </c>
      <c r="H196" s="1" t="s">
        <v>10</v>
      </c>
      <c r="I196" s="1" t="s">
        <v>996</v>
      </c>
      <c r="J196" s="1" t="s">
        <v>1399</v>
      </c>
      <c r="K196" s="3" t="s">
        <v>995</v>
      </c>
      <c r="L196" s="1" t="s">
        <v>11</v>
      </c>
      <c r="M196" s="1" t="s">
        <v>161</v>
      </c>
      <c r="N196" s="1" t="s">
        <v>73</v>
      </c>
      <c r="O196" s="1"/>
      <c r="P196" s="1"/>
      <c r="Q196" s="1"/>
      <c r="R196" s="1"/>
    </row>
    <row r="197" spans="1:18" x14ac:dyDescent="0.75">
      <c r="A197" s="21">
        <v>41907</v>
      </c>
      <c r="B197" s="1" t="s">
        <v>4</v>
      </c>
      <c r="C197" s="1" t="s">
        <v>14</v>
      </c>
      <c r="D197" s="1"/>
      <c r="E197" s="1">
        <v>2</v>
      </c>
      <c r="F197" s="1">
        <v>1</v>
      </c>
      <c r="G197" s="1" t="s">
        <v>12</v>
      </c>
      <c r="H197" s="1" t="s">
        <v>10</v>
      </c>
      <c r="I197" s="1" t="s">
        <v>38</v>
      </c>
      <c r="J197" s="1" t="s">
        <v>1480</v>
      </c>
      <c r="K197" s="3" t="s">
        <v>1479</v>
      </c>
      <c r="L197" s="1" t="s">
        <v>11</v>
      </c>
      <c r="M197" s="1" t="s">
        <v>88</v>
      </c>
      <c r="N197" s="1" t="s">
        <v>73</v>
      </c>
      <c r="O197" s="1"/>
      <c r="P197" s="1"/>
      <c r="Q197" s="1"/>
      <c r="R197" s="1"/>
    </row>
    <row r="198" spans="1:18" x14ac:dyDescent="0.75">
      <c r="A198" s="21">
        <v>41907</v>
      </c>
      <c r="B198" s="1" t="s">
        <v>4</v>
      </c>
      <c r="C198" s="1" t="s">
        <v>14</v>
      </c>
      <c r="D198" s="1"/>
      <c r="E198" s="1">
        <v>2</v>
      </c>
      <c r="F198" s="1">
        <v>1</v>
      </c>
      <c r="G198" s="1" t="s">
        <v>12</v>
      </c>
      <c r="H198" s="1" t="s">
        <v>18</v>
      </c>
      <c r="I198" s="1" t="s">
        <v>19</v>
      </c>
      <c r="J198" s="1" t="s">
        <v>1481</v>
      </c>
      <c r="K198" s="3" t="s">
        <v>1482</v>
      </c>
      <c r="L198" s="1" t="s">
        <v>11</v>
      </c>
      <c r="M198" s="1" t="s">
        <v>88</v>
      </c>
      <c r="N198" s="1" t="s">
        <v>72</v>
      </c>
      <c r="O198" s="1"/>
      <c r="P198" s="1"/>
      <c r="Q198" s="1"/>
      <c r="R198" s="1"/>
    </row>
    <row r="199" spans="1:18" x14ac:dyDescent="0.75">
      <c r="A199" s="21">
        <v>41911</v>
      </c>
      <c r="B199" s="1" t="s">
        <v>5</v>
      </c>
      <c r="C199" s="1" t="s">
        <v>46</v>
      </c>
      <c r="D199" s="1"/>
      <c r="E199" s="1">
        <v>5</v>
      </c>
      <c r="F199" s="1">
        <v>1</v>
      </c>
      <c r="G199" s="1" t="s">
        <v>12</v>
      </c>
      <c r="H199" s="1" t="s">
        <v>10</v>
      </c>
      <c r="I199" s="1" t="s">
        <v>5</v>
      </c>
      <c r="J199" s="1" t="s">
        <v>994</v>
      </c>
      <c r="K199" s="3" t="s">
        <v>993</v>
      </c>
      <c r="L199" s="1" t="s">
        <v>11</v>
      </c>
      <c r="M199" s="1" t="s">
        <v>161</v>
      </c>
      <c r="N199" s="1" t="s">
        <v>73</v>
      </c>
      <c r="O199" s="1"/>
      <c r="P199" s="1"/>
      <c r="Q199" s="1"/>
      <c r="R199" s="1"/>
    </row>
    <row r="200" spans="1:18" x14ac:dyDescent="0.75">
      <c r="A200" s="21">
        <v>41915</v>
      </c>
      <c r="B200" s="1" t="s">
        <v>4</v>
      </c>
      <c r="C200" s="1" t="s">
        <v>14</v>
      </c>
      <c r="D200" s="1"/>
      <c r="E200" s="1">
        <v>2</v>
      </c>
      <c r="F200" s="1">
        <v>1</v>
      </c>
      <c r="G200" s="1" t="s">
        <v>12</v>
      </c>
      <c r="H200" s="1" t="s">
        <v>18</v>
      </c>
      <c r="I200" s="1" t="s">
        <v>19</v>
      </c>
      <c r="J200" s="1" t="s">
        <v>1477</v>
      </c>
      <c r="K200" s="3" t="s">
        <v>1478</v>
      </c>
      <c r="L200" s="1" t="s">
        <v>11</v>
      </c>
      <c r="M200" s="1" t="s">
        <v>88</v>
      </c>
      <c r="N200" s="1" t="s">
        <v>72</v>
      </c>
      <c r="O200" s="1"/>
      <c r="P200" s="1"/>
      <c r="Q200" s="1"/>
      <c r="R200" s="1"/>
    </row>
    <row r="201" spans="1:18" x14ac:dyDescent="0.75">
      <c r="A201" s="21">
        <v>41921</v>
      </c>
      <c r="B201" s="1" t="s">
        <v>4</v>
      </c>
      <c r="C201" s="1" t="s">
        <v>14</v>
      </c>
      <c r="D201" s="1"/>
      <c r="E201" s="1">
        <v>2</v>
      </c>
      <c r="F201" s="1">
        <v>1</v>
      </c>
      <c r="G201" s="1" t="s">
        <v>12</v>
      </c>
      <c r="H201" s="1" t="s">
        <v>10</v>
      </c>
      <c r="I201" s="1" t="s">
        <v>14</v>
      </c>
      <c r="J201" s="1" t="s">
        <v>2028</v>
      </c>
      <c r="K201" s="3" t="s">
        <v>2027</v>
      </c>
      <c r="L201" s="1" t="s">
        <v>11</v>
      </c>
      <c r="M201" s="1" t="s">
        <v>88</v>
      </c>
      <c r="N201" s="1" t="s">
        <v>72</v>
      </c>
      <c r="O201" s="1"/>
      <c r="P201" s="1"/>
      <c r="Q201" s="1"/>
      <c r="R201" s="1"/>
    </row>
    <row r="202" spans="1:18" x14ac:dyDescent="0.75">
      <c r="A202" s="21">
        <v>41921</v>
      </c>
      <c r="B202" s="1" t="s">
        <v>5</v>
      </c>
      <c r="C202" s="1" t="s">
        <v>14</v>
      </c>
      <c r="D202" s="1"/>
      <c r="E202" s="1">
        <v>4</v>
      </c>
      <c r="F202" s="1">
        <v>1</v>
      </c>
      <c r="G202" s="1" t="s">
        <v>6</v>
      </c>
      <c r="H202" s="1" t="s">
        <v>10</v>
      </c>
      <c r="I202" s="1" t="s">
        <v>14</v>
      </c>
      <c r="J202" s="1" t="s">
        <v>5150</v>
      </c>
      <c r="K202" s="3" t="s">
        <v>5151</v>
      </c>
      <c r="L202" s="1" t="s">
        <v>11</v>
      </c>
      <c r="M202" s="1" t="s">
        <v>88</v>
      </c>
      <c r="N202" s="1" t="s">
        <v>72</v>
      </c>
      <c r="O202" s="1"/>
      <c r="P202" s="1"/>
      <c r="Q202" s="1"/>
      <c r="R202" s="1"/>
    </row>
    <row r="203" spans="1:18" x14ac:dyDescent="0.75">
      <c r="A203" s="21">
        <v>41923</v>
      </c>
      <c r="B203" s="1" t="s">
        <v>5</v>
      </c>
      <c r="C203" s="1" t="s">
        <v>14</v>
      </c>
      <c r="D203" s="1"/>
      <c r="E203" s="1">
        <v>4</v>
      </c>
      <c r="F203" s="1">
        <v>1</v>
      </c>
      <c r="G203" s="1" t="s">
        <v>12</v>
      </c>
      <c r="H203" s="1" t="s">
        <v>18</v>
      </c>
      <c r="I203" s="1" t="s">
        <v>19</v>
      </c>
      <c r="J203" s="1" t="s">
        <v>991</v>
      </c>
      <c r="K203" s="3" t="s">
        <v>992</v>
      </c>
      <c r="L203" s="1" t="s">
        <v>166</v>
      </c>
      <c r="M203" s="1" t="s">
        <v>161</v>
      </c>
      <c r="N203" s="1" t="s">
        <v>72</v>
      </c>
      <c r="O203" s="1"/>
      <c r="P203" s="1"/>
      <c r="Q203" s="1"/>
      <c r="R203" s="1"/>
    </row>
    <row r="204" spans="1:18" x14ac:dyDescent="0.75">
      <c r="A204" s="21">
        <v>41927</v>
      </c>
      <c r="B204" s="1" t="s">
        <v>4</v>
      </c>
      <c r="C204" s="1" t="s">
        <v>46</v>
      </c>
      <c r="D204" s="1"/>
      <c r="E204" s="1">
        <v>3</v>
      </c>
      <c r="F204" s="1">
        <v>1</v>
      </c>
      <c r="G204" s="1" t="s">
        <v>13</v>
      </c>
      <c r="H204" s="1" t="s">
        <v>10</v>
      </c>
      <c r="I204" s="1" t="s">
        <v>17</v>
      </c>
      <c r="J204" s="1" t="s">
        <v>5217</v>
      </c>
      <c r="K204" s="3" t="s">
        <v>5216</v>
      </c>
      <c r="L204" s="1" t="s">
        <v>11</v>
      </c>
      <c r="M204" s="1" t="s">
        <v>161</v>
      </c>
      <c r="N204" s="1" t="s">
        <v>73</v>
      </c>
      <c r="O204" s="1"/>
      <c r="P204" s="1"/>
      <c r="Q204" s="1"/>
      <c r="R204" s="1"/>
    </row>
    <row r="205" spans="1:18" x14ac:dyDescent="0.75">
      <c r="A205" s="21">
        <v>41941</v>
      </c>
      <c r="B205" s="1" t="s">
        <v>4</v>
      </c>
      <c r="C205" s="1" t="s">
        <v>14</v>
      </c>
      <c r="D205" s="1"/>
      <c r="E205" s="1">
        <v>2</v>
      </c>
      <c r="F205" s="1">
        <v>1</v>
      </c>
      <c r="G205" s="1" t="s">
        <v>12</v>
      </c>
      <c r="H205" s="1" t="s">
        <v>18</v>
      </c>
      <c r="I205" s="1" t="s">
        <v>19</v>
      </c>
      <c r="J205" s="1" t="s">
        <v>1475</v>
      </c>
      <c r="K205" s="3" t="s">
        <v>1476</v>
      </c>
      <c r="L205" s="1" t="s">
        <v>11</v>
      </c>
      <c r="M205" s="1" t="s">
        <v>88</v>
      </c>
      <c r="N205" s="1" t="s">
        <v>72</v>
      </c>
      <c r="O205" s="1"/>
      <c r="P205" s="1"/>
      <c r="Q205" s="1"/>
      <c r="R205" s="1"/>
    </row>
    <row r="206" spans="1:18" x14ac:dyDescent="0.75">
      <c r="A206" s="21">
        <v>41950</v>
      </c>
      <c r="B206" s="1" t="s">
        <v>4</v>
      </c>
      <c r="C206" s="1" t="s">
        <v>14</v>
      </c>
      <c r="D206" s="1"/>
      <c r="E206" s="1">
        <v>2</v>
      </c>
      <c r="F206" s="1">
        <v>1</v>
      </c>
      <c r="G206" s="1" t="s">
        <v>6</v>
      </c>
      <c r="H206" s="1" t="s">
        <v>10</v>
      </c>
      <c r="I206" s="1" t="s">
        <v>14</v>
      </c>
      <c r="J206" s="1" t="s">
        <v>5152</v>
      </c>
      <c r="K206" s="3" t="s">
        <v>5153</v>
      </c>
      <c r="L206" s="1" t="s">
        <v>11</v>
      </c>
      <c r="M206" s="1" t="s">
        <v>88</v>
      </c>
      <c r="N206" s="1" t="s">
        <v>72</v>
      </c>
      <c r="O206" s="1"/>
      <c r="P206" s="1"/>
      <c r="Q206" s="1"/>
      <c r="R206" s="1"/>
    </row>
    <row r="207" spans="1:18" x14ac:dyDescent="0.75">
      <c r="A207" s="21">
        <v>41954</v>
      </c>
      <c r="B207" s="1" t="s">
        <v>4</v>
      </c>
      <c r="C207" s="1" t="s">
        <v>5</v>
      </c>
      <c r="D207" s="1"/>
      <c r="E207" s="1">
        <v>1</v>
      </c>
      <c r="F207" s="1">
        <v>1</v>
      </c>
      <c r="G207" s="1" t="s">
        <v>12</v>
      </c>
      <c r="H207" s="1" t="s">
        <v>10</v>
      </c>
      <c r="I207" s="1" t="s">
        <v>683</v>
      </c>
      <c r="J207" s="1" t="s">
        <v>989</v>
      </c>
      <c r="K207" s="3" t="s">
        <v>990</v>
      </c>
      <c r="L207" s="1" t="s">
        <v>11</v>
      </c>
      <c r="M207" s="1" t="s">
        <v>88</v>
      </c>
      <c r="N207" s="1" t="s">
        <v>73</v>
      </c>
      <c r="O207" s="1"/>
      <c r="P207" s="1"/>
      <c r="Q207" s="1"/>
      <c r="R207" s="1"/>
    </row>
    <row r="208" spans="1:18" x14ac:dyDescent="0.75">
      <c r="A208" s="21">
        <v>41961</v>
      </c>
      <c r="B208" s="1" t="s">
        <v>4</v>
      </c>
      <c r="C208" s="1" t="s">
        <v>14</v>
      </c>
      <c r="D208" s="1"/>
      <c r="E208" s="1">
        <v>2</v>
      </c>
      <c r="F208" s="1">
        <v>1</v>
      </c>
      <c r="G208" s="1" t="s">
        <v>6</v>
      </c>
      <c r="H208" s="1" t="s">
        <v>10</v>
      </c>
      <c r="I208" s="1" t="s">
        <v>14</v>
      </c>
      <c r="J208" s="1" t="s">
        <v>2025</v>
      </c>
      <c r="K208" s="3" t="s">
        <v>2026</v>
      </c>
      <c r="L208" s="1" t="s">
        <v>11</v>
      </c>
      <c r="M208" s="1" t="s">
        <v>88</v>
      </c>
      <c r="N208" s="1" t="s">
        <v>72</v>
      </c>
      <c r="O208" s="1"/>
      <c r="P208" s="1"/>
      <c r="Q208" s="1"/>
      <c r="R208" s="1"/>
    </row>
    <row r="209" spans="1:18" x14ac:dyDescent="0.75">
      <c r="A209" s="21">
        <v>41964</v>
      </c>
      <c r="B209" s="1" t="s">
        <v>4</v>
      </c>
      <c r="C209" s="1" t="s">
        <v>14</v>
      </c>
      <c r="D209" s="1"/>
      <c r="E209" s="1">
        <v>2</v>
      </c>
      <c r="F209" s="1">
        <v>1</v>
      </c>
      <c r="G209" s="1" t="s">
        <v>6</v>
      </c>
      <c r="H209" s="1" t="s">
        <v>10</v>
      </c>
      <c r="I209" s="1" t="s">
        <v>4</v>
      </c>
      <c r="J209" s="1" t="s">
        <v>2024</v>
      </c>
      <c r="K209" s="3" t="s">
        <v>1474</v>
      </c>
      <c r="L209" s="1" t="s">
        <v>166</v>
      </c>
      <c r="M209" s="1" t="s">
        <v>88</v>
      </c>
      <c r="N209" s="1" t="s">
        <v>72</v>
      </c>
      <c r="O209" s="1"/>
      <c r="P209" s="1"/>
      <c r="Q209" s="1"/>
      <c r="R209" s="1"/>
    </row>
    <row r="210" spans="1:18" x14ac:dyDescent="0.75">
      <c r="A210" s="21">
        <v>41967</v>
      </c>
      <c r="B210" s="1" t="s">
        <v>5</v>
      </c>
      <c r="C210" s="1" t="s">
        <v>46</v>
      </c>
      <c r="D210" s="1"/>
      <c r="E210" s="1">
        <v>5</v>
      </c>
      <c r="F210" s="1">
        <v>1</v>
      </c>
      <c r="G210" s="1" t="s">
        <v>12</v>
      </c>
      <c r="H210" s="1" t="s">
        <v>18</v>
      </c>
      <c r="I210" s="1" t="s">
        <v>19</v>
      </c>
      <c r="J210" s="1" t="s">
        <v>987</v>
      </c>
      <c r="K210" s="3" t="s">
        <v>988</v>
      </c>
      <c r="L210" s="1" t="s">
        <v>11</v>
      </c>
      <c r="M210" s="1" t="s">
        <v>161</v>
      </c>
      <c r="N210" s="1" t="s">
        <v>72</v>
      </c>
      <c r="O210" s="1"/>
      <c r="P210" s="1"/>
      <c r="Q210" s="1"/>
      <c r="R210" s="1"/>
    </row>
    <row r="211" spans="1:18" x14ac:dyDescent="0.75">
      <c r="A211" s="21">
        <v>41974</v>
      </c>
      <c r="B211" s="1" t="s">
        <v>5</v>
      </c>
      <c r="C211" s="1" t="s">
        <v>14</v>
      </c>
      <c r="D211" s="1"/>
      <c r="E211" s="1">
        <v>4</v>
      </c>
      <c r="F211" s="1">
        <v>1</v>
      </c>
      <c r="G211" s="1" t="s">
        <v>12</v>
      </c>
      <c r="H211" s="1" t="s">
        <v>10</v>
      </c>
      <c r="I211" s="1" t="s">
        <v>14</v>
      </c>
      <c r="J211" s="1" t="s">
        <v>985</v>
      </c>
      <c r="K211" s="3" t="s">
        <v>986</v>
      </c>
      <c r="L211" s="1" t="s">
        <v>11</v>
      </c>
      <c r="M211" s="1" t="s">
        <v>161</v>
      </c>
      <c r="N211" s="1" t="s">
        <v>72</v>
      </c>
      <c r="O211" s="1"/>
      <c r="P211" s="1"/>
      <c r="Q211" s="1"/>
      <c r="R211" s="1"/>
    </row>
    <row r="212" spans="1:18" x14ac:dyDescent="0.75">
      <c r="A212" s="21">
        <v>41987</v>
      </c>
      <c r="B212" s="1" t="s">
        <v>4</v>
      </c>
      <c r="C212" s="1" t="s">
        <v>5</v>
      </c>
      <c r="D212" s="1"/>
      <c r="E212" s="1">
        <v>1</v>
      </c>
      <c r="F212" s="1">
        <v>1</v>
      </c>
      <c r="G212" s="1" t="s">
        <v>13</v>
      </c>
      <c r="H212" s="1" t="s">
        <v>18</v>
      </c>
      <c r="I212" s="1" t="s">
        <v>19</v>
      </c>
      <c r="J212" s="1" t="s">
        <v>5364</v>
      </c>
      <c r="K212" s="3" t="s">
        <v>5365</v>
      </c>
      <c r="L212" s="1" t="s">
        <v>11</v>
      </c>
      <c r="M212" s="1" t="s">
        <v>161</v>
      </c>
      <c r="N212" s="1" t="s">
        <v>72</v>
      </c>
      <c r="O212" s="1"/>
      <c r="P212" s="1"/>
      <c r="Q212" s="1"/>
      <c r="R212" s="1"/>
    </row>
    <row r="213" spans="1:18" x14ac:dyDescent="0.75">
      <c r="A213" s="21">
        <v>41990</v>
      </c>
      <c r="B213" s="1" t="s">
        <v>5</v>
      </c>
      <c r="C213" s="1" t="s">
        <v>14</v>
      </c>
      <c r="D213" s="1"/>
      <c r="E213" s="1">
        <v>4</v>
      </c>
      <c r="F213" s="1">
        <v>1</v>
      </c>
      <c r="G213" s="1" t="s">
        <v>12</v>
      </c>
      <c r="H213" s="1" t="s">
        <v>10</v>
      </c>
      <c r="I213" s="1" t="s">
        <v>46</v>
      </c>
      <c r="J213" s="1" t="s">
        <v>5148</v>
      </c>
      <c r="K213" s="3" t="s">
        <v>5149</v>
      </c>
      <c r="L213" s="1" t="s">
        <v>11</v>
      </c>
      <c r="M213" s="1" t="s">
        <v>161</v>
      </c>
      <c r="N213" s="1" t="s">
        <v>72</v>
      </c>
      <c r="O213" s="1"/>
      <c r="P213" s="1"/>
      <c r="Q213" s="1"/>
      <c r="R213" s="1"/>
    </row>
    <row r="214" spans="1:18" x14ac:dyDescent="0.75">
      <c r="A214" s="21">
        <v>41624</v>
      </c>
      <c r="B214" s="1" t="s">
        <v>4</v>
      </c>
      <c r="C214" s="1" t="s">
        <v>46</v>
      </c>
      <c r="D214" s="1"/>
      <c r="E214" s="1">
        <v>3</v>
      </c>
      <c r="F214" s="1">
        <v>1</v>
      </c>
      <c r="G214" s="1" t="s">
        <v>13</v>
      </c>
      <c r="H214" s="1" t="s">
        <v>18</v>
      </c>
      <c r="I214" s="1" t="s">
        <v>19</v>
      </c>
      <c r="J214" s="1" t="s">
        <v>5703</v>
      </c>
      <c r="K214" s="3" t="s">
        <v>5704</v>
      </c>
      <c r="L214" s="1" t="s">
        <v>11</v>
      </c>
      <c r="M214" s="1" t="s">
        <v>161</v>
      </c>
      <c r="N214" s="1" t="s">
        <v>72</v>
      </c>
      <c r="O214" s="1"/>
      <c r="P214" s="1"/>
      <c r="Q214" s="1"/>
      <c r="R214" s="1"/>
    </row>
    <row r="215" spans="1:18" x14ac:dyDescent="0.75">
      <c r="A215" s="12">
        <v>42017</v>
      </c>
      <c r="B215" s="1" t="s">
        <v>4</v>
      </c>
      <c r="C215" s="1" t="s">
        <v>5</v>
      </c>
      <c r="D215" s="1"/>
      <c r="E215" s="1">
        <v>1</v>
      </c>
      <c r="F215" s="1">
        <v>1</v>
      </c>
      <c r="G215" s="1" t="s">
        <v>12</v>
      </c>
      <c r="H215" s="1" t="s">
        <v>18</v>
      </c>
      <c r="I215" s="1" t="s">
        <v>19</v>
      </c>
      <c r="J215" s="1" t="s">
        <v>916</v>
      </c>
      <c r="K215" s="3" t="s">
        <v>917</v>
      </c>
      <c r="L215" s="1" t="s">
        <v>11</v>
      </c>
      <c r="M215" s="1" t="s">
        <v>88</v>
      </c>
      <c r="N215" s="1" t="s">
        <v>72</v>
      </c>
      <c r="O215" s="1"/>
      <c r="P215" s="1"/>
      <c r="Q215" s="1"/>
      <c r="R215" s="1"/>
    </row>
    <row r="216" spans="1:18" x14ac:dyDescent="0.75">
      <c r="A216" s="12">
        <v>42020</v>
      </c>
      <c r="B216" s="1" t="s">
        <v>4</v>
      </c>
      <c r="C216" s="1" t="s">
        <v>5</v>
      </c>
      <c r="D216" s="1"/>
      <c r="E216" s="1">
        <v>1</v>
      </c>
      <c r="F216" s="1">
        <v>1</v>
      </c>
      <c r="G216" s="1" t="s">
        <v>6</v>
      </c>
      <c r="H216" s="1" t="s">
        <v>10</v>
      </c>
      <c r="I216" s="1" t="s">
        <v>5</v>
      </c>
      <c r="J216" s="1" t="s">
        <v>1582</v>
      </c>
      <c r="K216" s="3" t="s">
        <v>1583</v>
      </c>
      <c r="L216" s="1" t="s">
        <v>11</v>
      </c>
      <c r="M216" s="1" t="s">
        <v>161</v>
      </c>
      <c r="N216" s="1" t="s">
        <v>72</v>
      </c>
      <c r="O216" s="1"/>
      <c r="P216" s="1"/>
      <c r="Q216" s="1"/>
      <c r="R216" s="1"/>
    </row>
    <row r="217" spans="1:18" x14ac:dyDescent="0.75">
      <c r="A217" s="21">
        <v>42032</v>
      </c>
      <c r="B217" s="1" t="s">
        <v>5</v>
      </c>
      <c r="C217" s="1" t="s">
        <v>46</v>
      </c>
      <c r="D217" s="1"/>
      <c r="E217" s="1">
        <v>5</v>
      </c>
      <c r="F217" s="1">
        <v>1</v>
      </c>
      <c r="G217" s="1" t="s">
        <v>12</v>
      </c>
      <c r="H217" s="1" t="s">
        <v>10</v>
      </c>
      <c r="I217" s="1" t="s">
        <v>5</v>
      </c>
      <c r="J217" s="1" t="s">
        <v>981</v>
      </c>
      <c r="K217" s="3" t="s">
        <v>982</v>
      </c>
      <c r="L217" s="1" t="s">
        <v>11</v>
      </c>
      <c r="M217" s="1" t="s">
        <v>161</v>
      </c>
      <c r="N217" s="1" t="s">
        <v>72</v>
      </c>
      <c r="O217" s="1"/>
      <c r="P217" s="1"/>
      <c r="Q217" s="1"/>
      <c r="R217" s="1"/>
    </row>
    <row r="218" spans="1:18" x14ac:dyDescent="0.75">
      <c r="A218" s="21">
        <v>42045</v>
      </c>
      <c r="B218" s="1" t="s">
        <v>4</v>
      </c>
      <c r="C218" s="1" t="s">
        <v>5</v>
      </c>
      <c r="D218" s="1"/>
      <c r="E218" s="1">
        <v>1</v>
      </c>
      <c r="F218" s="1">
        <v>1</v>
      </c>
      <c r="G218" s="1" t="s">
        <v>12</v>
      </c>
      <c r="H218" s="1" t="s">
        <v>18</v>
      </c>
      <c r="I218" s="1" t="s">
        <v>19</v>
      </c>
      <c r="J218" s="1" t="s">
        <v>39</v>
      </c>
      <c r="K218" s="3" t="s">
        <v>40</v>
      </c>
      <c r="L218" s="1" t="s">
        <v>11</v>
      </c>
      <c r="M218" s="1" t="s">
        <v>161</v>
      </c>
      <c r="N218" s="1" t="s">
        <v>72</v>
      </c>
      <c r="O218" s="1"/>
      <c r="P218" s="1"/>
      <c r="Q218" s="1"/>
      <c r="R218" s="1"/>
    </row>
    <row r="219" spans="1:18" x14ac:dyDescent="0.75">
      <c r="A219" s="12">
        <v>42047</v>
      </c>
      <c r="B219" s="1" t="s">
        <v>4</v>
      </c>
      <c r="C219" s="1" t="s">
        <v>14</v>
      </c>
      <c r="D219" s="1"/>
      <c r="E219" s="1">
        <v>2</v>
      </c>
      <c r="F219" s="1">
        <v>1</v>
      </c>
      <c r="G219" s="1" t="s">
        <v>6</v>
      </c>
      <c r="H219" s="1" t="s">
        <v>10</v>
      </c>
      <c r="I219" s="1" t="s">
        <v>4</v>
      </c>
      <c r="J219" s="1" t="s">
        <v>1598</v>
      </c>
      <c r="K219" s="3" t="s">
        <v>1599</v>
      </c>
      <c r="L219" s="1" t="s">
        <v>11</v>
      </c>
      <c r="M219" s="1" t="s">
        <v>161</v>
      </c>
      <c r="N219" s="1" t="s">
        <v>73</v>
      </c>
      <c r="O219" s="1"/>
      <c r="P219" s="1"/>
      <c r="Q219" s="1"/>
      <c r="R219" s="1"/>
    </row>
    <row r="220" spans="1:18" x14ac:dyDescent="0.75">
      <c r="A220" s="12">
        <v>42066</v>
      </c>
      <c r="B220" s="1" t="s">
        <v>4</v>
      </c>
      <c r="C220" s="1" t="s">
        <v>46</v>
      </c>
      <c r="D220" s="1"/>
      <c r="E220" s="1">
        <v>3</v>
      </c>
      <c r="F220" s="1">
        <v>1</v>
      </c>
      <c r="G220" s="1" t="s">
        <v>13</v>
      </c>
      <c r="H220" s="1" t="s">
        <v>10</v>
      </c>
      <c r="I220" s="1" t="s">
        <v>1146</v>
      </c>
      <c r="J220" s="1" t="s">
        <v>5165</v>
      </c>
      <c r="K220" s="3" t="s">
        <v>5166</v>
      </c>
      <c r="L220" s="1" t="s">
        <v>11</v>
      </c>
      <c r="M220" s="1" t="s">
        <v>161</v>
      </c>
      <c r="N220" s="1" t="s">
        <v>72</v>
      </c>
      <c r="O220" s="1"/>
      <c r="P220" s="1"/>
      <c r="Q220" s="1"/>
      <c r="R220" s="1"/>
    </row>
    <row r="221" spans="1:18" x14ac:dyDescent="0.75">
      <c r="A221" s="12">
        <v>42077</v>
      </c>
      <c r="B221" s="1" t="s">
        <v>4</v>
      </c>
      <c r="C221" s="1" t="s">
        <v>14</v>
      </c>
      <c r="D221" s="1"/>
      <c r="E221" s="1">
        <v>2</v>
      </c>
      <c r="F221" s="1">
        <v>1</v>
      </c>
      <c r="G221" s="1" t="s">
        <v>6</v>
      </c>
      <c r="H221" s="1" t="s">
        <v>10</v>
      </c>
      <c r="I221" s="1" t="s">
        <v>14</v>
      </c>
      <c r="J221" s="1" t="s">
        <v>1596</v>
      </c>
      <c r="K221" s="3" t="s">
        <v>1597</v>
      </c>
      <c r="L221" s="1" t="s">
        <v>11</v>
      </c>
      <c r="M221" s="1" t="s">
        <v>161</v>
      </c>
      <c r="N221" s="1" t="s">
        <v>72</v>
      </c>
      <c r="O221" s="1"/>
      <c r="P221" s="1"/>
      <c r="Q221" s="1"/>
      <c r="R221" s="1"/>
    </row>
    <row r="222" spans="1:18" x14ac:dyDescent="0.75">
      <c r="A222" s="12">
        <v>42080</v>
      </c>
      <c r="B222" s="1" t="s">
        <v>5</v>
      </c>
      <c r="C222" s="1" t="s">
        <v>14</v>
      </c>
      <c r="D222" s="1"/>
      <c r="E222" s="1">
        <v>4</v>
      </c>
      <c r="F222" s="1">
        <v>1</v>
      </c>
      <c r="G222" s="1" t="s">
        <v>12</v>
      </c>
      <c r="H222" s="1" t="s">
        <v>18</v>
      </c>
      <c r="I222" s="1" t="s">
        <v>19</v>
      </c>
      <c r="J222" s="1" t="s">
        <v>978</v>
      </c>
      <c r="K222" s="3" t="s">
        <v>977</v>
      </c>
      <c r="L222" s="1" t="s">
        <v>11</v>
      </c>
      <c r="M222" s="1" t="s">
        <v>161</v>
      </c>
      <c r="N222" s="1" t="s">
        <v>72</v>
      </c>
      <c r="O222" s="1"/>
      <c r="P222" s="1"/>
      <c r="Q222" s="1"/>
      <c r="R222" s="1"/>
    </row>
    <row r="223" spans="1:18" x14ac:dyDescent="0.75">
      <c r="A223" s="12">
        <v>42081</v>
      </c>
      <c r="B223" s="1" t="s">
        <v>4</v>
      </c>
      <c r="C223" s="1" t="s">
        <v>14</v>
      </c>
      <c r="D223" s="1"/>
      <c r="E223" s="1">
        <v>2</v>
      </c>
      <c r="F223" s="1">
        <v>1</v>
      </c>
      <c r="G223" s="1" t="s">
        <v>6</v>
      </c>
      <c r="H223" s="1" t="s">
        <v>10</v>
      </c>
      <c r="I223" s="1" t="s">
        <v>14</v>
      </c>
      <c r="J223" s="1" t="s">
        <v>5121</v>
      </c>
      <c r="K223" s="3" t="s">
        <v>5122</v>
      </c>
      <c r="L223" s="1" t="s">
        <v>166</v>
      </c>
      <c r="M223" s="1" t="s">
        <v>88</v>
      </c>
      <c r="N223" s="1" t="s">
        <v>72</v>
      </c>
      <c r="O223" s="1"/>
      <c r="P223" s="1"/>
      <c r="Q223" s="1"/>
      <c r="R223" s="1"/>
    </row>
    <row r="224" spans="1:18" x14ac:dyDescent="0.75">
      <c r="A224" s="12">
        <v>42083</v>
      </c>
      <c r="B224" s="1" t="s">
        <v>4</v>
      </c>
      <c r="C224" s="1" t="s">
        <v>46</v>
      </c>
      <c r="D224" s="1"/>
      <c r="E224" s="1">
        <v>3</v>
      </c>
      <c r="F224" s="1">
        <v>1</v>
      </c>
      <c r="G224" s="1" t="s">
        <v>13</v>
      </c>
      <c r="H224" s="1" t="s">
        <v>10</v>
      </c>
      <c r="I224" s="1" t="s">
        <v>1146</v>
      </c>
      <c r="J224" s="1" t="s">
        <v>149</v>
      </c>
      <c r="K224" s="3" t="s">
        <v>125</v>
      </c>
      <c r="L224" s="1" t="s">
        <v>11</v>
      </c>
      <c r="M224" s="1" t="s">
        <v>161</v>
      </c>
      <c r="N224" s="1" t="s">
        <v>72</v>
      </c>
      <c r="O224" s="1"/>
      <c r="P224" s="1"/>
      <c r="Q224" s="1"/>
      <c r="R224" s="1"/>
    </row>
    <row r="225" spans="1:18" x14ac:dyDescent="0.75">
      <c r="A225" s="21">
        <v>42089</v>
      </c>
      <c r="B225" s="1" t="s">
        <v>5</v>
      </c>
      <c r="C225" s="1" t="s">
        <v>46</v>
      </c>
      <c r="D225" s="1"/>
      <c r="E225" s="1">
        <v>5</v>
      </c>
      <c r="F225" s="1">
        <v>1</v>
      </c>
      <c r="G225" s="1" t="s">
        <v>12</v>
      </c>
      <c r="H225" s="1" t="s">
        <v>18</v>
      </c>
      <c r="I225" s="1" t="s">
        <v>19</v>
      </c>
      <c r="J225" s="1" t="s">
        <v>975</v>
      </c>
      <c r="K225" s="3" t="s">
        <v>976</v>
      </c>
      <c r="L225" s="1" t="s">
        <v>166</v>
      </c>
      <c r="M225" s="1" t="s">
        <v>161</v>
      </c>
      <c r="N225" s="1" t="s">
        <v>72</v>
      </c>
      <c r="O225" s="1"/>
      <c r="P225" s="1"/>
      <c r="Q225" s="1"/>
      <c r="R225" s="1"/>
    </row>
    <row r="226" spans="1:18" x14ac:dyDescent="0.75">
      <c r="A226" s="21">
        <v>42089</v>
      </c>
      <c r="B226" s="1" t="s">
        <v>4</v>
      </c>
      <c r="C226" s="1" t="s">
        <v>14</v>
      </c>
      <c r="D226" s="1"/>
      <c r="E226" s="1">
        <v>2</v>
      </c>
      <c r="F226" s="1">
        <v>1</v>
      </c>
      <c r="G226" s="1" t="s">
        <v>12</v>
      </c>
      <c r="H226" s="1" t="s">
        <v>18</v>
      </c>
      <c r="I226" s="1" t="s">
        <v>19</v>
      </c>
      <c r="J226" s="1" t="s">
        <v>1466</v>
      </c>
      <c r="K226" s="3" t="s">
        <v>1467</v>
      </c>
      <c r="L226" s="1" t="s">
        <v>11</v>
      </c>
      <c r="M226" s="1" t="s">
        <v>88</v>
      </c>
      <c r="N226" s="1" t="s">
        <v>72</v>
      </c>
      <c r="O226" s="1"/>
      <c r="P226" s="1"/>
      <c r="Q226" s="1"/>
      <c r="R226" s="1"/>
    </row>
    <row r="227" spans="1:18" x14ac:dyDescent="0.75">
      <c r="A227" s="21">
        <v>42096</v>
      </c>
      <c r="B227" s="1" t="s">
        <v>4</v>
      </c>
      <c r="C227" s="1" t="s">
        <v>14</v>
      </c>
      <c r="D227" s="1"/>
      <c r="E227" s="1">
        <v>2</v>
      </c>
      <c r="F227" s="1">
        <v>1</v>
      </c>
      <c r="G227" s="1" t="s">
        <v>6</v>
      </c>
      <c r="H227" s="1" t="s">
        <v>10</v>
      </c>
      <c r="I227" s="1" t="s">
        <v>14</v>
      </c>
      <c r="J227" s="1" t="s">
        <v>2023</v>
      </c>
      <c r="K227" s="3" t="s">
        <v>1595</v>
      </c>
      <c r="L227" s="1" t="s">
        <v>11</v>
      </c>
      <c r="M227" s="1" t="s">
        <v>161</v>
      </c>
      <c r="N227" s="1" t="s">
        <v>72</v>
      </c>
      <c r="O227" s="1"/>
      <c r="P227" s="1"/>
      <c r="Q227" s="1"/>
      <c r="R227" s="1"/>
    </row>
    <row r="228" spans="1:18" x14ac:dyDescent="0.75">
      <c r="A228" s="21">
        <v>42097</v>
      </c>
      <c r="B228" s="1" t="s">
        <v>4</v>
      </c>
      <c r="C228" s="1" t="s">
        <v>14</v>
      </c>
      <c r="D228" s="1"/>
      <c r="E228" s="1">
        <v>2</v>
      </c>
      <c r="F228" s="1">
        <v>1</v>
      </c>
      <c r="G228" s="1" t="s">
        <v>6</v>
      </c>
      <c r="H228" s="1" t="s">
        <v>10</v>
      </c>
      <c r="I228" s="1" t="s">
        <v>14</v>
      </c>
      <c r="J228" s="1" t="s">
        <v>2022</v>
      </c>
      <c r="K228" s="3" t="s">
        <v>1594</v>
      </c>
      <c r="L228" s="1" t="s">
        <v>11</v>
      </c>
      <c r="M228" s="1" t="s">
        <v>161</v>
      </c>
      <c r="N228" s="1" t="s">
        <v>72</v>
      </c>
      <c r="O228" s="1"/>
      <c r="P228" s="1"/>
      <c r="Q228" s="1"/>
      <c r="R228" s="1"/>
    </row>
    <row r="229" spans="1:18" x14ac:dyDescent="0.75">
      <c r="A229" s="21">
        <v>42099</v>
      </c>
      <c r="B229" s="1" t="s">
        <v>14</v>
      </c>
      <c r="C229" s="1" t="s">
        <v>46</v>
      </c>
      <c r="D229" s="1"/>
      <c r="E229" s="1">
        <v>6</v>
      </c>
      <c r="F229" s="1">
        <v>1</v>
      </c>
      <c r="G229" s="1" t="s">
        <v>12</v>
      </c>
      <c r="H229" s="1" t="s">
        <v>10</v>
      </c>
      <c r="I229" s="1" t="s">
        <v>46</v>
      </c>
      <c r="J229" s="1" t="s">
        <v>5147</v>
      </c>
      <c r="K229" s="3" t="s">
        <v>5146</v>
      </c>
      <c r="L229" s="1" t="s">
        <v>11</v>
      </c>
      <c r="M229" s="1" t="s">
        <v>161</v>
      </c>
      <c r="N229" s="1" t="s">
        <v>72</v>
      </c>
      <c r="O229" s="1"/>
      <c r="P229" s="1"/>
      <c r="Q229" s="1"/>
      <c r="R229" s="1"/>
    </row>
    <row r="230" spans="1:18" x14ac:dyDescent="0.75">
      <c r="A230" s="21">
        <v>42109</v>
      </c>
      <c r="B230" s="1" t="s">
        <v>4</v>
      </c>
      <c r="C230" s="1" t="s">
        <v>14</v>
      </c>
      <c r="D230" s="1"/>
      <c r="E230" s="1">
        <v>2</v>
      </c>
      <c r="F230" s="1">
        <v>1</v>
      </c>
      <c r="G230" s="1" t="s">
        <v>6</v>
      </c>
      <c r="H230" s="1" t="s">
        <v>10</v>
      </c>
      <c r="I230" s="1" t="s">
        <v>14</v>
      </c>
      <c r="J230" s="1" t="s">
        <v>1593</v>
      </c>
      <c r="K230" s="3" t="s">
        <v>1592</v>
      </c>
      <c r="L230" s="1" t="s">
        <v>11</v>
      </c>
      <c r="M230" s="1" t="s">
        <v>161</v>
      </c>
      <c r="N230" s="1" t="s">
        <v>72</v>
      </c>
      <c r="O230" s="1"/>
      <c r="P230" s="1"/>
      <c r="Q230" s="1"/>
      <c r="R230" s="1"/>
    </row>
    <row r="231" spans="1:18" x14ac:dyDescent="0.75">
      <c r="A231" s="21">
        <v>42115</v>
      </c>
      <c r="B231" s="1" t="s">
        <v>4</v>
      </c>
      <c r="C231" s="1" t="s">
        <v>14</v>
      </c>
      <c r="D231" s="1"/>
      <c r="E231" s="1">
        <v>2</v>
      </c>
      <c r="F231" s="1">
        <v>1</v>
      </c>
      <c r="G231" s="1" t="s">
        <v>13</v>
      </c>
      <c r="H231" s="1" t="s">
        <v>10</v>
      </c>
      <c r="I231" s="1" t="s">
        <v>4</v>
      </c>
      <c r="J231" s="1" t="s">
        <v>5135</v>
      </c>
      <c r="K231" s="3" t="s">
        <v>5136</v>
      </c>
      <c r="L231" s="1" t="s">
        <v>11</v>
      </c>
      <c r="M231" s="1" t="s">
        <v>88</v>
      </c>
      <c r="N231" s="1" t="s">
        <v>72</v>
      </c>
      <c r="O231" s="1"/>
      <c r="P231" s="1"/>
      <c r="Q231" s="1"/>
      <c r="R231" s="1"/>
    </row>
    <row r="232" spans="1:18" x14ac:dyDescent="0.75">
      <c r="A232" s="12">
        <v>42136</v>
      </c>
      <c r="B232" s="1" t="s">
        <v>4</v>
      </c>
      <c r="C232" s="1" t="s">
        <v>14</v>
      </c>
      <c r="D232" s="1"/>
      <c r="E232" s="1">
        <v>2</v>
      </c>
      <c r="F232" s="1">
        <v>1</v>
      </c>
      <c r="G232" s="1" t="s">
        <v>13</v>
      </c>
      <c r="H232" s="1" t="s">
        <v>10</v>
      </c>
      <c r="I232" s="1" t="s">
        <v>14</v>
      </c>
      <c r="J232" s="1" t="s">
        <v>144</v>
      </c>
      <c r="K232" s="3" t="s">
        <v>15</v>
      </c>
      <c r="L232" s="1" t="s">
        <v>11</v>
      </c>
      <c r="M232" s="1" t="s">
        <v>88</v>
      </c>
      <c r="N232" s="1" t="s">
        <v>72</v>
      </c>
      <c r="O232" s="1"/>
      <c r="P232" s="1"/>
      <c r="Q232" s="1"/>
      <c r="R232" s="1"/>
    </row>
    <row r="233" spans="1:18" x14ac:dyDescent="0.75">
      <c r="A233" s="12">
        <v>42136</v>
      </c>
      <c r="B233" s="1" t="s">
        <v>4</v>
      </c>
      <c r="C233" s="1" t="s">
        <v>5</v>
      </c>
      <c r="D233" s="1"/>
      <c r="E233" s="1">
        <v>1</v>
      </c>
      <c r="F233" s="1">
        <v>1</v>
      </c>
      <c r="G233" s="1" t="s">
        <v>13</v>
      </c>
      <c r="H233" s="1" t="s">
        <v>10</v>
      </c>
      <c r="I233" s="1" t="s">
        <v>5</v>
      </c>
      <c r="J233" s="1" t="s">
        <v>969</v>
      </c>
      <c r="K233" s="3" t="s">
        <v>970</v>
      </c>
      <c r="L233" s="1" t="s">
        <v>11</v>
      </c>
      <c r="M233" s="1" t="s">
        <v>88</v>
      </c>
      <c r="N233" s="1" t="s">
        <v>72</v>
      </c>
      <c r="O233" s="1"/>
      <c r="P233" s="1"/>
      <c r="Q233" s="1"/>
      <c r="R233" s="1"/>
    </row>
    <row r="234" spans="1:18" x14ac:dyDescent="0.75">
      <c r="A234" s="12">
        <v>42137</v>
      </c>
      <c r="B234" s="1" t="s">
        <v>4</v>
      </c>
      <c r="C234" s="1" t="s">
        <v>14</v>
      </c>
      <c r="D234" s="1"/>
      <c r="E234" s="1">
        <v>2</v>
      </c>
      <c r="F234" s="1">
        <v>1</v>
      </c>
      <c r="G234" s="1" t="s">
        <v>174</v>
      </c>
      <c r="H234" s="1" t="s">
        <v>10</v>
      </c>
      <c r="I234" s="1" t="s">
        <v>1169</v>
      </c>
      <c r="J234" s="1" t="s">
        <v>5133</v>
      </c>
      <c r="K234" s="3" t="s">
        <v>5134</v>
      </c>
      <c r="L234" s="1" t="s">
        <v>11</v>
      </c>
      <c r="M234" s="1" t="s">
        <v>161</v>
      </c>
      <c r="N234" s="1" t="s">
        <v>73</v>
      </c>
      <c r="O234" s="1"/>
      <c r="P234" s="1"/>
      <c r="Q234" s="1"/>
      <c r="R234" s="1"/>
    </row>
    <row r="235" spans="1:18" x14ac:dyDescent="0.75">
      <c r="A235" s="12">
        <v>42139</v>
      </c>
      <c r="B235" s="1" t="s">
        <v>4</v>
      </c>
      <c r="C235" s="1" t="s">
        <v>14</v>
      </c>
      <c r="D235" s="1"/>
      <c r="E235" s="1">
        <v>2</v>
      </c>
      <c r="F235" s="1">
        <v>1</v>
      </c>
      <c r="G235" s="1" t="s">
        <v>6</v>
      </c>
      <c r="H235" s="1" t="s">
        <v>10</v>
      </c>
      <c r="I235" s="1" t="s">
        <v>14</v>
      </c>
      <c r="J235" s="1" t="s">
        <v>5124</v>
      </c>
      <c r="K235" s="3" t="s">
        <v>16</v>
      </c>
      <c r="L235" s="1" t="s">
        <v>11</v>
      </c>
      <c r="M235" s="1" t="s">
        <v>88</v>
      </c>
      <c r="N235" s="1" t="s">
        <v>72</v>
      </c>
      <c r="O235" s="1"/>
      <c r="P235" s="1"/>
      <c r="Q235" s="1"/>
      <c r="R235" s="1"/>
    </row>
    <row r="236" spans="1:18" x14ac:dyDescent="0.75">
      <c r="A236" s="12">
        <v>42139</v>
      </c>
      <c r="B236" s="1" t="s">
        <v>4</v>
      </c>
      <c r="C236" s="1" t="s">
        <v>14</v>
      </c>
      <c r="D236" s="1"/>
      <c r="E236" s="1">
        <v>2</v>
      </c>
      <c r="F236" s="1">
        <v>1</v>
      </c>
      <c r="G236" s="1" t="s">
        <v>6</v>
      </c>
      <c r="H236" s="1" t="s">
        <v>10</v>
      </c>
      <c r="I236" s="1" t="s">
        <v>5123</v>
      </c>
      <c r="J236" s="1" t="s">
        <v>5125</v>
      </c>
      <c r="K236" s="3" t="s">
        <v>5126</v>
      </c>
      <c r="L236" s="1" t="s">
        <v>11</v>
      </c>
      <c r="M236" s="1" t="s">
        <v>88</v>
      </c>
      <c r="N236" s="1" t="s">
        <v>72</v>
      </c>
      <c r="O236" s="1"/>
      <c r="P236" s="1"/>
      <c r="Q236" s="1"/>
      <c r="R236" s="1"/>
    </row>
    <row r="237" spans="1:18" x14ac:dyDescent="0.75">
      <c r="A237" s="21">
        <v>42139</v>
      </c>
      <c r="B237" s="1" t="s">
        <v>4</v>
      </c>
      <c r="C237" s="1" t="s">
        <v>5</v>
      </c>
      <c r="D237" s="1"/>
      <c r="E237" s="1">
        <v>1</v>
      </c>
      <c r="F237" s="1">
        <v>1</v>
      </c>
      <c r="G237" s="1" t="s">
        <v>6</v>
      </c>
      <c r="H237" s="1" t="s">
        <v>10</v>
      </c>
      <c r="I237" s="1" t="s">
        <v>5</v>
      </c>
      <c r="J237" s="1" t="s">
        <v>148</v>
      </c>
      <c r="K237" s="3" t="s">
        <v>16</v>
      </c>
      <c r="L237" s="1" t="s">
        <v>11</v>
      </c>
      <c r="M237" s="1" t="s">
        <v>88</v>
      </c>
      <c r="N237" s="1" t="s">
        <v>72</v>
      </c>
      <c r="O237" s="1"/>
      <c r="P237" s="1"/>
      <c r="Q237" s="1"/>
      <c r="R237" s="1"/>
    </row>
    <row r="238" spans="1:18" x14ac:dyDescent="0.75">
      <c r="A238" s="21">
        <v>42141</v>
      </c>
      <c r="B238" s="1" t="s">
        <v>4</v>
      </c>
      <c r="C238" s="1" t="s">
        <v>5</v>
      </c>
      <c r="D238" s="1"/>
      <c r="E238" s="1">
        <v>1</v>
      </c>
      <c r="F238" s="1">
        <v>1</v>
      </c>
      <c r="G238" s="1" t="s">
        <v>6</v>
      </c>
      <c r="H238" s="1" t="s">
        <v>10</v>
      </c>
      <c r="I238" s="1" t="s">
        <v>5</v>
      </c>
      <c r="J238" s="1" t="s">
        <v>1581</v>
      </c>
      <c r="K238" s="3" t="s">
        <v>1580</v>
      </c>
      <c r="L238" s="1" t="s">
        <v>11</v>
      </c>
      <c r="M238" s="1" t="s">
        <v>161</v>
      </c>
      <c r="N238" s="1" t="s">
        <v>72</v>
      </c>
      <c r="O238" s="1"/>
      <c r="P238" s="1"/>
      <c r="Q238" s="1"/>
      <c r="R238" s="1"/>
    </row>
    <row r="239" spans="1:18" x14ac:dyDescent="0.75">
      <c r="A239" s="12">
        <v>42141</v>
      </c>
      <c r="B239" s="1" t="s">
        <v>4</v>
      </c>
      <c r="C239" s="1" t="s">
        <v>5</v>
      </c>
      <c r="D239" s="1"/>
      <c r="E239" s="1">
        <v>1</v>
      </c>
      <c r="F239" s="1">
        <v>1</v>
      </c>
      <c r="G239" s="1" t="s">
        <v>6</v>
      </c>
      <c r="H239" s="1" t="s">
        <v>10</v>
      </c>
      <c r="I239" s="1" t="s">
        <v>5</v>
      </c>
      <c r="J239" s="1" t="s">
        <v>5127</v>
      </c>
      <c r="K239" s="3" t="s">
        <v>5128</v>
      </c>
      <c r="L239" s="1" t="s">
        <v>11</v>
      </c>
      <c r="M239" s="1" t="s">
        <v>161</v>
      </c>
      <c r="N239" s="1" t="s">
        <v>72</v>
      </c>
      <c r="O239" s="1"/>
      <c r="P239" s="1"/>
      <c r="Q239" s="1"/>
      <c r="R239" s="1"/>
    </row>
    <row r="240" spans="1:18" x14ac:dyDescent="0.75">
      <c r="A240" s="12">
        <v>42145</v>
      </c>
      <c r="B240" s="1" t="s">
        <v>4</v>
      </c>
      <c r="C240" s="1" t="s">
        <v>5</v>
      </c>
      <c r="D240" s="1"/>
      <c r="E240" s="1">
        <v>1</v>
      </c>
      <c r="F240" s="1">
        <v>1</v>
      </c>
      <c r="G240" s="1" t="s">
        <v>13</v>
      </c>
      <c r="H240" s="1" t="s">
        <v>18</v>
      </c>
      <c r="I240" s="1" t="s">
        <v>19</v>
      </c>
      <c r="J240" s="1" t="s">
        <v>5292</v>
      </c>
      <c r="K240" s="3" t="s">
        <v>5291</v>
      </c>
      <c r="L240" s="1" t="s">
        <v>11</v>
      </c>
      <c r="M240" s="1" t="s">
        <v>88</v>
      </c>
      <c r="N240" s="1" t="s">
        <v>72</v>
      </c>
      <c r="O240" s="1"/>
      <c r="P240" s="1"/>
      <c r="Q240" s="1"/>
      <c r="R240" s="1"/>
    </row>
    <row r="241" spans="1:18" x14ac:dyDescent="0.75">
      <c r="A241" s="12">
        <v>42163</v>
      </c>
      <c r="B241" s="1" t="s">
        <v>5</v>
      </c>
      <c r="C241" s="1" t="s">
        <v>14</v>
      </c>
      <c r="D241" s="1"/>
      <c r="E241" s="1">
        <v>4</v>
      </c>
      <c r="F241" s="1">
        <v>1</v>
      </c>
      <c r="G241" s="1" t="s">
        <v>12</v>
      </c>
      <c r="H241" s="1" t="s">
        <v>18</v>
      </c>
      <c r="I241" s="1" t="s">
        <v>19</v>
      </c>
      <c r="J241" s="1" t="s">
        <v>967</v>
      </c>
      <c r="K241" s="3" t="s">
        <v>968</v>
      </c>
      <c r="L241" s="1" t="s">
        <v>11</v>
      </c>
      <c r="M241" s="1" t="s">
        <v>161</v>
      </c>
      <c r="N241" s="1" t="s">
        <v>72</v>
      </c>
      <c r="O241" s="1"/>
      <c r="P241" s="1"/>
      <c r="Q241" s="1"/>
      <c r="R241" s="1"/>
    </row>
    <row r="242" spans="1:18" x14ac:dyDescent="0.75">
      <c r="A242" s="12">
        <v>42168</v>
      </c>
      <c r="B242" s="1" t="s">
        <v>5</v>
      </c>
      <c r="C242" s="1" t="s">
        <v>14</v>
      </c>
      <c r="D242" s="1"/>
      <c r="E242" s="1">
        <v>4</v>
      </c>
      <c r="F242" s="1">
        <v>1</v>
      </c>
      <c r="G242" s="1" t="s">
        <v>12</v>
      </c>
      <c r="H242" s="1" t="s">
        <v>10</v>
      </c>
      <c r="I242" s="1" t="s">
        <v>875</v>
      </c>
      <c r="J242" s="1" t="s">
        <v>2126</v>
      </c>
      <c r="K242" s="3" t="s">
        <v>966</v>
      </c>
      <c r="L242" s="1" t="s">
        <v>11</v>
      </c>
      <c r="M242" s="1" t="s">
        <v>161</v>
      </c>
      <c r="N242" s="1" t="s">
        <v>72</v>
      </c>
      <c r="O242" s="1"/>
      <c r="P242" s="1"/>
      <c r="Q242" s="1"/>
      <c r="R242" s="1"/>
    </row>
    <row r="243" spans="1:18" x14ac:dyDescent="0.75">
      <c r="A243" s="12">
        <v>42179</v>
      </c>
      <c r="B243" s="1" t="s">
        <v>5</v>
      </c>
      <c r="C243" s="1" t="s">
        <v>14</v>
      </c>
      <c r="D243" s="1"/>
      <c r="E243" s="1">
        <v>4</v>
      </c>
      <c r="F243" s="1">
        <v>1</v>
      </c>
      <c r="G243" s="1" t="s">
        <v>6</v>
      </c>
      <c r="H243" s="1" t="s">
        <v>10</v>
      </c>
      <c r="I243" s="1" t="s">
        <v>14</v>
      </c>
      <c r="J243" s="1" t="s">
        <v>5131</v>
      </c>
      <c r="K243" s="3" t="s">
        <v>5132</v>
      </c>
      <c r="L243" s="1" t="s">
        <v>11</v>
      </c>
      <c r="M243" s="1" t="s">
        <v>88</v>
      </c>
      <c r="N243" s="1" t="s">
        <v>72</v>
      </c>
      <c r="O243" s="1"/>
      <c r="P243" s="1"/>
      <c r="Q243" s="1"/>
      <c r="R243" s="1"/>
    </row>
    <row r="244" spans="1:18" x14ac:dyDescent="0.75">
      <c r="A244" s="12">
        <v>42180</v>
      </c>
      <c r="B244" s="1" t="s">
        <v>4</v>
      </c>
      <c r="C244" s="1" t="s">
        <v>5</v>
      </c>
      <c r="D244" s="1"/>
      <c r="E244" s="1">
        <v>1</v>
      </c>
      <c r="F244" s="1">
        <v>1</v>
      </c>
      <c r="G244" s="1" t="s">
        <v>12</v>
      </c>
      <c r="H244" s="1" t="s">
        <v>18</v>
      </c>
      <c r="I244" s="1" t="s">
        <v>19</v>
      </c>
      <c r="J244" s="1" t="s">
        <v>45</v>
      </c>
      <c r="K244" s="3" t="s">
        <v>36</v>
      </c>
      <c r="L244" s="1" t="s">
        <v>11</v>
      </c>
      <c r="M244" s="1" t="s">
        <v>88</v>
      </c>
      <c r="N244" s="1" t="s">
        <v>72</v>
      </c>
      <c r="O244" s="1"/>
      <c r="P244" s="1"/>
      <c r="Q244" s="1"/>
      <c r="R244" s="1"/>
    </row>
    <row r="245" spans="1:18" x14ac:dyDescent="0.75">
      <c r="A245" s="12">
        <v>42182</v>
      </c>
      <c r="B245" s="1" t="s">
        <v>4</v>
      </c>
      <c r="C245" s="1" t="s">
        <v>46</v>
      </c>
      <c r="D245" s="1"/>
      <c r="E245" s="1">
        <v>3</v>
      </c>
      <c r="F245" s="1">
        <v>1</v>
      </c>
      <c r="G245" s="1" t="s">
        <v>13</v>
      </c>
      <c r="H245" s="1" t="s">
        <v>10</v>
      </c>
      <c r="I245" s="1" t="s">
        <v>17</v>
      </c>
      <c r="J245" s="1" t="s">
        <v>150</v>
      </c>
      <c r="K245" s="3" t="s">
        <v>126</v>
      </c>
      <c r="L245" s="1" t="s">
        <v>11</v>
      </c>
      <c r="M245" s="1" t="s">
        <v>161</v>
      </c>
      <c r="N245" s="1" t="s">
        <v>72</v>
      </c>
      <c r="O245" s="1"/>
      <c r="P245" s="1"/>
      <c r="Q245" s="1"/>
      <c r="R245" s="1"/>
    </row>
    <row r="246" spans="1:18" x14ac:dyDescent="0.75">
      <c r="A246" s="12">
        <v>42188</v>
      </c>
      <c r="B246" s="1" t="s">
        <v>4</v>
      </c>
      <c r="C246" s="1" t="s">
        <v>46</v>
      </c>
      <c r="D246" s="1"/>
      <c r="E246" s="1">
        <v>3</v>
      </c>
      <c r="F246" s="1">
        <v>1</v>
      </c>
      <c r="G246" s="1" t="s">
        <v>13</v>
      </c>
      <c r="H246" s="1" t="s">
        <v>10</v>
      </c>
      <c r="I246" s="1" t="s">
        <v>17</v>
      </c>
      <c r="J246" s="1" t="s">
        <v>151</v>
      </c>
      <c r="K246" s="3" t="s">
        <v>127</v>
      </c>
      <c r="L246" s="1" t="s">
        <v>11</v>
      </c>
      <c r="M246" s="1" t="s">
        <v>161</v>
      </c>
      <c r="N246" s="1" t="s">
        <v>72</v>
      </c>
      <c r="O246" s="1"/>
      <c r="P246" s="1"/>
      <c r="Q246" s="1"/>
      <c r="R246" s="1"/>
    </row>
    <row r="247" spans="1:18" x14ac:dyDescent="0.75">
      <c r="A247" s="12">
        <v>42194</v>
      </c>
      <c r="B247" s="1" t="s">
        <v>14</v>
      </c>
      <c r="C247" s="1" t="s">
        <v>46</v>
      </c>
      <c r="D247" s="1"/>
      <c r="E247" s="1">
        <v>6</v>
      </c>
      <c r="F247" s="1">
        <v>1</v>
      </c>
      <c r="G247" s="1" t="s">
        <v>12</v>
      </c>
      <c r="H247" s="1" t="s">
        <v>10</v>
      </c>
      <c r="I247" s="1" t="s">
        <v>5</v>
      </c>
      <c r="J247" s="1" t="s">
        <v>963</v>
      </c>
      <c r="K247" s="3" t="s">
        <v>127</v>
      </c>
      <c r="L247" s="1" t="s">
        <v>11</v>
      </c>
      <c r="M247" s="1" t="s">
        <v>161</v>
      </c>
      <c r="N247" s="1" t="s">
        <v>73</v>
      </c>
      <c r="O247" s="1"/>
      <c r="P247" s="1"/>
      <c r="Q247" s="1"/>
      <c r="R247" s="1"/>
    </row>
    <row r="248" spans="1:18" x14ac:dyDescent="0.75">
      <c r="A248" s="12">
        <v>42200</v>
      </c>
      <c r="B248" s="1" t="s">
        <v>4</v>
      </c>
      <c r="C248" s="1" t="s">
        <v>5</v>
      </c>
      <c r="D248" s="1"/>
      <c r="E248" s="1">
        <v>1</v>
      </c>
      <c r="F248" s="1">
        <v>1</v>
      </c>
      <c r="G248" s="1" t="s">
        <v>12</v>
      </c>
      <c r="H248" s="1" t="s">
        <v>18</v>
      </c>
      <c r="I248" s="1" t="s">
        <v>19</v>
      </c>
      <c r="J248" s="1" t="s">
        <v>961</v>
      </c>
      <c r="K248" s="3" t="s">
        <v>962</v>
      </c>
      <c r="L248" s="1" t="s">
        <v>11</v>
      </c>
      <c r="M248" s="1" t="s">
        <v>161</v>
      </c>
      <c r="N248" s="1" t="s">
        <v>72</v>
      </c>
      <c r="O248" s="1"/>
      <c r="P248" s="1"/>
      <c r="Q248" s="1"/>
      <c r="R248" s="1"/>
    </row>
    <row r="249" spans="1:18" x14ac:dyDescent="0.75">
      <c r="A249" s="12">
        <v>42207</v>
      </c>
      <c r="B249" s="1" t="s">
        <v>4</v>
      </c>
      <c r="C249" s="1" t="s">
        <v>14</v>
      </c>
      <c r="D249" s="1"/>
      <c r="E249" s="1">
        <v>2</v>
      </c>
      <c r="F249" s="1">
        <v>1</v>
      </c>
      <c r="G249" s="1" t="s">
        <v>12</v>
      </c>
      <c r="H249" s="1" t="s">
        <v>18</v>
      </c>
      <c r="I249" s="1" t="s">
        <v>19</v>
      </c>
      <c r="J249" s="1" t="s">
        <v>1459</v>
      </c>
      <c r="K249" s="3" t="s">
        <v>1460</v>
      </c>
      <c r="L249" s="1" t="s">
        <v>11</v>
      </c>
      <c r="M249" s="1" t="s">
        <v>88</v>
      </c>
      <c r="N249" s="1" t="s">
        <v>72</v>
      </c>
      <c r="O249" s="1"/>
      <c r="P249" s="1"/>
      <c r="Q249" s="1"/>
      <c r="R249" s="1"/>
    </row>
    <row r="250" spans="1:18" x14ac:dyDescent="0.75">
      <c r="A250" s="12">
        <v>42209</v>
      </c>
      <c r="B250" s="1" t="s">
        <v>5</v>
      </c>
      <c r="C250" s="1" t="s">
        <v>46</v>
      </c>
      <c r="D250" s="1"/>
      <c r="E250" s="1">
        <v>5</v>
      </c>
      <c r="F250" s="1">
        <v>1</v>
      </c>
      <c r="G250" s="1" t="s">
        <v>12</v>
      </c>
      <c r="H250" s="1" t="s">
        <v>10</v>
      </c>
      <c r="I250" s="1" t="s">
        <v>5</v>
      </c>
      <c r="J250" s="1" t="s">
        <v>2128</v>
      </c>
      <c r="K250" s="3" t="s">
        <v>2127</v>
      </c>
      <c r="L250" s="1" t="s">
        <v>628</v>
      </c>
      <c r="M250" s="1" t="s">
        <v>88</v>
      </c>
      <c r="N250" s="1" t="s">
        <v>72</v>
      </c>
      <c r="O250" s="1"/>
      <c r="P250" s="1"/>
      <c r="Q250" s="1"/>
      <c r="R250" s="1"/>
    </row>
    <row r="251" spans="1:18" x14ac:dyDescent="0.75">
      <c r="A251" s="12">
        <v>42211</v>
      </c>
      <c r="B251" s="1" t="s">
        <v>5</v>
      </c>
      <c r="C251" s="1" t="s">
        <v>14</v>
      </c>
      <c r="D251" s="1"/>
      <c r="E251" s="1">
        <v>4</v>
      </c>
      <c r="F251" s="1">
        <v>1</v>
      </c>
      <c r="G251" s="1" t="s">
        <v>12</v>
      </c>
      <c r="H251" s="1" t="s">
        <v>18</v>
      </c>
      <c r="I251" s="1" t="s">
        <v>19</v>
      </c>
      <c r="J251" s="1" t="s">
        <v>959</v>
      </c>
      <c r="K251" s="3" t="s">
        <v>960</v>
      </c>
      <c r="L251" s="1" t="s">
        <v>11</v>
      </c>
      <c r="M251" s="1" t="s">
        <v>88</v>
      </c>
      <c r="N251" s="1" t="s">
        <v>72</v>
      </c>
      <c r="O251" s="1"/>
      <c r="P251" s="1"/>
      <c r="Q251" s="1"/>
      <c r="R251" s="1"/>
    </row>
    <row r="252" spans="1:18" x14ac:dyDescent="0.75">
      <c r="A252" s="12">
        <v>42216</v>
      </c>
      <c r="B252" s="1" t="s">
        <v>4</v>
      </c>
      <c r="C252" s="1" t="s">
        <v>14</v>
      </c>
      <c r="D252" s="1"/>
      <c r="E252" s="1">
        <v>2</v>
      </c>
      <c r="F252" s="1">
        <v>1</v>
      </c>
      <c r="G252" s="1" t="s">
        <v>6</v>
      </c>
      <c r="H252" s="1" t="s">
        <v>10</v>
      </c>
      <c r="I252" s="1" t="s">
        <v>14</v>
      </c>
      <c r="J252" s="1" t="s">
        <v>1590</v>
      </c>
      <c r="K252" s="3" t="s">
        <v>1591</v>
      </c>
      <c r="L252" s="1" t="s">
        <v>11</v>
      </c>
      <c r="M252" s="1" t="s">
        <v>161</v>
      </c>
      <c r="N252" s="1" t="s">
        <v>72</v>
      </c>
      <c r="O252" s="1"/>
      <c r="P252" s="1"/>
      <c r="Q252" s="1"/>
      <c r="R252" s="1"/>
    </row>
    <row r="253" spans="1:18" x14ac:dyDescent="0.75">
      <c r="A253" s="12">
        <v>42233</v>
      </c>
      <c r="B253" s="1" t="s">
        <v>5</v>
      </c>
      <c r="C253" s="1" t="s">
        <v>46</v>
      </c>
      <c r="D253" s="1"/>
      <c r="E253" s="1">
        <v>5</v>
      </c>
      <c r="F253" s="1">
        <v>1</v>
      </c>
      <c r="G253" s="1" t="s">
        <v>13</v>
      </c>
      <c r="H253" s="1" t="s">
        <v>10</v>
      </c>
      <c r="I253" s="1" t="s">
        <v>5</v>
      </c>
      <c r="J253" s="1" t="s">
        <v>152</v>
      </c>
      <c r="K253" s="3" t="s">
        <v>5288</v>
      </c>
      <c r="L253" s="1" t="s">
        <v>11</v>
      </c>
      <c r="M253" s="1" t="s">
        <v>161</v>
      </c>
      <c r="N253" s="1" t="s">
        <v>72</v>
      </c>
      <c r="O253" s="1"/>
      <c r="P253" s="1"/>
      <c r="Q253" s="1"/>
      <c r="R253" s="1"/>
    </row>
    <row r="254" spans="1:18" x14ac:dyDescent="0.75">
      <c r="A254" s="12">
        <v>42244</v>
      </c>
      <c r="B254" s="1" t="s">
        <v>4</v>
      </c>
      <c r="C254" s="1" t="s">
        <v>5</v>
      </c>
      <c r="D254" s="1"/>
      <c r="E254" s="1">
        <v>1</v>
      </c>
      <c r="F254" s="1">
        <v>1</v>
      </c>
      <c r="G254" s="1" t="s">
        <v>6</v>
      </c>
      <c r="H254" s="1" t="s">
        <v>10</v>
      </c>
      <c r="I254" s="1" t="s">
        <v>5</v>
      </c>
      <c r="J254" s="1" t="s">
        <v>1577</v>
      </c>
      <c r="K254" s="3" t="s">
        <v>35</v>
      </c>
      <c r="L254" s="1" t="s">
        <v>11</v>
      </c>
      <c r="M254" s="1" t="s">
        <v>88</v>
      </c>
      <c r="N254" s="1" t="s">
        <v>72</v>
      </c>
      <c r="O254" s="1"/>
      <c r="P254" s="1"/>
      <c r="Q254" s="1"/>
      <c r="R254" s="1"/>
    </row>
    <row r="255" spans="1:18" x14ac:dyDescent="0.75">
      <c r="A255" s="12">
        <v>42258</v>
      </c>
      <c r="B255" s="1" t="s">
        <v>4</v>
      </c>
      <c r="C255" s="1" t="s">
        <v>5</v>
      </c>
      <c r="D255" s="1"/>
      <c r="E255" s="1">
        <v>1</v>
      </c>
      <c r="F255" s="1">
        <v>1</v>
      </c>
      <c r="G255" s="1" t="s">
        <v>6</v>
      </c>
      <c r="H255" s="1" t="s">
        <v>10</v>
      </c>
      <c r="I255" s="1" t="s">
        <v>4</v>
      </c>
      <c r="J255" s="1" t="s">
        <v>156</v>
      </c>
      <c r="K255" s="3" t="s">
        <v>1579</v>
      </c>
      <c r="L255" s="1" t="s">
        <v>11</v>
      </c>
      <c r="M255" s="1" t="s">
        <v>161</v>
      </c>
      <c r="N255" s="1" t="s">
        <v>72</v>
      </c>
      <c r="O255" s="1"/>
      <c r="P255" s="1"/>
      <c r="Q255" s="1"/>
      <c r="R255" s="1"/>
    </row>
    <row r="256" spans="1:18" x14ac:dyDescent="0.75">
      <c r="A256" s="12">
        <v>42258</v>
      </c>
      <c r="B256" s="1" t="s">
        <v>4</v>
      </c>
      <c r="C256" s="1" t="s">
        <v>14</v>
      </c>
      <c r="D256" s="1"/>
      <c r="E256" s="1">
        <v>2</v>
      </c>
      <c r="F256" s="1">
        <v>1</v>
      </c>
      <c r="G256" s="1" t="s">
        <v>6</v>
      </c>
      <c r="H256" s="1" t="s">
        <v>10</v>
      </c>
      <c r="I256" s="1" t="s">
        <v>4</v>
      </c>
      <c r="J256" s="1" t="s">
        <v>1588</v>
      </c>
      <c r="K256" s="3" t="s">
        <v>1589</v>
      </c>
      <c r="L256" s="1" t="s">
        <v>11</v>
      </c>
      <c r="M256" s="1" t="s">
        <v>161</v>
      </c>
      <c r="N256" s="1" t="s">
        <v>72</v>
      </c>
      <c r="O256" s="1"/>
      <c r="P256" s="1"/>
      <c r="Q256" s="1"/>
      <c r="R256" s="1"/>
    </row>
    <row r="257" spans="1:18" x14ac:dyDescent="0.75">
      <c r="A257" s="12">
        <v>42262</v>
      </c>
      <c r="B257" s="1" t="s">
        <v>4</v>
      </c>
      <c r="C257" s="1" t="s">
        <v>5</v>
      </c>
      <c r="D257" s="1"/>
      <c r="E257" s="1">
        <v>1</v>
      </c>
      <c r="F257" s="1">
        <v>1</v>
      </c>
      <c r="G257" s="1" t="s">
        <v>13</v>
      </c>
      <c r="H257" s="1" t="s">
        <v>18</v>
      </c>
      <c r="I257" s="1" t="s">
        <v>19</v>
      </c>
      <c r="J257" s="1" t="s">
        <v>5184</v>
      </c>
      <c r="K257" s="3" t="s">
        <v>5185</v>
      </c>
      <c r="L257" s="1" t="s">
        <v>11</v>
      </c>
      <c r="M257" s="1" t="s">
        <v>88</v>
      </c>
      <c r="N257" s="1" t="s">
        <v>72</v>
      </c>
      <c r="O257" s="1"/>
      <c r="P257" s="1"/>
      <c r="Q257" s="1"/>
      <c r="R257" s="1"/>
    </row>
    <row r="258" spans="1:18" x14ac:dyDescent="0.75">
      <c r="A258" s="12">
        <v>42263</v>
      </c>
      <c r="B258" s="1" t="s">
        <v>5</v>
      </c>
      <c r="C258" s="1" t="s">
        <v>14</v>
      </c>
      <c r="D258" s="1"/>
      <c r="E258" s="1">
        <v>4</v>
      </c>
      <c r="F258" s="1">
        <v>1</v>
      </c>
      <c r="G258" s="1" t="s">
        <v>13</v>
      </c>
      <c r="H258" s="1" t="s">
        <v>10</v>
      </c>
      <c r="I258" s="1" t="s">
        <v>5</v>
      </c>
      <c r="J258" s="1" t="s">
        <v>5101</v>
      </c>
      <c r="K258" s="3" t="s">
        <v>5102</v>
      </c>
      <c r="L258" s="1" t="s">
        <v>11</v>
      </c>
      <c r="M258" s="1" t="s">
        <v>88</v>
      </c>
      <c r="N258" s="1" t="s">
        <v>72</v>
      </c>
      <c r="O258" s="1"/>
      <c r="P258" s="1"/>
      <c r="Q258" s="1"/>
      <c r="R258" s="1"/>
    </row>
    <row r="259" spans="1:18" x14ac:dyDescent="0.75">
      <c r="A259" s="12">
        <v>42265</v>
      </c>
      <c r="B259" s="1" t="s">
        <v>4</v>
      </c>
      <c r="C259" s="1" t="s">
        <v>5</v>
      </c>
      <c r="D259" s="1"/>
      <c r="E259" s="1">
        <v>1</v>
      </c>
      <c r="F259" s="1">
        <v>1</v>
      </c>
      <c r="G259" s="1" t="s">
        <v>177</v>
      </c>
      <c r="H259" s="1" t="s">
        <v>18</v>
      </c>
      <c r="I259" s="1" t="s">
        <v>19</v>
      </c>
      <c r="J259" s="1" t="s">
        <v>5243</v>
      </c>
      <c r="K259" s="3" t="s">
        <v>5244</v>
      </c>
      <c r="L259" s="1" t="s">
        <v>11</v>
      </c>
      <c r="M259" s="1" t="s">
        <v>88</v>
      </c>
      <c r="N259" s="1" t="s">
        <v>72</v>
      </c>
      <c r="O259" s="1"/>
      <c r="P259" s="1"/>
      <c r="Q259" s="1"/>
      <c r="R259" s="1"/>
    </row>
    <row r="260" spans="1:18" x14ac:dyDescent="0.75">
      <c r="A260" s="12">
        <v>42270</v>
      </c>
      <c r="B260" s="1" t="s">
        <v>5</v>
      </c>
      <c r="C260" s="1" t="s">
        <v>14</v>
      </c>
      <c r="D260" s="1"/>
      <c r="E260" s="1">
        <v>4</v>
      </c>
      <c r="F260" s="1">
        <v>1</v>
      </c>
      <c r="G260" s="1" t="s">
        <v>12</v>
      </c>
      <c r="H260" s="1" t="s">
        <v>10</v>
      </c>
      <c r="I260" s="1" t="s">
        <v>5</v>
      </c>
      <c r="J260" s="1" t="s">
        <v>951</v>
      </c>
      <c r="K260" s="3" t="s">
        <v>952</v>
      </c>
      <c r="L260" s="1" t="s">
        <v>11</v>
      </c>
      <c r="M260" s="1" t="s">
        <v>161</v>
      </c>
      <c r="N260" s="1" t="s">
        <v>72</v>
      </c>
      <c r="O260" s="1"/>
      <c r="P260" s="1"/>
      <c r="Q260" s="1"/>
      <c r="R260" s="1"/>
    </row>
    <row r="261" spans="1:18" x14ac:dyDescent="0.75">
      <c r="A261" s="12">
        <v>42271</v>
      </c>
      <c r="B261" s="1" t="s">
        <v>14</v>
      </c>
      <c r="C261" s="1" t="s">
        <v>46</v>
      </c>
      <c r="D261" s="1"/>
      <c r="E261" s="1">
        <v>6</v>
      </c>
      <c r="F261" s="1">
        <v>1</v>
      </c>
      <c r="G261" s="1" t="s">
        <v>12</v>
      </c>
      <c r="H261" s="1" t="s">
        <v>10</v>
      </c>
      <c r="I261" s="1" t="s">
        <v>38</v>
      </c>
      <c r="J261" s="1" t="s">
        <v>5104</v>
      </c>
      <c r="K261" s="3" t="s">
        <v>5105</v>
      </c>
      <c r="L261" s="1" t="s">
        <v>11</v>
      </c>
      <c r="M261" s="1" t="s">
        <v>161</v>
      </c>
      <c r="N261" s="1" t="s">
        <v>73</v>
      </c>
      <c r="O261" s="1"/>
      <c r="P261" s="1"/>
      <c r="Q261" s="1"/>
      <c r="R261" s="1"/>
    </row>
    <row r="262" spans="1:18" x14ac:dyDescent="0.75">
      <c r="A262" s="12">
        <v>42273</v>
      </c>
      <c r="B262" s="1" t="s">
        <v>4</v>
      </c>
      <c r="C262" s="1" t="s">
        <v>46</v>
      </c>
      <c r="D262" s="1"/>
      <c r="E262" s="1">
        <v>3</v>
      </c>
      <c r="F262" s="1">
        <v>1</v>
      </c>
      <c r="G262" s="1" t="s">
        <v>13</v>
      </c>
      <c r="H262" s="1" t="s">
        <v>10</v>
      </c>
      <c r="I262" s="1" t="s">
        <v>38</v>
      </c>
      <c r="J262" s="1" t="s">
        <v>157</v>
      </c>
      <c r="K262" s="3" t="s">
        <v>1601</v>
      </c>
      <c r="L262" s="1" t="s">
        <v>11</v>
      </c>
      <c r="M262" s="1" t="s">
        <v>161</v>
      </c>
      <c r="N262" s="1" t="s">
        <v>73</v>
      </c>
      <c r="O262" s="1"/>
      <c r="P262" s="1"/>
      <c r="Q262" s="1"/>
      <c r="R262" s="1"/>
    </row>
    <row r="263" spans="1:18" x14ac:dyDescent="0.75">
      <c r="A263" s="12">
        <v>42274</v>
      </c>
      <c r="B263" s="1" t="s">
        <v>4</v>
      </c>
      <c r="C263" s="1" t="s">
        <v>14</v>
      </c>
      <c r="D263" s="1"/>
      <c r="E263" s="1">
        <v>2</v>
      </c>
      <c r="F263" s="1">
        <v>1</v>
      </c>
      <c r="G263" s="1" t="s">
        <v>174</v>
      </c>
      <c r="H263" s="1" t="s">
        <v>10</v>
      </c>
      <c r="I263" s="1" t="s">
        <v>38</v>
      </c>
      <c r="J263" s="1" t="s">
        <v>104</v>
      </c>
      <c r="K263" s="3" t="s">
        <v>20</v>
      </c>
      <c r="L263" s="1" t="s">
        <v>11</v>
      </c>
      <c r="M263" s="1" t="s">
        <v>161</v>
      </c>
      <c r="N263" s="1" t="s">
        <v>73</v>
      </c>
      <c r="O263" s="1"/>
      <c r="P263" s="1"/>
      <c r="Q263" s="1"/>
      <c r="R263" s="1"/>
    </row>
    <row r="264" spans="1:18" x14ac:dyDescent="0.75">
      <c r="A264" s="12">
        <v>42274</v>
      </c>
      <c r="B264" s="1" t="s">
        <v>5</v>
      </c>
      <c r="C264" s="1" t="s">
        <v>14</v>
      </c>
      <c r="D264" s="1"/>
      <c r="E264" s="1">
        <v>4</v>
      </c>
      <c r="F264" s="1">
        <v>1</v>
      </c>
      <c r="G264" s="1" t="s">
        <v>174</v>
      </c>
      <c r="H264" s="1" t="s">
        <v>10</v>
      </c>
      <c r="I264" s="1" t="s">
        <v>38</v>
      </c>
      <c r="J264" s="1" t="s">
        <v>5106</v>
      </c>
      <c r="K264" s="3" t="s">
        <v>5105</v>
      </c>
      <c r="L264" s="1" t="s">
        <v>11</v>
      </c>
      <c r="M264" s="1" t="s">
        <v>88</v>
      </c>
      <c r="N264" s="1" t="s">
        <v>73</v>
      </c>
      <c r="O264" s="1"/>
      <c r="P264" s="1"/>
      <c r="Q264" s="1"/>
      <c r="R264" s="1"/>
    </row>
    <row r="265" spans="1:18" x14ac:dyDescent="0.75">
      <c r="A265" s="12">
        <v>42275</v>
      </c>
      <c r="B265" s="1" t="s">
        <v>4</v>
      </c>
      <c r="C265" s="1" t="s">
        <v>5</v>
      </c>
      <c r="D265" s="1"/>
      <c r="E265" s="1">
        <v>1</v>
      </c>
      <c r="F265" s="1">
        <v>1</v>
      </c>
      <c r="G265" s="1" t="s">
        <v>12</v>
      </c>
      <c r="H265" s="1" t="s">
        <v>10</v>
      </c>
      <c r="I265" s="1" t="s">
        <v>38</v>
      </c>
      <c r="J265" s="1" t="s">
        <v>867</v>
      </c>
      <c r="K265" s="3" t="s">
        <v>946</v>
      </c>
      <c r="L265" s="1" t="s">
        <v>11</v>
      </c>
      <c r="M265" s="1" t="s">
        <v>88</v>
      </c>
      <c r="N265" s="1" t="s">
        <v>73</v>
      </c>
      <c r="O265" s="1"/>
      <c r="P265" s="1"/>
      <c r="Q265" s="1"/>
      <c r="R265" s="1"/>
    </row>
    <row r="266" spans="1:18" x14ac:dyDescent="0.75">
      <c r="A266" s="12">
        <v>42275</v>
      </c>
      <c r="B266" s="1" t="s">
        <v>5</v>
      </c>
      <c r="C266" s="1" t="s">
        <v>14</v>
      </c>
      <c r="D266" s="1"/>
      <c r="E266" s="1">
        <v>4</v>
      </c>
      <c r="F266" s="1">
        <v>1</v>
      </c>
      <c r="G266" s="1" t="s">
        <v>12</v>
      </c>
      <c r="H266" s="1" t="s">
        <v>10</v>
      </c>
      <c r="I266" s="1" t="s">
        <v>38</v>
      </c>
      <c r="J266" s="1" t="s">
        <v>949</v>
      </c>
      <c r="K266" s="3" t="s">
        <v>950</v>
      </c>
      <c r="L266" s="1" t="s">
        <v>11</v>
      </c>
      <c r="M266" s="1" t="s">
        <v>161</v>
      </c>
      <c r="N266" s="1" t="s">
        <v>73</v>
      </c>
      <c r="O266" s="1"/>
      <c r="P266" s="1"/>
      <c r="Q266" s="1"/>
      <c r="R266" s="1"/>
    </row>
    <row r="267" spans="1:18" x14ac:dyDescent="0.75">
      <c r="A267" s="12">
        <v>42275</v>
      </c>
      <c r="B267" s="1" t="s">
        <v>5</v>
      </c>
      <c r="C267" s="1" t="s">
        <v>46</v>
      </c>
      <c r="D267" s="1"/>
      <c r="E267" s="1">
        <v>5</v>
      </c>
      <c r="F267" s="1">
        <v>1</v>
      </c>
      <c r="G267" s="1" t="s">
        <v>12</v>
      </c>
      <c r="H267" s="1" t="s">
        <v>10</v>
      </c>
      <c r="I267" s="1" t="s">
        <v>38</v>
      </c>
      <c r="J267" s="1" t="s">
        <v>947</v>
      </c>
      <c r="K267" s="3" t="s">
        <v>948</v>
      </c>
      <c r="L267" s="1" t="s">
        <v>11</v>
      </c>
      <c r="M267" s="1" t="s">
        <v>161</v>
      </c>
      <c r="N267" s="1" t="s">
        <v>73</v>
      </c>
    </row>
    <row r="268" spans="1:18" x14ac:dyDescent="0.75">
      <c r="A268" s="12">
        <v>42278</v>
      </c>
      <c r="B268" s="1" t="s">
        <v>4</v>
      </c>
      <c r="C268" s="1" t="s">
        <v>5</v>
      </c>
      <c r="D268" s="1"/>
      <c r="E268" s="1">
        <v>1</v>
      </c>
      <c r="F268" s="1">
        <v>1</v>
      </c>
      <c r="G268" s="1" t="s">
        <v>6</v>
      </c>
      <c r="H268" s="1" t="s">
        <v>92</v>
      </c>
      <c r="I268" s="1" t="s">
        <v>93</v>
      </c>
      <c r="J268" s="1" t="s">
        <v>1984</v>
      </c>
      <c r="K268" s="3" t="s">
        <v>1985</v>
      </c>
      <c r="L268" s="1" t="s">
        <v>11</v>
      </c>
      <c r="M268" s="1" t="s">
        <v>88</v>
      </c>
      <c r="N268" s="1" t="s">
        <v>72</v>
      </c>
    </row>
    <row r="269" spans="1:18" x14ac:dyDescent="0.75">
      <c r="A269" s="12">
        <v>42285</v>
      </c>
      <c r="B269" s="1" t="s">
        <v>4</v>
      </c>
      <c r="C269" s="1" t="s">
        <v>14</v>
      </c>
      <c r="D269" s="1"/>
      <c r="E269" s="1">
        <v>2</v>
      </c>
      <c r="F269" s="1">
        <v>1</v>
      </c>
      <c r="G269" s="1" t="s">
        <v>177</v>
      </c>
      <c r="H269" s="1" t="s">
        <v>10</v>
      </c>
      <c r="I269" s="1" t="s">
        <v>1169</v>
      </c>
      <c r="J269" s="1" t="s">
        <v>5241</v>
      </c>
      <c r="K269" s="3" t="s">
        <v>5242</v>
      </c>
      <c r="L269" s="1" t="s">
        <v>11</v>
      </c>
      <c r="M269" s="1" t="s">
        <v>161</v>
      </c>
      <c r="N269" s="1" t="s">
        <v>73</v>
      </c>
    </row>
    <row r="270" spans="1:18" x14ac:dyDescent="0.75">
      <c r="A270" s="12">
        <v>42287</v>
      </c>
      <c r="B270" s="1" t="s">
        <v>4</v>
      </c>
      <c r="C270" s="1" t="s">
        <v>14</v>
      </c>
      <c r="D270" s="1"/>
      <c r="E270" s="1">
        <v>2</v>
      </c>
      <c r="F270" s="1">
        <v>1</v>
      </c>
      <c r="G270" s="1" t="s">
        <v>12</v>
      </c>
      <c r="H270" s="1" t="s">
        <v>18</v>
      </c>
      <c r="I270" s="1" t="s">
        <v>19</v>
      </c>
      <c r="J270" s="1" t="s">
        <v>1453</v>
      </c>
      <c r="K270" s="3" t="s">
        <v>1454</v>
      </c>
      <c r="L270" s="1" t="s">
        <v>11</v>
      </c>
      <c r="M270" s="1" t="s">
        <v>161</v>
      </c>
      <c r="N270" s="1" t="s">
        <v>72</v>
      </c>
    </row>
    <row r="271" spans="1:18" x14ac:dyDescent="0.75">
      <c r="A271" s="12">
        <v>42287</v>
      </c>
      <c r="B271" s="1" t="s">
        <v>4</v>
      </c>
      <c r="C271" s="1" t="s">
        <v>5</v>
      </c>
      <c r="D271" s="1"/>
      <c r="E271" s="1">
        <v>1</v>
      </c>
      <c r="F271" s="1">
        <v>1</v>
      </c>
      <c r="G271" s="1" t="s">
        <v>6</v>
      </c>
      <c r="H271" s="1" t="s">
        <v>92</v>
      </c>
      <c r="I271" s="1" t="s">
        <v>93</v>
      </c>
      <c r="J271" s="1" t="s">
        <v>5245</v>
      </c>
      <c r="K271" s="3" t="s">
        <v>1983</v>
      </c>
      <c r="L271" s="1" t="s">
        <v>11</v>
      </c>
      <c r="M271" s="1" t="s">
        <v>88</v>
      </c>
      <c r="N271" s="1" t="s">
        <v>72</v>
      </c>
    </row>
    <row r="272" spans="1:18" ht="29.5" x14ac:dyDescent="0.75">
      <c r="A272" s="12">
        <v>42289</v>
      </c>
      <c r="B272" s="1" t="s">
        <v>4</v>
      </c>
      <c r="C272" s="1" t="s">
        <v>5</v>
      </c>
      <c r="D272" s="1"/>
      <c r="E272" s="1">
        <v>1</v>
      </c>
      <c r="F272" s="1">
        <v>1</v>
      </c>
      <c r="G272" s="1" t="s">
        <v>6</v>
      </c>
      <c r="H272" s="1" t="s">
        <v>92</v>
      </c>
      <c r="I272" s="1" t="s">
        <v>93</v>
      </c>
      <c r="J272" s="1" t="s">
        <v>5252</v>
      </c>
      <c r="K272" s="3" t="s">
        <v>5247</v>
      </c>
      <c r="L272" s="1" t="s">
        <v>101</v>
      </c>
      <c r="M272" s="1" t="s">
        <v>88</v>
      </c>
      <c r="N272" s="1" t="s">
        <v>72</v>
      </c>
    </row>
    <row r="273" spans="1:14" x14ac:dyDescent="0.75">
      <c r="A273" s="12">
        <v>42291</v>
      </c>
      <c r="B273" s="1" t="s">
        <v>4</v>
      </c>
      <c r="C273" s="1" t="s">
        <v>5</v>
      </c>
      <c r="D273" s="1"/>
      <c r="E273" s="1">
        <v>1</v>
      </c>
      <c r="F273" s="1">
        <v>1</v>
      </c>
      <c r="G273" s="1" t="s">
        <v>6</v>
      </c>
      <c r="H273" s="1" t="s">
        <v>92</v>
      </c>
      <c r="I273" s="1" t="s">
        <v>93</v>
      </c>
      <c r="J273" s="1" t="s">
        <v>5246</v>
      </c>
      <c r="K273" s="3" t="s">
        <v>5247</v>
      </c>
      <c r="L273" s="1" t="s">
        <v>11</v>
      </c>
      <c r="M273" s="1" t="s">
        <v>88</v>
      </c>
      <c r="N273" s="1" t="s">
        <v>72</v>
      </c>
    </row>
    <row r="274" spans="1:14" x14ac:dyDescent="0.75">
      <c r="A274" s="12">
        <v>42292</v>
      </c>
      <c r="B274" s="1" t="s">
        <v>4</v>
      </c>
      <c r="C274" s="1" t="s">
        <v>14</v>
      </c>
      <c r="D274" s="1"/>
      <c r="E274" s="1">
        <v>2</v>
      </c>
      <c r="F274" s="1">
        <v>1</v>
      </c>
      <c r="G274" s="1" t="s">
        <v>12</v>
      </c>
      <c r="H274" s="1" t="s">
        <v>18</v>
      </c>
      <c r="I274" s="1" t="s">
        <v>19</v>
      </c>
      <c r="J274" s="1" t="s">
        <v>1452</v>
      </c>
      <c r="K274" s="3" t="s">
        <v>1451</v>
      </c>
      <c r="L274" s="1" t="s">
        <v>11</v>
      </c>
      <c r="M274" s="1" t="s">
        <v>161</v>
      </c>
      <c r="N274" s="1" t="s">
        <v>72</v>
      </c>
    </row>
    <row r="275" spans="1:14" x14ac:dyDescent="0.75">
      <c r="A275" s="12">
        <v>42296</v>
      </c>
      <c r="B275" s="1" t="s">
        <v>4</v>
      </c>
      <c r="C275" s="1" t="s">
        <v>14</v>
      </c>
      <c r="D275" s="1"/>
      <c r="E275" s="1">
        <v>2</v>
      </c>
      <c r="F275" s="1">
        <v>1</v>
      </c>
      <c r="G275" s="1" t="s">
        <v>6</v>
      </c>
      <c r="H275" s="1" t="s">
        <v>10</v>
      </c>
      <c r="I275" s="1" t="s">
        <v>14</v>
      </c>
      <c r="J275" s="1" t="s">
        <v>2020</v>
      </c>
      <c r="K275" s="3" t="s">
        <v>2021</v>
      </c>
      <c r="L275" s="1" t="s">
        <v>11</v>
      </c>
      <c r="M275" s="1" t="s">
        <v>161</v>
      </c>
      <c r="N275" s="1" t="s">
        <v>72</v>
      </c>
    </row>
    <row r="276" spans="1:14" x14ac:dyDescent="0.75">
      <c r="A276" s="12">
        <v>42298</v>
      </c>
      <c r="B276" s="1" t="s">
        <v>5</v>
      </c>
      <c r="C276" s="1" t="s">
        <v>14</v>
      </c>
      <c r="D276" s="1"/>
      <c r="E276" s="1">
        <v>4</v>
      </c>
      <c r="F276" s="1">
        <v>1</v>
      </c>
      <c r="G276" s="1" t="s">
        <v>12</v>
      </c>
      <c r="H276" s="1" t="s">
        <v>18</v>
      </c>
      <c r="I276" s="1" t="s">
        <v>19</v>
      </c>
      <c r="J276" s="1" t="s">
        <v>944</v>
      </c>
      <c r="K276" s="3" t="s">
        <v>945</v>
      </c>
      <c r="L276" s="1" t="s">
        <v>11</v>
      </c>
      <c r="M276" s="1" t="s">
        <v>88</v>
      </c>
      <c r="N276" s="1" t="s">
        <v>72</v>
      </c>
    </row>
    <row r="277" spans="1:14" x14ac:dyDescent="0.75">
      <c r="A277" s="12">
        <v>42300</v>
      </c>
      <c r="B277" s="1" t="s">
        <v>4</v>
      </c>
      <c r="C277" s="1" t="s">
        <v>5</v>
      </c>
      <c r="D277" s="1"/>
      <c r="E277" s="1">
        <v>1</v>
      </c>
      <c r="F277" s="1">
        <v>1</v>
      </c>
      <c r="G277" s="1" t="s">
        <v>13</v>
      </c>
      <c r="H277" s="1" t="s">
        <v>10</v>
      </c>
      <c r="I277" s="1" t="s">
        <v>17</v>
      </c>
      <c r="J277" s="1" t="s">
        <v>5172</v>
      </c>
      <c r="K277" s="3" t="s">
        <v>5173</v>
      </c>
      <c r="L277" s="1" t="s">
        <v>11</v>
      </c>
      <c r="M277" s="1" t="s">
        <v>88</v>
      </c>
      <c r="N277" s="1" t="s">
        <v>73</v>
      </c>
    </row>
    <row r="278" spans="1:14" x14ac:dyDescent="0.75">
      <c r="A278" s="12">
        <v>42304</v>
      </c>
      <c r="B278" s="1" t="s">
        <v>4</v>
      </c>
      <c r="C278" s="1" t="s">
        <v>5</v>
      </c>
      <c r="D278" s="1"/>
      <c r="E278" s="1">
        <v>1</v>
      </c>
      <c r="F278" s="1">
        <v>1</v>
      </c>
      <c r="G278" s="1" t="s">
        <v>13</v>
      </c>
      <c r="H278" s="1" t="s">
        <v>18</v>
      </c>
      <c r="I278" s="1" t="s">
        <v>19</v>
      </c>
      <c r="J278" s="1" t="s">
        <v>5362</v>
      </c>
      <c r="K278" s="3" t="s">
        <v>5363</v>
      </c>
      <c r="L278" s="1" t="s">
        <v>11</v>
      </c>
      <c r="M278" s="1" t="s">
        <v>88</v>
      </c>
      <c r="N278" s="1" t="s">
        <v>72</v>
      </c>
    </row>
    <row r="279" spans="1:14" x14ac:dyDescent="0.75">
      <c r="A279" s="12">
        <v>42306</v>
      </c>
      <c r="B279" s="1" t="s">
        <v>4</v>
      </c>
      <c r="C279" s="1" t="s">
        <v>46</v>
      </c>
      <c r="D279" s="1"/>
      <c r="E279" s="1">
        <v>3</v>
      </c>
      <c r="F279" s="1">
        <v>1</v>
      </c>
      <c r="G279" s="1" t="s">
        <v>13</v>
      </c>
      <c r="H279" s="1" t="s">
        <v>10</v>
      </c>
      <c r="I279" s="1" t="s">
        <v>17</v>
      </c>
      <c r="J279" s="1" t="s">
        <v>154</v>
      </c>
      <c r="K279" s="3" t="s">
        <v>1600</v>
      </c>
      <c r="L279" s="1" t="s">
        <v>11</v>
      </c>
      <c r="M279" s="1" t="s">
        <v>161</v>
      </c>
      <c r="N279" s="1" t="s">
        <v>72</v>
      </c>
    </row>
    <row r="280" spans="1:14" x14ac:dyDescent="0.75">
      <c r="A280" s="12">
        <v>42307</v>
      </c>
      <c r="B280" s="1" t="s">
        <v>4</v>
      </c>
      <c r="C280" s="1" t="s">
        <v>5</v>
      </c>
      <c r="D280" s="1"/>
      <c r="E280" s="1">
        <v>1</v>
      </c>
      <c r="F280" s="1">
        <v>1</v>
      </c>
      <c r="G280" s="1" t="s">
        <v>13</v>
      </c>
      <c r="H280" s="1" t="s">
        <v>10</v>
      </c>
      <c r="I280" s="1" t="s">
        <v>17</v>
      </c>
      <c r="J280" s="1" t="s">
        <v>153</v>
      </c>
      <c r="K280" s="3" t="s">
        <v>21</v>
      </c>
      <c r="L280" s="1" t="s">
        <v>11</v>
      </c>
      <c r="M280" s="1" t="s">
        <v>88</v>
      </c>
      <c r="N280" s="1" t="s">
        <v>72</v>
      </c>
    </row>
    <row r="281" spans="1:14" x14ac:dyDescent="0.75">
      <c r="A281" s="12">
        <v>42308</v>
      </c>
      <c r="B281" s="1" t="s">
        <v>4</v>
      </c>
      <c r="C281" s="1" t="s">
        <v>5</v>
      </c>
      <c r="D281" s="1"/>
      <c r="E281" s="1">
        <v>1</v>
      </c>
      <c r="F281" s="1">
        <v>1</v>
      </c>
      <c r="G281" s="1" t="s">
        <v>13</v>
      </c>
      <c r="H281" s="1" t="s">
        <v>18</v>
      </c>
      <c r="I281" s="1" t="s">
        <v>19</v>
      </c>
      <c r="J281" s="1" t="s">
        <v>5186</v>
      </c>
      <c r="K281" s="3" t="s">
        <v>5187</v>
      </c>
      <c r="L281" s="1" t="s">
        <v>11</v>
      </c>
      <c r="M281" s="1" t="s">
        <v>88</v>
      </c>
      <c r="N281" s="1" t="s">
        <v>72</v>
      </c>
    </row>
    <row r="282" spans="1:14" x14ac:dyDescent="0.75">
      <c r="A282" s="12">
        <v>42312</v>
      </c>
      <c r="B282" s="1" t="s">
        <v>5</v>
      </c>
      <c r="C282" s="1" t="s">
        <v>14</v>
      </c>
      <c r="D282" s="1"/>
      <c r="E282" s="1">
        <v>4</v>
      </c>
      <c r="F282" s="1">
        <v>1</v>
      </c>
      <c r="G282" s="1" t="s">
        <v>12</v>
      </c>
      <c r="H282" s="1" t="s">
        <v>18</v>
      </c>
      <c r="I282" s="1" t="s">
        <v>19</v>
      </c>
      <c r="J282" s="1" t="s">
        <v>940</v>
      </c>
      <c r="K282" s="3" t="s">
        <v>941</v>
      </c>
      <c r="L282" s="1" t="s">
        <v>11</v>
      </c>
      <c r="M282" s="1" t="s">
        <v>161</v>
      </c>
      <c r="N282" s="1" t="s">
        <v>72</v>
      </c>
    </row>
    <row r="283" spans="1:14" x14ac:dyDescent="0.75">
      <c r="A283" s="12">
        <v>42317</v>
      </c>
      <c r="B283" s="1" t="s">
        <v>4</v>
      </c>
      <c r="C283" s="1" t="s">
        <v>14</v>
      </c>
      <c r="D283" s="1"/>
      <c r="E283" s="1">
        <v>2</v>
      </c>
      <c r="F283" s="1">
        <v>1</v>
      </c>
      <c r="G283" s="1" t="s">
        <v>12</v>
      </c>
      <c r="H283" s="1" t="s">
        <v>18</v>
      </c>
      <c r="I283" s="1" t="s">
        <v>19</v>
      </c>
      <c r="J283" s="1" t="s">
        <v>1448</v>
      </c>
      <c r="K283" s="3" t="s">
        <v>1449</v>
      </c>
      <c r="L283" s="1" t="s">
        <v>11</v>
      </c>
      <c r="M283" s="1" t="s">
        <v>1450</v>
      </c>
      <c r="N283" s="1" t="s">
        <v>72</v>
      </c>
    </row>
    <row r="284" spans="1:14" x14ac:dyDescent="0.75">
      <c r="A284" s="12">
        <v>42321</v>
      </c>
      <c r="B284" s="1" t="s">
        <v>5</v>
      </c>
      <c r="C284" s="1" t="s">
        <v>46</v>
      </c>
      <c r="D284" s="1"/>
      <c r="E284" s="1">
        <v>5</v>
      </c>
      <c r="F284" s="1">
        <v>1</v>
      </c>
      <c r="G284" s="1" t="s">
        <v>12</v>
      </c>
      <c r="H284" s="1" t="s">
        <v>18</v>
      </c>
      <c r="I284" s="1" t="s">
        <v>19</v>
      </c>
      <c r="J284" s="1" t="s">
        <v>938</v>
      </c>
      <c r="K284" s="3" t="s">
        <v>939</v>
      </c>
      <c r="L284" s="1" t="s">
        <v>11</v>
      </c>
      <c r="M284" s="1" t="s">
        <v>161</v>
      </c>
      <c r="N284" s="1" t="s">
        <v>72</v>
      </c>
    </row>
    <row r="285" spans="1:14" x14ac:dyDescent="0.75">
      <c r="A285" s="12">
        <v>42321</v>
      </c>
      <c r="B285" s="1" t="s">
        <v>4</v>
      </c>
      <c r="C285" s="1" t="s">
        <v>14</v>
      </c>
      <c r="D285" s="1"/>
      <c r="E285" s="1">
        <v>2</v>
      </c>
      <c r="F285" s="1">
        <v>1</v>
      </c>
      <c r="G285" s="1" t="s">
        <v>13</v>
      </c>
      <c r="H285" s="1" t="s">
        <v>10</v>
      </c>
      <c r="I285" s="1" t="s">
        <v>17</v>
      </c>
      <c r="J285" s="1" t="s">
        <v>2018</v>
      </c>
      <c r="K285" s="3" t="s">
        <v>2019</v>
      </c>
      <c r="L285" s="1" t="s">
        <v>11</v>
      </c>
      <c r="M285" s="1" t="s">
        <v>88</v>
      </c>
      <c r="N285" s="1" t="s">
        <v>73</v>
      </c>
    </row>
    <row r="286" spans="1:14" x14ac:dyDescent="0.75">
      <c r="A286" s="12">
        <v>42322</v>
      </c>
      <c r="B286" s="1" t="s">
        <v>4</v>
      </c>
      <c r="C286" s="1" t="s">
        <v>5</v>
      </c>
      <c r="D286" s="1"/>
      <c r="E286" s="1">
        <v>1</v>
      </c>
      <c r="F286" s="1">
        <v>1</v>
      </c>
      <c r="G286" s="1" t="s">
        <v>13</v>
      </c>
      <c r="H286" s="1" t="s">
        <v>10</v>
      </c>
      <c r="I286" s="1" t="s">
        <v>17</v>
      </c>
      <c r="J286" s="1" t="s">
        <v>1214</v>
      </c>
      <c r="K286" s="3" t="s">
        <v>22</v>
      </c>
      <c r="L286" s="1" t="s">
        <v>11</v>
      </c>
      <c r="M286" s="1" t="s">
        <v>88</v>
      </c>
      <c r="N286" s="1" t="s">
        <v>73</v>
      </c>
    </row>
    <row r="287" spans="1:14" x14ac:dyDescent="0.75">
      <c r="A287" s="12">
        <v>42323</v>
      </c>
      <c r="B287" s="1" t="s">
        <v>4</v>
      </c>
      <c r="C287" s="1" t="s">
        <v>14</v>
      </c>
      <c r="D287" s="1"/>
      <c r="E287" s="1">
        <v>2</v>
      </c>
      <c r="F287" s="1">
        <v>1</v>
      </c>
      <c r="G287" s="1" t="s">
        <v>12</v>
      </c>
      <c r="H287" s="1" t="s">
        <v>10</v>
      </c>
      <c r="I287" s="1" t="s">
        <v>14</v>
      </c>
      <c r="J287" s="1" t="s">
        <v>1563</v>
      </c>
      <c r="K287" s="3" t="s">
        <v>1564</v>
      </c>
      <c r="L287" s="1" t="s">
        <v>11</v>
      </c>
      <c r="M287" s="1" t="s">
        <v>88</v>
      </c>
      <c r="N287" s="1" t="s">
        <v>73</v>
      </c>
    </row>
    <row r="288" spans="1:14" x14ac:dyDescent="0.75">
      <c r="A288" s="12">
        <v>42324</v>
      </c>
      <c r="B288" s="1" t="s">
        <v>5</v>
      </c>
      <c r="C288" s="1" t="s">
        <v>14</v>
      </c>
      <c r="D288" s="1"/>
      <c r="E288" s="1">
        <v>4</v>
      </c>
      <c r="F288" s="1">
        <v>1</v>
      </c>
      <c r="G288" s="1" t="s">
        <v>12</v>
      </c>
      <c r="H288" s="1" t="s">
        <v>10</v>
      </c>
      <c r="I288" s="1" t="s">
        <v>14</v>
      </c>
      <c r="J288" s="1" t="s">
        <v>936</v>
      </c>
      <c r="K288" s="3" t="s">
        <v>937</v>
      </c>
      <c r="L288" s="1" t="s">
        <v>11</v>
      </c>
      <c r="M288" s="1" t="s">
        <v>88</v>
      </c>
      <c r="N288" s="1" t="s">
        <v>73</v>
      </c>
    </row>
    <row r="289" spans="1:14" x14ac:dyDescent="0.75">
      <c r="A289" s="12">
        <v>42327</v>
      </c>
      <c r="B289" s="1" t="s">
        <v>4</v>
      </c>
      <c r="C289" s="1" t="s">
        <v>14</v>
      </c>
      <c r="D289" s="1"/>
      <c r="E289" s="1">
        <v>2</v>
      </c>
      <c r="F289" s="1">
        <v>1</v>
      </c>
      <c r="G289" s="1" t="s">
        <v>6</v>
      </c>
      <c r="H289" s="1" t="s">
        <v>10</v>
      </c>
      <c r="I289" s="1" t="s">
        <v>14</v>
      </c>
      <c r="J289" s="1" t="s">
        <v>1586</v>
      </c>
      <c r="K289" s="3" t="s">
        <v>1587</v>
      </c>
      <c r="L289" s="1" t="s">
        <v>11</v>
      </c>
      <c r="M289" s="1" t="s">
        <v>88</v>
      </c>
      <c r="N289" s="1" t="s">
        <v>72</v>
      </c>
    </row>
    <row r="290" spans="1:14" x14ac:dyDescent="0.75">
      <c r="A290" s="12">
        <v>42331</v>
      </c>
      <c r="B290" s="1" t="s">
        <v>5</v>
      </c>
      <c r="C290" s="1" t="s">
        <v>46</v>
      </c>
      <c r="D290" s="1"/>
      <c r="E290" s="1">
        <v>5</v>
      </c>
      <c r="F290" s="1">
        <v>1</v>
      </c>
      <c r="G290" s="1" t="s">
        <v>12</v>
      </c>
      <c r="H290" s="1" t="s">
        <v>10</v>
      </c>
      <c r="I290" s="1" t="s">
        <v>46</v>
      </c>
      <c r="J290" s="1" t="s">
        <v>932</v>
      </c>
      <c r="K290" s="3" t="s">
        <v>933</v>
      </c>
      <c r="L290" s="1" t="s">
        <v>11</v>
      </c>
      <c r="M290" s="1" t="s">
        <v>88</v>
      </c>
      <c r="N290" s="1" t="s">
        <v>73</v>
      </c>
    </row>
    <row r="291" spans="1:14" x14ac:dyDescent="0.75">
      <c r="A291" s="12">
        <v>42332</v>
      </c>
      <c r="B291" s="1" t="s">
        <v>4</v>
      </c>
      <c r="C291" s="1" t="s">
        <v>14</v>
      </c>
      <c r="D291" s="1"/>
      <c r="E291" s="1">
        <v>2</v>
      </c>
      <c r="F291" s="1">
        <v>1</v>
      </c>
      <c r="G291" s="1" t="s">
        <v>12</v>
      </c>
      <c r="H291" s="1" t="s">
        <v>18</v>
      </c>
      <c r="I291" s="1" t="s">
        <v>19</v>
      </c>
      <c r="J291" s="1" t="s">
        <v>1447</v>
      </c>
      <c r="K291" s="3" t="s">
        <v>1446</v>
      </c>
      <c r="L291" s="1" t="s">
        <v>11</v>
      </c>
      <c r="M291" s="1" t="s">
        <v>88</v>
      </c>
      <c r="N291" s="1" t="s">
        <v>72</v>
      </c>
    </row>
    <row r="292" spans="1:14" x14ac:dyDescent="0.75">
      <c r="A292" s="12">
        <v>42333</v>
      </c>
      <c r="B292" s="1" t="s">
        <v>4</v>
      </c>
      <c r="C292" s="1" t="s">
        <v>5</v>
      </c>
      <c r="D292" s="1"/>
      <c r="E292" s="1">
        <v>1</v>
      </c>
      <c r="F292" s="1">
        <v>1</v>
      </c>
      <c r="G292" s="1" t="s">
        <v>13</v>
      </c>
      <c r="H292" s="1" t="s">
        <v>18</v>
      </c>
      <c r="I292" s="1" t="s">
        <v>19</v>
      </c>
      <c r="J292" s="1" t="s">
        <v>2016</v>
      </c>
      <c r="K292" s="3" t="s">
        <v>2017</v>
      </c>
      <c r="L292" s="1" t="s">
        <v>11</v>
      </c>
      <c r="M292" s="1" t="s">
        <v>88</v>
      </c>
      <c r="N292" s="1" t="s">
        <v>72</v>
      </c>
    </row>
    <row r="293" spans="1:14" x14ac:dyDescent="0.75">
      <c r="A293" s="12">
        <v>42338</v>
      </c>
      <c r="B293" s="1" t="s">
        <v>4</v>
      </c>
      <c r="C293" s="1" t="s">
        <v>5</v>
      </c>
      <c r="D293" s="1"/>
      <c r="E293" s="1">
        <v>1</v>
      </c>
      <c r="F293" s="1">
        <v>1</v>
      </c>
      <c r="G293" s="1" t="s">
        <v>12</v>
      </c>
      <c r="H293" s="1" t="s">
        <v>10</v>
      </c>
      <c r="I293" s="1" t="s">
        <v>922</v>
      </c>
      <c r="J293" s="1" t="s">
        <v>925</v>
      </c>
      <c r="K293" s="3" t="s">
        <v>926</v>
      </c>
      <c r="L293" s="1" t="s">
        <v>11</v>
      </c>
      <c r="M293" s="1" t="s">
        <v>88</v>
      </c>
      <c r="N293" s="1" t="s">
        <v>73</v>
      </c>
    </row>
    <row r="294" spans="1:14" x14ac:dyDescent="0.75">
      <c r="A294" s="12">
        <v>42338</v>
      </c>
      <c r="B294" s="1" t="s">
        <v>4</v>
      </c>
      <c r="C294" s="1" t="s">
        <v>14</v>
      </c>
      <c r="D294" s="1"/>
      <c r="E294" s="1">
        <v>2</v>
      </c>
      <c r="F294" s="1">
        <v>1</v>
      </c>
      <c r="G294" s="1" t="s">
        <v>1711</v>
      </c>
      <c r="H294" s="1" t="s">
        <v>18</v>
      </c>
      <c r="I294" s="1" t="s">
        <v>19</v>
      </c>
      <c r="J294" s="1" t="s">
        <v>1955</v>
      </c>
      <c r="K294" s="3" t="s">
        <v>1956</v>
      </c>
      <c r="L294" s="1" t="s">
        <v>628</v>
      </c>
      <c r="M294" s="1" t="s">
        <v>88</v>
      </c>
      <c r="N294" s="1" t="s">
        <v>72</v>
      </c>
    </row>
    <row r="295" spans="1:14" x14ac:dyDescent="0.75">
      <c r="A295" s="12">
        <v>42339</v>
      </c>
      <c r="B295" s="1" t="s">
        <v>4</v>
      </c>
      <c r="C295" s="1" t="s">
        <v>14</v>
      </c>
      <c r="D295" s="1"/>
      <c r="E295" s="1">
        <v>2</v>
      </c>
      <c r="F295" s="1">
        <v>1</v>
      </c>
      <c r="G295" s="1" t="s">
        <v>13</v>
      </c>
      <c r="H295" s="1" t="s">
        <v>10</v>
      </c>
      <c r="I295" s="1" t="s">
        <v>1169</v>
      </c>
      <c r="J295" s="1" t="s">
        <v>155</v>
      </c>
      <c r="K295" s="3" t="s">
        <v>5218</v>
      </c>
      <c r="L295" s="1" t="s">
        <v>11</v>
      </c>
      <c r="M295" s="1" t="s">
        <v>88</v>
      </c>
      <c r="N295" s="1" t="s">
        <v>72</v>
      </c>
    </row>
    <row r="296" spans="1:14" x14ac:dyDescent="0.75">
      <c r="A296" s="12">
        <v>42339</v>
      </c>
      <c r="B296" s="1" t="s">
        <v>4</v>
      </c>
      <c r="C296" s="1" t="s">
        <v>14</v>
      </c>
      <c r="D296" s="1"/>
      <c r="E296" s="1">
        <v>2</v>
      </c>
      <c r="F296" s="1">
        <v>1</v>
      </c>
      <c r="G296" s="1" t="s">
        <v>12</v>
      </c>
      <c r="H296" s="1" t="s">
        <v>10</v>
      </c>
      <c r="I296" s="1" t="s">
        <v>922</v>
      </c>
      <c r="J296" s="1" t="s">
        <v>5293</v>
      </c>
      <c r="K296" s="3" t="s">
        <v>1445</v>
      </c>
      <c r="L296" s="1" t="s">
        <v>11</v>
      </c>
      <c r="M296" s="1" t="s">
        <v>88</v>
      </c>
      <c r="N296" s="1" t="s">
        <v>73</v>
      </c>
    </row>
    <row r="297" spans="1:14" x14ac:dyDescent="0.75">
      <c r="A297" s="12">
        <v>42341</v>
      </c>
      <c r="B297" s="1" t="s">
        <v>5</v>
      </c>
      <c r="C297" s="1" t="s">
        <v>14</v>
      </c>
      <c r="D297" s="1"/>
      <c r="E297" s="1">
        <v>4</v>
      </c>
      <c r="F297" s="1">
        <v>1</v>
      </c>
      <c r="G297" s="1" t="s">
        <v>13</v>
      </c>
      <c r="H297" s="1" t="s">
        <v>10</v>
      </c>
      <c r="I297" s="1" t="s">
        <v>5397</v>
      </c>
      <c r="J297" s="1" t="s">
        <v>5398</v>
      </c>
      <c r="K297" s="3" t="s">
        <v>5399</v>
      </c>
      <c r="L297" s="1" t="s">
        <v>11</v>
      </c>
      <c r="M297" s="1" t="s">
        <v>88</v>
      </c>
      <c r="N297" s="1" t="s">
        <v>72</v>
      </c>
    </row>
    <row r="298" spans="1:14" x14ac:dyDescent="0.75">
      <c r="A298" s="12">
        <v>42348</v>
      </c>
      <c r="B298" s="1" t="s">
        <v>4</v>
      </c>
      <c r="C298" s="1" t="s">
        <v>14</v>
      </c>
      <c r="D298" s="1"/>
      <c r="E298" s="1">
        <v>2</v>
      </c>
      <c r="F298" s="1">
        <v>1</v>
      </c>
      <c r="G298" s="1" t="s">
        <v>174</v>
      </c>
      <c r="H298" s="1" t="s">
        <v>18</v>
      </c>
      <c r="I298" s="1" t="s">
        <v>19</v>
      </c>
      <c r="J298" s="1" t="s">
        <v>1441</v>
      </c>
      <c r="K298" s="3" t="s">
        <v>1442</v>
      </c>
      <c r="L298" s="1" t="s">
        <v>11</v>
      </c>
      <c r="M298" s="1" t="s">
        <v>161</v>
      </c>
      <c r="N298" s="1" t="s">
        <v>72</v>
      </c>
    </row>
    <row r="299" spans="1:14" x14ac:dyDescent="0.75">
      <c r="A299" s="12">
        <v>42348</v>
      </c>
      <c r="B299" s="1" t="s">
        <v>5</v>
      </c>
      <c r="C299" s="1" t="s">
        <v>46</v>
      </c>
      <c r="D299" s="1"/>
      <c r="E299" s="1">
        <v>5</v>
      </c>
      <c r="F299" s="1">
        <v>1</v>
      </c>
      <c r="G299" s="1" t="s">
        <v>12</v>
      </c>
      <c r="H299" s="1" t="s">
        <v>10</v>
      </c>
      <c r="I299" s="1" t="s">
        <v>5</v>
      </c>
      <c r="J299" s="1" t="s">
        <v>2124</v>
      </c>
      <c r="K299" s="3" t="s">
        <v>2125</v>
      </c>
      <c r="L299" s="1" t="s">
        <v>628</v>
      </c>
      <c r="M299" s="1" t="s">
        <v>88</v>
      </c>
      <c r="N299" s="1" t="s">
        <v>72</v>
      </c>
    </row>
    <row r="300" spans="1:14" x14ac:dyDescent="0.75">
      <c r="A300" s="12">
        <v>42349</v>
      </c>
      <c r="B300" s="1" t="s">
        <v>4</v>
      </c>
      <c r="C300" s="1" t="s">
        <v>5</v>
      </c>
      <c r="D300" s="1"/>
      <c r="E300" s="1">
        <v>1</v>
      </c>
      <c r="F300" s="1">
        <v>1</v>
      </c>
      <c r="G300" s="1" t="s">
        <v>6</v>
      </c>
      <c r="H300" s="1" t="s">
        <v>10</v>
      </c>
      <c r="I300" s="1" t="s">
        <v>1146</v>
      </c>
      <c r="J300" s="1" t="s">
        <v>1191</v>
      </c>
      <c r="K300" s="3" t="s">
        <v>426</v>
      </c>
      <c r="L300" s="1" t="s">
        <v>11</v>
      </c>
      <c r="M300" s="1" t="s">
        <v>88</v>
      </c>
      <c r="N300" s="1" t="s">
        <v>73</v>
      </c>
    </row>
    <row r="301" spans="1:14" x14ac:dyDescent="0.75">
      <c r="A301" s="12">
        <v>42352</v>
      </c>
      <c r="B301" s="1" t="s">
        <v>4</v>
      </c>
      <c r="C301" s="1" t="s">
        <v>14</v>
      </c>
      <c r="D301" s="1"/>
      <c r="E301" s="1">
        <v>2</v>
      </c>
      <c r="F301" s="1">
        <v>1</v>
      </c>
      <c r="G301" s="1" t="s">
        <v>174</v>
      </c>
      <c r="H301" s="1" t="s">
        <v>18</v>
      </c>
      <c r="I301" s="1" t="s">
        <v>19</v>
      </c>
      <c r="J301" s="1" t="s">
        <v>1439</v>
      </c>
      <c r="K301" s="3" t="s">
        <v>5289</v>
      </c>
      <c r="L301" s="1" t="s">
        <v>11</v>
      </c>
      <c r="M301" s="1" t="s">
        <v>161</v>
      </c>
      <c r="N301" s="1" t="s">
        <v>72</v>
      </c>
    </row>
    <row r="302" spans="1:14" x14ac:dyDescent="0.75">
      <c r="A302" s="12">
        <v>42352</v>
      </c>
      <c r="B302" s="1" t="s">
        <v>4</v>
      </c>
      <c r="C302" s="1" t="s">
        <v>5</v>
      </c>
      <c r="D302" s="1"/>
      <c r="E302" s="1">
        <v>1</v>
      </c>
      <c r="F302" s="1">
        <v>1</v>
      </c>
      <c r="G302" s="1" t="s">
        <v>13</v>
      </c>
      <c r="H302" s="1" t="s">
        <v>18</v>
      </c>
      <c r="I302" s="1" t="s">
        <v>19</v>
      </c>
      <c r="J302" s="1" t="s">
        <v>1126</v>
      </c>
      <c r="K302" s="3" t="s">
        <v>5302</v>
      </c>
      <c r="L302" s="1" t="s">
        <v>11</v>
      </c>
      <c r="M302" s="1" t="s">
        <v>88</v>
      </c>
      <c r="N302" s="1" t="s">
        <v>72</v>
      </c>
    </row>
    <row r="303" spans="1:14" x14ac:dyDescent="0.75">
      <c r="A303" s="12">
        <v>42353</v>
      </c>
      <c r="B303" s="1" t="s">
        <v>4</v>
      </c>
      <c r="C303" s="1" t="s">
        <v>5</v>
      </c>
      <c r="D303" s="1"/>
      <c r="E303" s="1">
        <v>1</v>
      </c>
      <c r="F303" s="1">
        <v>1</v>
      </c>
      <c r="G303" s="1" t="s">
        <v>13</v>
      </c>
      <c r="H303" s="1" t="s">
        <v>10</v>
      </c>
      <c r="I303" s="1" t="s">
        <v>5</v>
      </c>
      <c r="J303" s="1" t="s">
        <v>921</v>
      </c>
      <c r="K303" s="3" t="s">
        <v>920</v>
      </c>
      <c r="L303" s="1" t="s">
        <v>11</v>
      </c>
      <c r="M303" s="1" t="s">
        <v>88</v>
      </c>
      <c r="N303" s="1" t="s">
        <v>72</v>
      </c>
    </row>
    <row r="304" spans="1:14" x14ac:dyDescent="0.75">
      <c r="A304" s="12">
        <v>42355</v>
      </c>
      <c r="B304" s="1" t="s">
        <v>4</v>
      </c>
      <c r="C304" s="1" t="s">
        <v>5</v>
      </c>
      <c r="D304" s="1"/>
      <c r="E304" s="1">
        <v>1</v>
      </c>
      <c r="F304" s="1">
        <v>1</v>
      </c>
      <c r="G304" s="1" t="s">
        <v>13</v>
      </c>
      <c r="H304" s="1" t="s">
        <v>18</v>
      </c>
      <c r="I304" s="1" t="s">
        <v>19</v>
      </c>
      <c r="J304" s="1" t="s">
        <v>103</v>
      </c>
      <c r="K304" s="3" t="s">
        <v>5290</v>
      </c>
      <c r="L304" s="1" t="s">
        <v>11</v>
      </c>
      <c r="M304" s="1" t="s">
        <v>88</v>
      </c>
      <c r="N304" s="1" t="s">
        <v>72</v>
      </c>
    </row>
    <row r="305" spans="1:14" x14ac:dyDescent="0.75">
      <c r="A305" s="12">
        <v>42350</v>
      </c>
      <c r="B305" s="1" t="s">
        <v>4</v>
      </c>
      <c r="C305" s="1" t="s">
        <v>14</v>
      </c>
      <c r="D305" s="1"/>
      <c r="E305" s="1">
        <v>2</v>
      </c>
      <c r="F305" s="1">
        <v>1</v>
      </c>
      <c r="G305" s="1" t="s">
        <v>12</v>
      </c>
      <c r="H305" s="1" t="s">
        <v>18</v>
      </c>
      <c r="I305" s="1" t="s">
        <v>19</v>
      </c>
      <c r="J305" s="1" t="s">
        <v>5294</v>
      </c>
      <c r="K305" s="3" t="s">
        <v>1438</v>
      </c>
      <c r="L305" s="1" t="s">
        <v>11</v>
      </c>
      <c r="M305" s="1" t="s">
        <v>161</v>
      </c>
      <c r="N305" s="1" t="s">
        <v>72</v>
      </c>
    </row>
    <row r="306" spans="1:14" x14ac:dyDescent="0.75">
      <c r="A306" s="12">
        <v>42356</v>
      </c>
      <c r="B306" s="1" t="s">
        <v>4</v>
      </c>
      <c r="C306" s="1" t="s">
        <v>5</v>
      </c>
      <c r="D306" s="1"/>
      <c r="E306" s="1">
        <v>1</v>
      </c>
      <c r="F306" s="1">
        <v>1</v>
      </c>
      <c r="G306" s="1" t="s">
        <v>13</v>
      </c>
      <c r="H306" s="1" t="s">
        <v>10</v>
      </c>
      <c r="I306" s="1" t="s">
        <v>4</v>
      </c>
      <c r="J306" s="1" t="s">
        <v>5303</v>
      </c>
      <c r="K306" s="3" t="s">
        <v>5304</v>
      </c>
      <c r="L306" s="1" t="s">
        <v>11</v>
      </c>
      <c r="M306" s="1" t="s">
        <v>88</v>
      </c>
      <c r="N306" s="1" t="s">
        <v>73</v>
      </c>
    </row>
    <row r="307" spans="1:14" x14ac:dyDescent="0.75">
      <c r="A307" s="12">
        <v>42375</v>
      </c>
      <c r="B307" s="1" t="s">
        <v>4</v>
      </c>
      <c r="C307" s="1" t="s">
        <v>14</v>
      </c>
      <c r="D307" s="1"/>
      <c r="E307" s="1">
        <v>2</v>
      </c>
      <c r="F307" s="1">
        <v>1</v>
      </c>
      <c r="G307" s="1" t="s">
        <v>1711</v>
      </c>
      <c r="H307" s="1" t="s">
        <v>10</v>
      </c>
      <c r="I307" s="1" t="s">
        <v>14</v>
      </c>
      <c r="J307" s="1" t="s">
        <v>1981</v>
      </c>
      <c r="K307" s="3" t="s">
        <v>1982</v>
      </c>
      <c r="L307" s="1" t="s">
        <v>628</v>
      </c>
      <c r="M307" s="1" t="s">
        <v>161</v>
      </c>
      <c r="N307" s="1" t="s">
        <v>72</v>
      </c>
    </row>
    <row r="308" spans="1:14" x14ac:dyDescent="0.75">
      <c r="A308" s="12">
        <v>42380</v>
      </c>
      <c r="B308" s="1" t="s">
        <v>4</v>
      </c>
      <c r="C308" s="1" t="s">
        <v>5</v>
      </c>
      <c r="D308" s="1"/>
      <c r="E308" s="1">
        <v>1</v>
      </c>
      <c r="F308" s="1">
        <v>1</v>
      </c>
      <c r="G308" s="1" t="s">
        <v>13</v>
      </c>
      <c r="H308" s="1" t="s">
        <v>18</v>
      </c>
      <c r="I308" s="1" t="s">
        <v>19</v>
      </c>
      <c r="J308" s="1" t="s">
        <v>1623</v>
      </c>
      <c r="K308" s="3" t="s">
        <v>1624</v>
      </c>
      <c r="L308" s="1" t="s">
        <v>166</v>
      </c>
      <c r="M308" s="1" t="s">
        <v>88</v>
      </c>
      <c r="N308" s="1" t="s">
        <v>72</v>
      </c>
    </row>
    <row r="309" spans="1:14" x14ac:dyDescent="0.75">
      <c r="A309" s="12">
        <v>42382</v>
      </c>
      <c r="B309" s="1" t="s">
        <v>4</v>
      </c>
      <c r="C309" s="1" t="s">
        <v>5</v>
      </c>
      <c r="D309" s="1"/>
      <c r="E309" s="1">
        <v>1</v>
      </c>
      <c r="F309" s="1">
        <v>1</v>
      </c>
      <c r="G309" s="1" t="s">
        <v>6</v>
      </c>
      <c r="H309" s="1" t="s">
        <v>10</v>
      </c>
      <c r="I309" s="1" t="s">
        <v>1146</v>
      </c>
      <c r="J309" s="1" t="s">
        <v>1641</v>
      </c>
      <c r="K309" s="3" t="s">
        <v>1642</v>
      </c>
      <c r="L309" s="1" t="s">
        <v>11</v>
      </c>
      <c r="M309" s="1" t="s">
        <v>88</v>
      </c>
      <c r="N309" s="1" t="s">
        <v>73</v>
      </c>
    </row>
    <row r="310" spans="1:14" x14ac:dyDescent="0.75">
      <c r="A310" s="12">
        <v>42382</v>
      </c>
      <c r="B310" s="1" t="s">
        <v>4</v>
      </c>
      <c r="C310" s="1" t="s">
        <v>5</v>
      </c>
      <c r="D310" s="1"/>
      <c r="E310" s="1">
        <v>1</v>
      </c>
      <c r="F310" s="1">
        <v>1</v>
      </c>
      <c r="G310" s="1" t="s">
        <v>12</v>
      </c>
      <c r="H310" s="1" t="s">
        <v>18</v>
      </c>
      <c r="I310" s="1" t="s">
        <v>19</v>
      </c>
      <c r="J310" s="1" t="s">
        <v>1434</v>
      </c>
      <c r="K310" s="3" t="s">
        <v>1435</v>
      </c>
      <c r="L310" s="1" t="s">
        <v>11</v>
      </c>
      <c r="M310" s="1" t="s">
        <v>88</v>
      </c>
      <c r="N310" s="1" t="s">
        <v>72</v>
      </c>
    </row>
    <row r="311" spans="1:14" x14ac:dyDescent="0.75">
      <c r="A311" s="12">
        <v>42382</v>
      </c>
      <c r="B311" s="1" t="s">
        <v>4</v>
      </c>
      <c r="C311" s="1" t="s">
        <v>46</v>
      </c>
      <c r="D311" s="1"/>
      <c r="E311" s="1">
        <v>3</v>
      </c>
      <c r="F311" s="1">
        <v>1</v>
      </c>
      <c r="G311" s="1" t="s">
        <v>13</v>
      </c>
      <c r="H311" s="1" t="s">
        <v>18</v>
      </c>
      <c r="I311" s="1" t="s">
        <v>19</v>
      </c>
      <c r="J311" s="1" t="s">
        <v>5701</v>
      </c>
      <c r="K311" s="3" t="s">
        <v>5702</v>
      </c>
      <c r="L311" s="1" t="s">
        <v>11</v>
      </c>
      <c r="M311" s="1" t="s">
        <v>161</v>
      </c>
      <c r="N311" s="1" t="s">
        <v>72</v>
      </c>
    </row>
    <row r="312" spans="1:14" x14ac:dyDescent="0.75">
      <c r="A312" s="12">
        <v>42383</v>
      </c>
      <c r="B312" s="1" t="s">
        <v>4</v>
      </c>
      <c r="C312" s="1" t="s">
        <v>5</v>
      </c>
      <c r="D312" s="1"/>
      <c r="E312" s="1">
        <v>1</v>
      </c>
      <c r="F312" s="1">
        <v>1</v>
      </c>
      <c r="G312" s="1" t="s">
        <v>13</v>
      </c>
      <c r="H312" s="1" t="s">
        <v>18</v>
      </c>
      <c r="I312" s="1" t="s">
        <v>19</v>
      </c>
      <c r="J312" s="1" t="s">
        <v>48</v>
      </c>
      <c r="K312" s="3" t="s">
        <v>5378</v>
      </c>
      <c r="L312" s="1" t="s">
        <v>11</v>
      </c>
      <c r="M312" s="1" t="s">
        <v>88</v>
      </c>
      <c r="N312" s="1" t="s">
        <v>72</v>
      </c>
    </row>
    <row r="313" spans="1:14" x14ac:dyDescent="0.75">
      <c r="A313" s="12">
        <v>42388</v>
      </c>
      <c r="B313" s="1" t="s">
        <v>4</v>
      </c>
      <c r="C313" s="1" t="s">
        <v>14</v>
      </c>
      <c r="D313" s="1"/>
      <c r="E313" s="1">
        <v>2</v>
      </c>
      <c r="F313" s="1">
        <v>1</v>
      </c>
      <c r="G313" s="1" t="s">
        <v>12</v>
      </c>
      <c r="H313" s="1" t="s">
        <v>18</v>
      </c>
      <c r="I313" s="1" t="s">
        <v>19</v>
      </c>
      <c r="J313" s="1" t="s">
        <v>1433</v>
      </c>
      <c r="K313" s="3" t="s">
        <v>1432</v>
      </c>
      <c r="L313" s="1" t="s">
        <v>11</v>
      </c>
      <c r="M313" s="1" t="s">
        <v>161</v>
      </c>
      <c r="N313" s="1" t="s">
        <v>72</v>
      </c>
    </row>
    <row r="314" spans="1:14" x14ac:dyDescent="0.75">
      <c r="A314" s="12">
        <v>42389</v>
      </c>
      <c r="B314" s="1" t="s">
        <v>4</v>
      </c>
      <c r="C314" s="1" t="s">
        <v>5</v>
      </c>
      <c r="D314" s="1"/>
      <c r="E314" s="1">
        <v>1</v>
      </c>
      <c r="F314" s="1">
        <v>1</v>
      </c>
      <c r="G314" s="1" t="s">
        <v>13</v>
      </c>
      <c r="H314" s="1" t="s">
        <v>10</v>
      </c>
      <c r="I314" s="1" t="s">
        <v>1146</v>
      </c>
      <c r="J314" s="1" t="s">
        <v>1190</v>
      </c>
      <c r="K314" s="3" t="s">
        <v>425</v>
      </c>
      <c r="L314" s="1" t="s">
        <v>11</v>
      </c>
      <c r="M314" s="1" t="s">
        <v>88</v>
      </c>
      <c r="N314" s="1" t="s">
        <v>72</v>
      </c>
    </row>
    <row r="315" spans="1:14" x14ac:dyDescent="0.75">
      <c r="A315" s="12">
        <v>42392</v>
      </c>
      <c r="B315" s="1" t="s">
        <v>4</v>
      </c>
      <c r="C315" s="1" t="s">
        <v>14</v>
      </c>
      <c r="D315" s="1"/>
      <c r="E315" s="1">
        <v>2</v>
      </c>
      <c r="F315" s="1">
        <v>1</v>
      </c>
      <c r="G315" s="1" t="s">
        <v>12</v>
      </c>
      <c r="H315" s="1" t="s">
        <v>10</v>
      </c>
      <c r="I315" s="1" t="s">
        <v>14</v>
      </c>
      <c r="J315" s="1" t="s">
        <v>1429</v>
      </c>
      <c r="K315" s="3" t="s">
        <v>1277</v>
      </c>
      <c r="L315" s="1" t="s">
        <v>11</v>
      </c>
      <c r="M315" s="1" t="s">
        <v>88</v>
      </c>
      <c r="N315" s="1" t="s">
        <v>72</v>
      </c>
    </row>
    <row r="316" spans="1:14" x14ac:dyDescent="0.75">
      <c r="A316" s="12">
        <v>42397</v>
      </c>
      <c r="B316" s="1" t="s">
        <v>4</v>
      </c>
      <c r="C316" s="1" t="s">
        <v>5</v>
      </c>
      <c r="D316" s="1"/>
      <c r="E316" s="1">
        <v>1</v>
      </c>
      <c r="F316" s="1">
        <v>1</v>
      </c>
      <c r="G316" s="1" t="s">
        <v>6</v>
      </c>
      <c r="H316" s="1" t="s">
        <v>92</v>
      </c>
      <c r="I316" s="1" t="s">
        <v>93</v>
      </c>
      <c r="J316" s="1" t="s">
        <v>1767</v>
      </c>
      <c r="K316" s="3" t="s">
        <v>1768</v>
      </c>
      <c r="L316" s="1" t="s">
        <v>101</v>
      </c>
      <c r="M316" s="1" t="s">
        <v>88</v>
      </c>
      <c r="N316" s="1" t="s">
        <v>72</v>
      </c>
    </row>
    <row r="317" spans="1:14" x14ac:dyDescent="0.75">
      <c r="A317" s="12">
        <v>42401</v>
      </c>
      <c r="B317" s="1" t="s">
        <v>4</v>
      </c>
      <c r="C317" s="1" t="s">
        <v>5</v>
      </c>
      <c r="D317" s="1"/>
      <c r="E317" s="1">
        <v>1</v>
      </c>
      <c r="F317" s="1">
        <v>1</v>
      </c>
      <c r="G317" s="1" t="s">
        <v>6</v>
      </c>
      <c r="H317" s="1" t="s">
        <v>10</v>
      </c>
      <c r="I317" s="1" t="s">
        <v>1146</v>
      </c>
      <c r="J317" s="1" t="s">
        <v>1189</v>
      </c>
      <c r="K317" s="3" t="s">
        <v>424</v>
      </c>
      <c r="L317" s="1" t="s">
        <v>11</v>
      </c>
      <c r="M317" s="1" t="s">
        <v>88</v>
      </c>
      <c r="N317" s="1" t="s">
        <v>73</v>
      </c>
    </row>
    <row r="318" spans="1:14" x14ac:dyDescent="0.75">
      <c r="A318" s="12">
        <v>42411</v>
      </c>
      <c r="B318" s="1" t="s">
        <v>5</v>
      </c>
      <c r="C318" s="1" t="s">
        <v>46</v>
      </c>
      <c r="D318" s="1"/>
      <c r="E318" s="1">
        <v>5</v>
      </c>
      <c r="F318" s="1">
        <v>1</v>
      </c>
      <c r="G318" s="1" t="s">
        <v>13</v>
      </c>
      <c r="H318" s="1" t="s">
        <v>10</v>
      </c>
      <c r="I318" s="1" t="s">
        <v>767</v>
      </c>
      <c r="J318" t="s">
        <v>5376</v>
      </c>
      <c r="K318" s="6" t="s">
        <v>5377</v>
      </c>
      <c r="L318" s="1" t="s">
        <v>11</v>
      </c>
      <c r="M318" s="1" t="s">
        <v>88</v>
      </c>
      <c r="N318" s="1" t="s">
        <v>73</v>
      </c>
    </row>
    <row r="319" spans="1:14" x14ac:dyDescent="0.75">
      <c r="A319" s="12">
        <v>42413</v>
      </c>
      <c r="B319" s="1" t="s">
        <v>4</v>
      </c>
      <c r="C319" s="1" t="s">
        <v>5</v>
      </c>
      <c r="D319" s="1"/>
      <c r="E319" s="1">
        <v>1</v>
      </c>
      <c r="F319" s="1">
        <v>1</v>
      </c>
      <c r="G319" s="1" t="s">
        <v>13</v>
      </c>
      <c r="H319" s="1" t="s">
        <v>10</v>
      </c>
      <c r="I319" s="1" t="s">
        <v>767</v>
      </c>
      <c r="J319" s="1" t="s">
        <v>47</v>
      </c>
      <c r="K319" s="3" t="s">
        <v>423</v>
      </c>
      <c r="L319" s="1" t="s">
        <v>11</v>
      </c>
      <c r="M319" s="1" t="s">
        <v>88</v>
      </c>
      <c r="N319" s="1" t="s">
        <v>73</v>
      </c>
    </row>
    <row r="320" spans="1:14" x14ac:dyDescent="0.75">
      <c r="A320" s="12">
        <v>42414</v>
      </c>
      <c r="B320" s="1" t="s">
        <v>4</v>
      </c>
      <c r="C320" s="1" t="s">
        <v>14</v>
      </c>
      <c r="D320" s="1"/>
      <c r="E320" s="1">
        <v>2</v>
      </c>
      <c r="F320" s="1">
        <v>1</v>
      </c>
      <c r="G320" s="1" t="s">
        <v>6</v>
      </c>
      <c r="H320" s="1" t="s">
        <v>18</v>
      </c>
      <c r="I320" s="1" t="s">
        <v>19</v>
      </c>
      <c r="J320" s="1" t="s">
        <v>1421</v>
      </c>
      <c r="K320" s="3" t="s">
        <v>1422</v>
      </c>
      <c r="L320" s="1" t="s">
        <v>11</v>
      </c>
      <c r="M320" s="1" t="s">
        <v>88</v>
      </c>
      <c r="N320" s="1" t="s">
        <v>72</v>
      </c>
    </row>
    <row r="321" spans="1:14" x14ac:dyDescent="0.75">
      <c r="A321" s="12">
        <v>42414</v>
      </c>
      <c r="B321" s="1" t="s">
        <v>4</v>
      </c>
      <c r="C321" s="1" t="s">
        <v>5</v>
      </c>
      <c r="D321" s="1"/>
      <c r="E321" s="1">
        <v>1</v>
      </c>
      <c r="F321" s="1">
        <v>1</v>
      </c>
      <c r="G321" s="1" t="s">
        <v>12</v>
      </c>
      <c r="H321" s="1" t="s">
        <v>18</v>
      </c>
      <c r="I321" s="1" t="s">
        <v>19</v>
      </c>
      <c r="J321" s="1" t="s">
        <v>912</v>
      </c>
      <c r="K321" s="3" t="s">
        <v>913</v>
      </c>
      <c r="L321" s="1" t="s">
        <v>11</v>
      </c>
      <c r="M321" s="1" t="s">
        <v>88</v>
      </c>
      <c r="N321" s="1" t="s">
        <v>72</v>
      </c>
    </row>
    <row r="322" spans="1:14" x14ac:dyDescent="0.75">
      <c r="A322" s="12">
        <v>42419</v>
      </c>
      <c r="B322" s="1" t="s">
        <v>4</v>
      </c>
      <c r="C322" s="1" t="s">
        <v>14</v>
      </c>
      <c r="D322" s="1"/>
      <c r="E322" s="1">
        <v>2</v>
      </c>
      <c r="F322" s="1">
        <v>1</v>
      </c>
      <c r="G322" s="1" t="s">
        <v>12</v>
      </c>
      <c r="H322" s="1" t="s">
        <v>18</v>
      </c>
      <c r="I322" s="1" t="s">
        <v>19</v>
      </c>
      <c r="J322" s="1" t="s">
        <v>1419</v>
      </c>
      <c r="K322" s="3" t="s">
        <v>1420</v>
      </c>
      <c r="L322" s="1" t="s">
        <v>11</v>
      </c>
      <c r="M322" s="1" t="s">
        <v>88</v>
      </c>
      <c r="N322" s="1" t="s">
        <v>72</v>
      </c>
    </row>
    <row r="323" spans="1:14" x14ac:dyDescent="0.75">
      <c r="A323" s="12">
        <v>42420</v>
      </c>
      <c r="B323" s="1" t="s">
        <v>4</v>
      </c>
      <c r="C323" s="1" t="s">
        <v>5</v>
      </c>
      <c r="D323" s="1"/>
      <c r="E323" s="1">
        <v>1</v>
      </c>
      <c r="F323" s="1">
        <v>1</v>
      </c>
      <c r="G323" s="1" t="s">
        <v>13</v>
      </c>
      <c r="H323" s="1" t="s">
        <v>18</v>
      </c>
      <c r="I323" s="1" t="s">
        <v>19</v>
      </c>
      <c r="J323" s="1" t="s">
        <v>5195</v>
      </c>
      <c r="K323" s="3" t="s">
        <v>5196</v>
      </c>
      <c r="L323" s="1" t="s">
        <v>166</v>
      </c>
      <c r="M323" s="1" t="s">
        <v>88</v>
      </c>
      <c r="N323" s="1" t="s">
        <v>72</v>
      </c>
    </row>
    <row r="324" spans="1:14" x14ac:dyDescent="0.75">
      <c r="A324" s="12">
        <v>42422</v>
      </c>
      <c r="B324" s="1" t="s">
        <v>4</v>
      </c>
      <c r="C324" s="1" t="s">
        <v>5</v>
      </c>
      <c r="D324" s="1"/>
      <c r="E324" s="1">
        <v>1</v>
      </c>
      <c r="F324" s="1">
        <v>1</v>
      </c>
      <c r="G324" s="1" t="s">
        <v>12</v>
      </c>
      <c r="H324" s="1" t="s">
        <v>18</v>
      </c>
      <c r="I324" s="1" t="s">
        <v>19</v>
      </c>
      <c r="J324" s="1" t="s">
        <v>1417</v>
      </c>
      <c r="K324" s="3" t="s">
        <v>1418</v>
      </c>
      <c r="L324" s="1" t="s">
        <v>11</v>
      </c>
      <c r="M324" s="1" t="s">
        <v>88</v>
      </c>
      <c r="N324" s="1" t="s">
        <v>72</v>
      </c>
    </row>
    <row r="325" spans="1:14" x14ac:dyDescent="0.75">
      <c r="A325" s="12">
        <v>42429</v>
      </c>
      <c r="B325" s="1" t="s">
        <v>4</v>
      </c>
      <c r="C325" s="1" t="s">
        <v>5</v>
      </c>
      <c r="D325" s="1"/>
      <c r="E325" s="1">
        <v>1</v>
      </c>
      <c r="F325" s="1">
        <v>1</v>
      </c>
      <c r="G325" s="1" t="s">
        <v>6</v>
      </c>
      <c r="H325" s="1" t="s">
        <v>92</v>
      </c>
      <c r="I325" s="1" t="s">
        <v>93</v>
      </c>
      <c r="J325" s="1" t="s">
        <v>1765</v>
      </c>
      <c r="K325" s="6" t="s">
        <v>1766</v>
      </c>
      <c r="L325" s="1" t="s">
        <v>101</v>
      </c>
      <c r="M325" s="1" t="s">
        <v>88</v>
      </c>
      <c r="N325" s="1" t="s">
        <v>72</v>
      </c>
    </row>
    <row r="326" spans="1:14" x14ac:dyDescent="0.75">
      <c r="A326" s="12">
        <v>42443</v>
      </c>
      <c r="B326" s="1" t="s">
        <v>4</v>
      </c>
      <c r="C326" s="1" t="s">
        <v>5</v>
      </c>
      <c r="D326" s="1"/>
      <c r="E326" s="1">
        <v>1</v>
      </c>
      <c r="F326" s="1">
        <v>1</v>
      </c>
      <c r="G326" s="1" t="s">
        <v>12</v>
      </c>
      <c r="H326" s="1" t="s">
        <v>18</v>
      </c>
      <c r="I326" s="1" t="s">
        <v>19</v>
      </c>
      <c r="J326" s="1" t="s">
        <v>1412</v>
      </c>
      <c r="K326" s="3" t="s">
        <v>1413</v>
      </c>
      <c r="L326" s="1" t="s">
        <v>11</v>
      </c>
      <c r="M326" s="1" t="s">
        <v>88</v>
      </c>
      <c r="N326" s="1" t="s">
        <v>72</v>
      </c>
    </row>
    <row r="327" spans="1:14" x14ac:dyDescent="0.75">
      <c r="A327" s="12">
        <v>42444</v>
      </c>
      <c r="B327" s="1" t="s">
        <v>4</v>
      </c>
      <c r="C327" s="1" t="s">
        <v>5</v>
      </c>
      <c r="D327" s="1"/>
      <c r="E327" s="1">
        <v>1</v>
      </c>
      <c r="F327" s="1">
        <v>1</v>
      </c>
      <c r="G327" s="1" t="s">
        <v>12</v>
      </c>
      <c r="H327" s="1" t="s">
        <v>18</v>
      </c>
      <c r="I327" s="1" t="s">
        <v>19</v>
      </c>
      <c r="J327" s="1" t="s">
        <v>906</v>
      </c>
      <c r="K327" s="6" t="s">
        <v>905</v>
      </c>
      <c r="L327" s="1" t="s">
        <v>11</v>
      </c>
      <c r="M327" s="1" t="s">
        <v>88</v>
      </c>
      <c r="N327" s="1" t="s">
        <v>72</v>
      </c>
    </row>
    <row r="328" spans="1:14" x14ac:dyDescent="0.75">
      <c r="A328" s="12">
        <v>42445</v>
      </c>
      <c r="B328" s="1" t="s">
        <v>4</v>
      </c>
      <c r="C328" s="1" t="s">
        <v>5</v>
      </c>
      <c r="D328" s="1"/>
      <c r="E328" s="1">
        <v>1</v>
      </c>
      <c r="F328" s="1">
        <v>1</v>
      </c>
      <c r="G328" s="1" t="s">
        <v>13</v>
      </c>
      <c r="H328" s="1" t="s">
        <v>18</v>
      </c>
      <c r="I328" s="1" t="s">
        <v>19</v>
      </c>
      <c r="J328" s="1" t="s">
        <v>1621</v>
      </c>
      <c r="K328" s="6" t="s">
        <v>1622</v>
      </c>
      <c r="L328" s="1" t="s">
        <v>11</v>
      </c>
      <c r="M328" s="1" t="s">
        <v>88</v>
      </c>
      <c r="N328" s="1" t="s">
        <v>72</v>
      </c>
    </row>
    <row r="329" spans="1:14" x14ac:dyDescent="0.75">
      <c r="A329" s="12">
        <v>42448</v>
      </c>
      <c r="B329" s="1" t="s">
        <v>14</v>
      </c>
      <c r="C329" s="1" t="s">
        <v>46</v>
      </c>
      <c r="D329" s="1"/>
      <c r="E329" s="1">
        <v>6</v>
      </c>
      <c r="F329" s="1">
        <v>1</v>
      </c>
      <c r="G329" s="1" t="s">
        <v>13</v>
      </c>
      <c r="H329" s="1" t="s">
        <v>10</v>
      </c>
      <c r="I329" s="1" t="s">
        <v>14</v>
      </c>
      <c r="J329" s="1" t="s">
        <v>5103</v>
      </c>
      <c r="K329" s="6" t="s">
        <v>5102</v>
      </c>
      <c r="L329" s="1" t="s">
        <v>11</v>
      </c>
      <c r="M329" s="1" t="s">
        <v>161</v>
      </c>
      <c r="N329" s="1" t="s">
        <v>72</v>
      </c>
    </row>
    <row r="330" spans="1:14" x14ac:dyDescent="0.75">
      <c r="A330" s="12">
        <v>42451</v>
      </c>
      <c r="B330" s="1" t="s">
        <v>4</v>
      </c>
      <c r="C330" s="1" t="s">
        <v>14</v>
      </c>
      <c r="D330" s="1"/>
      <c r="E330" s="1">
        <v>2</v>
      </c>
      <c r="F330" s="1">
        <v>1</v>
      </c>
      <c r="G330" s="1" t="s">
        <v>6</v>
      </c>
      <c r="H330" s="1" t="s">
        <v>10</v>
      </c>
      <c r="I330" s="1" t="s">
        <v>14</v>
      </c>
      <c r="J330" s="1" t="s">
        <v>1640</v>
      </c>
      <c r="K330" s="6" t="s">
        <v>1639</v>
      </c>
      <c r="L330" s="1" t="s">
        <v>11</v>
      </c>
      <c r="M330" s="1" t="s">
        <v>88</v>
      </c>
      <c r="N330" s="1" t="s">
        <v>72</v>
      </c>
    </row>
    <row r="331" spans="1:14" x14ac:dyDescent="0.75">
      <c r="A331" s="12">
        <v>42453</v>
      </c>
      <c r="B331" s="1" t="s">
        <v>4</v>
      </c>
      <c r="C331" s="1" t="s">
        <v>5</v>
      </c>
      <c r="D331" s="1"/>
      <c r="E331" s="1">
        <v>1</v>
      </c>
      <c r="F331" s="1">
        <v>1</v>
      </c>
      <c r="G331" s="1" t="s">
        <v>12</v>
      </c>
      <c r="H331" s="1" t="s">
        <v>10</v>
      </c>
      <c r="I331" s="1" t="s">
        <v>5</v>
      </c>
      <c r="J331" t="s">
        <v>902</v>
      </c>
      <c r="K331" s="6" t="s">
        <v>901</v>
      </c>
      <c r="L331" s="1" t="s">
        <v>11</v>
      </c>
      <c r="M331" s="1" t="s">
        <v>88</v>
      </c>
      <c r="N331" s="1" t="s">
        <v>72</v>
      </c>
    </row>
    <row r="332" spans="1:14" x14ac:dyDescent="0.75">
      <c r="A332" s="12">
        <v>42457</v>
      </c>
      <c r="B332" s="1" t="s">
        <v>4</v>
      </c>
      <c r="C332" s="1" t="s">
        <v>5</v>
      </c>
      <c r="D332" s="1"/>
      <c r="E332" s="1">
        <v>1</v>
      </c>
      <c r="F332" s="1">
        <v>1</v>
      </c>
      <c r="G332" s="1" t="s">
        <v>6</v>
      </c>
      <c r="H332" s="1" t="s">
        <v>10</v>
      </c>
      <c r="I332" s="1" t="s">
        <v>5</v>
      </c>
      <c r="J332" s="1" t="s">
        <v>2015</v>
      </c>
      <c r="K332" s="6" t="s">
        <v>1620</v>
      </c>
      <c r="L332" s="1" t="s">
        <v>11</v>
      </c>
      <c r="M332" s="1" t="s">
        <v>161</v>
      </c>
      <c r="N332" s="1" t="s">
        <v>72</v>
      </c>
    </row>
    <row r="333" spans="1:14" x14ac:dyDescent="0.75">
      <c r="A333" s="12">
        <v>42457</v>
      </c>
      <c r="B333" s="1" t="s">
        <v>5</v>
      </c>
      <c r="C333" s="1" t="s">
        <v>46</v>
      </c>
      <c r="D333" s="1"/>
      <c r="E333" s="1">
        <v>5</v>
      </c>
      <c r="F333" s="1">
        <v>1</v>
      </c>
      <c r="G333" s="1" t="s">
        <v>12</v>
      </c>
      <c r="H333" s="1" t="s">
        <v>18</v>
      </c>
      <c r="I333" s="1" t="s">
        <v>19</v>
      </c>
      <c r="J333" s="1" t="s">
        <v>897</v>
      </c>
      <c r="K333" s="6" t="s">
        <v>898</v>
      </c>
      <c r="L333" s="1" t="s">
        <v>11</v>
      </c>
      <c r="M333" s="1" t="s">
        <v>88</v>
      </c>
      <c r="N333" s="1" t="s">
        <v>72</v>
      </c>
    </row>
    <row r="334" spans="1:14" x14ac:dyDescent="0.75">
      <c r="A334" s="12">
        <v>42460</v>
      </c>
      <c r="B334" s="1" t="s">
        <v>4</v>
      </c>
      <c r="C334" s="1" t="s">
        <v>14</v>
      </c>
      <c r="D334" s="1"/>
      <c r="E334" s="1">
        <v>2</v>
      </c>
      <c r="F334" s="1">
        <v>1</v>
      </c>
      <c r="G334" s="1" t="s">
        <v>12</v>
      </c>
      <c r="H334" s="1" t="s">
        <v>10</v>
      </c>
      <c r="I334" s="1" t="s">
        <v>4</v>
      </c>
      <c r="J334" s="1" t="s">
        <v>5428</v>
      </c>
      <c r="K334" s="6" t="s">
        <v>1411</v>
      </c>
      <c r="L334" s="1" t="s">
        <v>11</v>
      </c>
      <c r="M334" s="1" t="s">
        <v>161</v>
      </c>
      <c r="N334" s="1" t="s">
        <v>73</v>
      </c>
    </row>
    <row r="335" spans="1:14" x14ac:dyDescent="0.75">
      <c r="A335" s="12">
        <v>42460</v>
      </c>
      <c r="B335" s="1" t="s">
        <v>4</v>
      </c>
      <c r="C335" s="1" t="s">
        <v>5</v>
      </c>
      <c r="D335" s="1"/>
      <c r="E335" s="1">
        <v>1</v>
      </c>
      <c r="F335" s="1">
        <v>1</v>
      </c>
      <c r="G335" s="1" t="s">
        <v>6</v>
      </c>
      <c r="H335" s="1" t="s">
        <v>92</v>
      </c>
      <c r="I335" s="1" t="s">
        <v>93</v>
      </c>
      <c r="J335" s="1" t="s">
        <v>1763</v>
      </c>
      <c r="K335" s="6" t="s">
        <v>1764</v>
      </c>
      <c r="L335" s="1" t="s">
        <v>11</v>
      </c>
      <c r="M335" s="1" t="s">
        <v>88</v>
      </c>
      <c r="N335" s="1" t="s">
        <v>72</v>
      </c>
    </row>
    <row r="336" spans="1:14" x14ac:dyDescent="0.75">
      <c r="A336" s="12">
        <v>42465</v>
      </c>
      <c r="B336" s="1" t="s">
        <v>14</v>
      </c>
      <c r="C336" s="1" t="s">
        <v>46</v>
      </c>
      <c r="D336" s="1"/>
      <c r="E336" s="1">
        <v>6</v>
      </c>
      <c r="F336" s="1">
        <v>1</v>
      </c>
      <c r="G336" s="1" t="s">
        <v>13</v>
      </c>
      <c r="H336" s="1" t="s">
        <v>10</v>
      </c>
      <c r="I336" s="1" t="s">
        <v>46</v>
      </c>
      <c r="J336" s="28" t="s">
        <v>5107</v>
      </c>
      <c r="K336" s="6" t="s">
        <v>5108</v>
      </c>
      <c r="L336" s="1" t="s">
        <v>11</v>
      </c>
      <c r="M336" s="1" t="s">
        <v>161</v>
      </c>
      <c r="N336" s="1" t="s">
        <v>73</v>
      </c>
    </row>
    <row r="337" spans="1:14" x14ac:dyDescent="0.75">
      <c r="A337" s="12">
        <v>42467</v>
      </c>
      <c r="B337" s="1" t="s">
        <v>5</v>
      </c>
      <c r="C337" s="1" t="s">
        <v>46</v>
      </c>
      <c r="D337" s="1"/>
      <c r="E337" s="1">
        <v>5</v>
      </c>
      <c r="F337" s="1">
        <v>1</v>
      </c>
      <c r="G337" s="1" t="s">
        <v>13</v>
      </c>
      <c r="H337" s="1" t="s">
        <v>10</v>
      </c>
      <c r="I337" s="1" t="s">
        <v>875</v>
      </c>
      <c r="J337" t="s">
        <v>54</v>
      </c>
      <c r="K337" s="6" t="s">
        <v>5393</v>
      </c>
      <c r="L337" s="1" t="s">
        <v>11</v>
      </c>
      <c r="M337" s="1" t="s">
        <v>161</v>
      </c>
      <c r="N337" s="1" t="s">
        <v>73</v>
      </c>
    </row>
    <row r="338" spans="1:14" x14ac:dyDescent="0.75">
      <c r="A338" s="12">
        <v>42468</v>
      </c>
      <c r="B338" s="1" t="s">
        <v>4</v>
      </c>
      <c r="C338" s="1" t="s">
        <v>14</v>
      </c>
      <c r="D338" s="1"/>
      <c r="E338" s="1">
        <v>2</v>
      </c>
      <c r="F338" s="1">
        <v>1</v>
      </c>
      <c r="G338" s="1" t="s">
        <v>6</v>
      </c>
      <c r="H338" s="1" t="s">
        <v>10</v>
      </c>
      <c r="I338" s="1" t="s">
        <v>14</v>
      </c>
      <c r="J338" s="8" t="s">
        <v>1637</v>
      </c>
      <c r="K338" s="6" t="s">
        <v>1638</v>
      </c>
      <c r="L338" s="1" t="s">
        <v>11</v>
      </c>
      <c r="M338" s="1" t="s">
        <v>161</v>
      </c>
      <c r="N338" s="1" t="s">
        <v>72</v>
      </c>
    </row>
    <row r="339" spans="1:14" x14ac:dyDescent="0.75">
      <c r="A339" s="12">
        <v>42472</v>
      </c>
      <c r="B339" s="1" t="s">
        <v>4</v>
      </c>
      <c r="C339" s="1" t="s">
        <v>14</v>
      </c>
      <c r="D339" s="1"/>
      <c r="E339" s="1">
        <v>2</v>
      </c>
      <c r="F339" s="1">
        <v>1</v>
      </c>
      <c r="G339" s="1" t="s">
        <v>6</v>
      </c>
      <c r="H339" s="1" t="s">
        <v>10</v>
      </c>
      <c r="I339" s="1" t="s">
        <v>14</v>
      </c>
      <c r="J339" s="1" t="s">
        <v>1760</v>
      </c>
      <c r="K339" s="6" t="s">
        <v>1636</v>
      </c>
      <c r="L339" s="1" t="s">
        <v>11</v>
      </c>
      <c r="M339" s="1" t="s">
        <v>161</v>
      </c>
      <c r="N339" s="1" t="s">
        <v>73</v>
      </c>
    </row>
    <row r="340" spans="1:14" x14ac:dyDescent="0.75">
      <c r="A340" s="12">
        <v>42475</v>
      </c>
      <c r="B340" s="1" t="s">
        <v>4</v>
      </c>
      <c r="C340" s="1" t="s">
        <v>5</v>
      </c>
      <c r="D340" s="1"/>
      <c r="E340" s="1">
        <v>1</v>
      </c>
      <c r="F340" s="1">
        <v>1</v>
      </c>
      <c r="G340" s="1" t="s">
        <v>13</v>
      </c>
      <c r="H340" s="1" t="s">
        <v>18</v>
      </c>
      <c r="I340" s="1" t="s">
        <v>19</v>
      </c>
      <c r="J340" s="1" t="s">
        <v>5189</v>
      </c>
      <c r="K340" s="6" t="s">
        <v>5190</v>
      </c>
      <c r="L340" s="1" t="s">
        <v>11</v>
      </c>
      <c r="M340" s="1" t="s">
        <v>88</v>
      </c>
      <c r="N340" s="1" t="s">
        <v>72</v>
      </c>
    </row>
    <row r="341" spans="1:14" x14ac:dyDescent="0.75">
      <c r="A341" s="12">
        <v>42476</v>
      </c>
      <c r="B341" s="1" t="s">
        <v>14</v>
      </c>
      <c r="C341" s="1" t="s">
        <v>46</v>
      </c>
      <c r="D341" s="1"/>
      <c r="E341" s="1">
        <v>6</v>
      </c>
      <c r="F341" s="1">
        <v>1</v>
      </c>
      <c r="G341" s="1" t="s">
        <v>12</v>
      </c>
      <c r="H341" s="1" t="s">
        <v>10</v>
      </c>
      <c r="I341" s="1" t="s">
        <v>14</v>
      </c>
      <c r="J341" s="1" t="s">
        <v>5193</v>
      </c>
      <c r="K341" s="6" t="s">
        <v>5194</v>
      </c>
      <c r="L341" s="1" t="s">
        <v>11</v>
      </c>
      <c r="M341" s="1" t="s">
        <v>161</v>
      </c>
      <c r="N341" s="1" t="s">
        <v>72</v>
      </c>
    </row>
    <row r="342" spans="1:14" x14ac:dyDescent="0.75">
      <c r="A342" s="12">
        <v>42478</v>
      </c>
      <c r="B342" s="1" t="s">
        <v>4</v>
      </c>
      <c r="C342" s="1" t="s">
        <v>5</v>
      </c>
      <c r="D342" s="1"/>
      <c r="E342" s="1">
        <v>1</v>
      </c>
      <c r="F342" s="1">
        <v>1</v>
      </c>
      <c r="G342" s="1" t="s">
        <v>12</v>
      </c>
      <c r="H342" s="1" t="s">
        <v>18</v>
      </c>
      <c r="I342" s="1" t="s">
        <v>19</v>
      </c>
      <c r="J342" s="1" t="s">
        <v>895</v>
      </c>
      <c r="K342" s="6" t="s">
        <v>896</v>
      </c>
      <c r="L342" s="1" t="s">
        <v>11</v>
      </c>
      <c r="M342" s="1" t="s">
        <v>88</v>
      </c>
      <c r="N342" s="1" t="s">
        <v>72</v>
      </c>
    </row>
    <row r="343" spans="1:14" x14ac:dyDescent="0.75">
      <c r="A343" s="12">
        <v>42479</v>
      </c>
      <c r="B343" s="1" t="s">
        <v>4</v>
      </c>
      <c r="C343" s="1" t="s">
        <v>46</v>
      </c>
      <c r="D343" s="1"/>
      <c r="E343" s="1">
        <v>3</v>
      </c>
      <c r="F343" s="1">
        <v>1</v>
      </c>
      <c r="G343" s="1" t="s">
        <v>13</v>
      </c>
      <c r="H343" s="1" t="s">
        <v>10</v>
      </c>
      <c r="I343" s="1" t="s">
        <v>38</v>
      </c>
      <c r="J343" s="1" t="s">
        <v>1630</v>
      </c>
      <c r="K343" s="6" t="s">
        <v>1631</v>
      </c>
      <c r="L343" s="1" t="s">
        <v>11</v>
      </c>
      <c r="M343" s="1" t="s">
        <v>161</v>
      </c>
      <c r="N343" s="1" t="s">
        <v>72</v>
      </c>
    </row>
    <row r="344" spans="1:14" x14ac:dyDescent="0.75">
      <c r="A344" s="12">
        <v>42482</v>
      </c>
      <c r="B344" s="1" t="s">
        <v>4</v>
      </c>
      <c r="C344" s="1" t="s">
        <v>46</v>
      </c>
      <c r="D344" s="1"/>
      <c r="E344" s="1">
        <v>3</v>
      </c>
      <c r="F344" s="1">
        <v>1</v>
      </c>
      <c r="G344" s="1" t="s">
        <v>13</v>
      </c>
      <c r="H344" s="1" t="s">
        <v>10</v>
      </c>
      <c r="I344" s="1" t="s">
        <v>38</v>
      </c>
      <c r="J344" s="1" t="s">
        <v>1629</v>
      </c>
      <c r="K344" s="6" t="s">
        <v>1628</v>
      </c>
      <c r="L344" s="1" t="s">
        <v>11</v>
      </c>
      <c r="M344" s="1" t="s">
        <v>161</v>
      </c>
      <c r="N344" s="1" t="s">
        <v>72</v>
      </c>
    </row>
    <row r="345" spans="1:14" x14ac:dyDescent="0.75">
      <c r="A345" s="12">
        <v>42500</v>
      </c>
      <c r="B345" s="1" t="s">
        <v>4</v>
      </c>
      <c r="C345" s="1" t="s">
        <v>5</v>
      </c>
      <c r="D345" s="1"/>
      <c r="E345" s="1">
        <v>1</v>
      </c>
      <c r="F345" s="1">
        <v>1</v>
      </c>
      <c r="G345" s="1" t="s">
        <v>13</v>
      </c>
      <c r="H345" s="1" t="s">
        <v>18</v>
      </c>
      <c r="I345" s="1" t="s">
        <v>19</v>
      </c>
      <c r="J345" s="1" t="s">
        <v>5383</v>
      </c>
      <c r="K345" s="6" t="s">
        <v>5384</v>
      </c>
      <c r="L345" s="1" t="s">
        <v>11</v>
      </c>
      <c r="M345" s="1" t="s">
        <v>88</v>
      </c>
      <c r="N345" s="1" t="s">
        <v>72</v>
      </c>
    </row>
    <row r="346" spans="1:14" x14ac:dyDescent="0.75">
      <c r="A346" s="12">
        <v>42501</v>
      </c>
      <c r="B346" s="1" t="s">
        <v>4</v>
      </c>
      <c r="C346" s="1" t="s">
        <v>5</v>
      </c>
      <c r="D346" s="1"/>
      <c r="E346" s="1">
        <v>1</v>
      </c>
      <c r="F346" s="1">
        <v>1</v>
      </c>
      <c r="G346" s="1" t="s">
        <v>6</v>
      </c>
      <c r="H346" s="1" t="s">
        <v>92</v>
      </c>
      <c r="I346" s="1" t="s">
        <v>93</v>
      </c>
      <c r="J346" s="1" t="s">
        <v>1761</v>
      </c>
      <c r="K346" s="6" t="s">
        <v>1762</v>
      </c>
      <c r="L346" s="1" t="s">
        <v>101</v>
      </c>
      <c r="M346" s="1" t="s">
        <v>88</v>
      </c>
      <c r="N346" s="1" t="s">
        <v>72</v>
      </c>
    </row>
    <row r="347" spans="1:14" x14ac:dyDescent="0.75">
      <c r="A347" s="12">
        <v>42507</v>
      </c>
      <c r="B347" s="1" t="s">
        <v>4</v>
      </c>
      <c r="C347" s="1" t="s">
        <v>5</v>
      </c>
      <c r="D347" s="1"/>
      <c r="E347" s="1">
        <v>1</v>
      </c>
      <c r="F347" s="1">
        <v>1</v>
      </c>
      <c r="G347" s="1" t="s">
        <v>12</v>
      </c>
      <c r="H347" s="1" t="s">
        <v>10</v>
      </c>
      <c r="I347" s="1" t="s">
        <v>5</v>
      </c>
      <c r="J347" s="1" t="s">
        <v>1616</v>
      </c>
      <c r="K347" s="6" t="s">
        <v>1617</v>
      </c>
      <c r="L347" s="1" t="s">
        <v>11</v>
      </c>
      <c r="M347" s="1" t="s">
        <v>161</v>
      </c>
      <c r="N347" s="1" t="s">
        <v>72</v>
      </c>
    </row>
    <row r="348" spans="1:14" x14ac:dyDescent="0.75">
      <c r="A348" s="12">
        <v>42507</v>
      </c>
      <c r="B348" s="1" t="s">
        <v>4</v>
      </c>
      <c r="C348" s="1" t="s">
        <v>5</v>
      </c>
      <c r="D348" s="1"/>
      <c r="E348" s="1">
        <v>1</v>
      </c>
      <c r="F348" s="1">
        <v>1</v>
      </c>
      <c r="G348" s="1" t="s">
        <v>13</v>
      </c>
      <c r="H348" s="1" t="s">
        <v>10</v>
      </c>
      <c r="I348" s="1" t="s">
        <v>17</v>
      </c>
      <c r="J348" s="1" t="s">
        <v>1618</v>
      </c>
      <c r="K348" s="6" t="s">
        <v>1619</v>
      </c>
      <c r="L348" s="1" t="s">
        <v>11</v>
      </c>
      <c r="M348" s="1" t="s">
        <v>88</v>
      </c>
      <c r="N348" s="1" t="s">
        <v>73</v>
      </c>
    </row>
    <row r="349" spans="1:14" x14ac:dyDescent="0.75">
      <c r="A349" s="12">
        <v>42508</v>
      </c>
      <c r="B349" s="1" t="s">
        <v>4</v>
      </c>
      <c r="C349" s="1" t="s">
        <v>14</v>
      </c>
      <c r="D349" s="1"/>
      <c r="E349" s="1">
        <v>2</v>
      </c>
      <c r="F349" s="1">
        <v>1</v>
      </c>
      <c r="G349" s="1" t="s">
        <v>12</v>
      </c>
      <c r="H349" s="1" t="s">
        <v>18</v>
      </c>
      <c r="I349" s="1" t="s">
        <v>19</v>
      </c>
      <c r="J349" s="1" t="s">
        <v>1409</v>
      </c>
      <c r="K349" s="6" t="s">
        <v>1410</v>
      </c>
      <c r="L349" s="1" t="s">
        <v>11</v>
      </c>
      <c r="M349" s="1" t="s">
        <v>88</v>
      </c>
      <c r="N349" s="1" t="s">
        <v>72</v>
      </c>
    </row>
    <row r="350" spans="1:14" x14ac:dyDescent="0.75">
      <c r="A350" s="12">
        <v>42510</v>
      </c>
      <c r="B350" s="1" t="s">
        <v>4</v>
      </c>
      <c r="C350" s="1" t="s">
        <v>14</v>
      </c>
      <c r="D350" s="1"/>
      <c r="E350" s="1">
        <v>2</v>
      </c>
      <c r="F350" s="1">
        <v>1</v>
      </c>
      <c r="G350" s="1" t="s">
        <v>13</v>
      </c>
      <c r="H350" s="1" t="s">
        <v>10</v>
      </c>
      <c r="I350" s="1" t="s">
        <v>1718</v>
      </c>
      <c r="J350" s="1" t="s">
        <v>2013</v>
      </c>
      <c r="K350" s="6" t="s">
        <v>2014</v>
      </c>
      <c r="L350" s="1" t="s">
        <v>11</v>
      </c>
      <c r="M350" s="1" t="s">
        <v>88</v>
      </c>
      <c r="N350" s="1" t="s">
        <v>72</v>
      </c>
    </row>
    <row r="351" spans="1:14" x14ac:dyDescent="0.75">
      <c r="A351" s="12">
        <v>42528</v>
      </c>
      <c r="B351" s="1" t="s">
        <v>4</v>
      </c>
      <c r="C351" s="1" t="s">
        <v>5</v>
      </c>
      <c r="D351" s="1"/>
      <c r="E351" s="1">
        <v>1</v>
      </c>
      <c r="F351" s="1">
        <v>1</v>
      </c>
      <c r="G351" s="1" t="s">
        <v>13</v>
      </c>
      <c r="H351" s="1" t="s">
        <v>18</v>
      </c>
      <c r="I351" s="1" t="s">
        <v>19</v>
      </c>
      <c r="J351" s="1" t="s">
        <v>419</v>
      </c>
      <c r="K351" s="6" t="s">
        <v>420</v>
      </c>
      <c r="L351" s="1" t="s">
        <v>166</v>
      </c>
      <c r="M351" s="1" t="s">
        <v>88</v>
      </c>
      <c r="N351" s="1" t="s">
        <v>72</v>
      </c>
    </row>
    <row r="352" spans="1:14" x14ac:dyDescent="0.75">
      <c r="A352" s="12">
        <v>42529</v>
      </c>
      <c r="B352" s="1" t="s">
        <v>4</v>
      </c>
      <c r="C352" s="1" t="s">
        <v>14</v>
      </c>
      <c r="D352" s="1"/>
      <c r="E352" s="1">
        <v>2</v>
      </c>
      <c r="F352" s="1">
        <v>1</v>
      </c>
      <c r="G352" s="1" t="s">
        <v>6</v>
      </c>
      <c r="H352" s="1" t="s">
        <v>18</v>
      </c>
      <c r="I352" s="1" t="s">
        <v>19</v>
      </c>
      <c r="J352" s="1" t="s">
        <v>1407</v>
      </c>
      <c r="K352" s="6" t="s">
        <v>1408</v>
      </c>
      <c r="L352" s="1" t="s">
        <v>11</v>
      </c>
      <c r="M352" s="1" t="s">
        <v>161</v>
      </c>
      <c r="N352" s="1" t="s">
        <v>72</v>
      </c>
    </row>
    <row r="353" spans="1:14" x14ac:dyDescent="0.75">
      <c r="A353" s="12">
        <v>42535</v>
      </c>
      <c r="B353" s="1" t="s">
        <v>4</v>
      </c>
      <c r="C353" s="1" t="s">
        <v>14</v>
      </c>
      <c r="D353" s="1"/>
      <c r="E353" s="1">
        <v>2</v>
      </c>
      <c r="F353" s="1">
        <v>1</v>
      </c>
      <c r="G353" s="1" t="s">
        <v>177</v>
      </c>
      <c r="H353" s="1" t="s">
        <v>10</v>
      </c>
      <c r="I353" s="1" t="s">
        <v>1169</v>
      </c>
      <c r="J353" s="1" t="s">
        <v>5239</v>
      </c>
      <c r="K353" s="6" t="s">
        <v>5240</v>
      </c>
      <c r="L353" s="1" t="s">
        <v>11</v>
      </c>
      <c r="M353" s="1" t="s">
        <v>161</v>
      </c>
      <c r="N353" s="1" t="s">
        <v>73</v>
      </c>
    </row>
    <row r="354" spans="1:14" x14ac:dyDescent="0.75">
      <c r="A354" s="12">
        <v>42536</v>
      </c>
      <c r="B354" s="1" t="s">
        <v>4</v>
      </c>
      <c r="C354" s="1" t="s">
        <v>14</v>
      </c>
      <c r="D354" s="1"/>
      <c r="E354" s="1">
        <v>2</v>
      </c>
      <c r="F354" s="1">
        <v>1</v>
      </c>
      <c r="G354" s="1" t="s">
        <v>12</v>
      </c>
      <c r="H354" s="1" t="s">
        <v>18</v>
      </c>
      <c r="I354" s="1" t="s">
        <v>19</v>
      </c>
      <c r="J354" s="1" t="s">
        <v>1406</v>
      </c>
      <c r="K354" s="6" t="s">
        <v>1405</v>
      </c>
      <c r="L354" s="1" t="s">
        <v>11</v>
      </c>
      <c r="M354" s="1" t="s">
        <v>161</v>
      </c>
      <c r="N354" s="1" t="s">
        <v>72</v>
      </c>
    </row>
    <row r="355" spans="1:14" x14ac:dyDescent="0.75">
      <c r="A355" s="12">
        <v>42536</v>
      </c>
      <c r="B355" s="1" t="s">
        <v>4</v>
      </c>
      <c r="C355" s="1" t="s">
        <v>46</v>
      </c>
      <c r="D355" s="1"/>
      <c r="E355" s="1">
        <v>3</v>
      </c>
      <c r="F355" s="1">
        <v>1</v>
      </c>
      <c r="G355" s="1" t="s">
        <v>13</v>
      </c>
      <c r="H355" s="1" t="s">
        <v>10</v>
      </c>
      <c r="I355" s="1" t="s">
        <v>1625</v>
      </c>
      <c r="J355" s="1" t="s">
        <v>1626</v>
      </c>
      <c r="K355" s="6" t="s">
        <v>1627</v>
      </c>
      <c r="L355" s="1" t="s">
        <v>11</v>
      </c>
      <c r="M355" s="1" t="s">
        <v>88</v>
      </c>
      <c r="N355" s="1" t="s">
        <v>72</v>
      </c>
    </row>
    <row r="356" spans="1:14" x14ac:dyDescent="0.75">
      <c r="A356" s="12">
        <v>42538</v>
      </c>
      <c r="B356" s="1" t="s">
        <v>4</v>
      </c>
      <c r="C356" s="1" t="s">
        <v>14</v>
      </c>
      <c r="D356" s="1"/>
      <c r="E356" s="1">
        <v>2</v>
      </c>
      <c r="F356" s="1">
        <v>1</v>
      </c>
      <c r="G356" s="1" t="s">
        <v>6</v>
      </c>
      <c r="H356" s="1" t="s">
        <v>10</v>
      </c>
      <c r="I356" s="1" t="s">
        <v>14</v>
      </c>
      <c r="J356" s="1" t="s">
        <v>2011</v>
      </c>
      <c r="K356" s="6" t="s">
        <v>2012</v>
      </c>
      <c r="L356" s="1" t="s">
        <v>11</v>
      </c>
      <c r="M356" s="1" t="s">
        <v>161</v>
      </c>
      <c r="N356" s="1" t="s">
        <v>72</v>
      </c>
    </row>
    <row r="357" spans="1:14" x14ac:dyDescent="0.75">
      <c r="A357" s="12">
        <v>42539</v>
      </c>
      <c r="B357" s="1" t="s">
        <v>4</v>
      </c>
      <c r="C357" s="1" t="s">
        <v>14</v>
      </c>
      <c r="D357" s="1"/>
      <c r="E357" s="1">
        <v>2</v>
      </c>
      <c r="F357" s="1">
        <v>1</v>
      </c>
      <c r="G357" s="1" t="s">
        <v>6</v>
      </c>
      <c r="H357" s="1" t="s">
        <v>92</v>
      </c>
      <c r="I357" s="1" t="s">
        <v>93</v>
      </c>
      <c r="J357" s="1" t="s">
        <v>1758</v>
      </c>
      <c r="K357" s="6" t="s">
        <v>1759</v>
      </c>
      <c r="L357" s="1" t="s">
        <v>101</v>
      </c>
      <c r="M357" s="1" t="s">
        <v>88</v>
      </c>
      <c r="N357" s="1" t="s">
        <v>72</v>
      </c>
    </row>
    <row r="358" spans="1:14" x14ac:dyDescent="0.75">
      <c r="A358" s="12">
        <v>42544</v>
      </c>
      <c r="B358" s="1" t="s">
        <v>4</v>
      </c>
      <c r="C358" s="1" t="s">
        <v>5</v>
      </c>
      <c r="D358" s="1"/>
      <c r="E358" s="1">
        <v>1</v>
      </c>
      <c r="F358" s="1">
        <v>1</v>
      </c>
      <c r="G358" s="1" t="s">
        <v>6</v>
      </c>
      <c r="H358" s="1" t="s">
        <v>10</v>
      </c>
      <c r="I358" s="1" t="s">
        <v>5</v>
      </c>
      <c r="J358" s="1" t="s">
        <v>5130</v>
      </c>
      <c r="K358" s="6" t="s">
        <v>5129</v>
      </c>
      <c r="L358" s="1" t="s">
        <v>11</v>
      </c>
      <c r="M358" s="1" t="s">
        <v>161</v>
      </c>
      <c r="N358" s="1" t="s">
        <v>72</v>
      </c>
    </row>
    <row r="359" spans="1:14" x14ac:dyDescent="0.75">
      <c r="A359" s="12">
        <v>42550</v>
      </c>
      <c r="B359" s="1" t="s">
        <v>4</v>
      </c>
      <c r="C359" s="1" t="s">
        <v>14</v>
      </c>
      <c r="D359" s="1"/>
      <c r="E359" s="1">
        <v>2</v>
      </c>
      <c r="F359" s="1">
        <v>1</v>
      </c>
      <c r="G359" s="1" t="s">
        <v>12</v>
      </c>
      <c r="H359" s="1" t="s">
        <v>18</v>
      </c>
      <c r="I359" s="1" t="s">
        <v>19</v>
      </c>
      <c r="J359" s="1" t="s">
        <v>1403</v>
      </c>
      <c r="K359" s="6" t="s">
        <v>1402</v>
      </c>
      <c r="L359" s="1" t="s">
        <v>11</v>
      </c>
      <c r="M359" s="1" t="s">
        <v>161</v>
      </c>
      <c r="N359" s="1" t="s">
        <v>72</v>
      </c>
    </row>
    <row r="360" spans="1:14" x14ac:dyDescent="0.75">
      <c r="A360" s="12">
        <v>42550</v>
      </c>
      <c r="B360" s="1" t="s">
        <v>5</v>
      </c>
      <c r="C360" s="1" t="s">
        <v>14</v>
      </c>
      <c r="D360" s="1"/>
      <c r="E360" s="1">
        <v>4</v>
      </c>
      <c r="F360" s="1">
        <v>1</v>
      </c>
      <c r="G360" s="1" t="s">
        <v>12</v>
      </c>
      <c r="H360" s="1" t="s">
        <v>18</v>
      </c>
      <c r="I360" s="1" t="s">
        <v>19</v>
      </c>
      <c r="J360" s="1" t="s">
        <v>1404</v>
      </c>
      <c r="K360" s="6" t="s">
        <v>888</v>
      </c>
      <c r="L360" s="1" t="s">
        <v>11</v>
      </c>
      <c r="M360" s="1" t="s">
        <v>161</v>
      </c>
      <c r="N360" s="1" t="s">
        <v>72</v>
      </c>
    </row>
    <row r="361" spans="1:14" x14ac:dyDescent="0.75">
      <c r="A361" s="12">
        <v>42552</v>
      </c>
      <c r="B361" s="1" t="s">
        <v>5</v>
      </c>
      <c r="C361" s="1" t="s">
        <v>14</v>
      </c>
      <c r="D361" s="1"/>
      <c r="E361" s="1">
        <v>4</v>
      </c>
      <c r="F361" s="1">
        <v>1</v>
      </c>
      <c r="G361" s="1" t="s">
        <v>13</v>
      </c>
      <c r="H361" s="1" t="s">
        <v>10</v>
      </c>
      <c r="I361" s="1" t="s">
        <v>5</v>
      </c>
      <c r="J361" s="1" t="s">
        <v>5394</v>
      </c>
      <c r="K361" s="6" t="s">
        <v>5395</v>
      </c>
      <c r="L361" s="1" t="s">
        <v>166</v>
      </c>
      <c r="M361" s="1" t="s">
        <v>161</v>
      </c>
      <c r="N361" s="1" t="s">
        <v>73</v>
      </c>
    </row>
    <row r="362" spans="1:14" x14ac:dyDescent="0.75">
      <c r="A362" s="12">
        <v>42557</v>
      </c>
      <c r="B362" s="1" t="s">
        <v>4</v>
      </c>
      <c r="C362" s="1" t="s">
        <v>5</v>
      </c>
      <c r="D362" s="1"/>
      <c r="E362" s="1">
        <v>1</v>
      </c>
      <c r="F362" s="1">
        <v>1</v>
      </c>
      <c r="G362" s="1" t="s">
        <v>12</v>
      </c>
      <c r="H362" s="1" t="s">
        <v>18</v>
      </c>
      <c r="I362" s="1" t="s">
        <v>19</v>
      </c>
      <c r="J362" s="1" t="s">
        <v>884</v>
      </c>
      <c r="K362" s="3" t="s">
        <v>44</v>
      </c>
      <c r="L362" s="1" t="s">
        <v>11</v>
      </c>
      <c r="M362" s="1" t="s">
        <v>88</v>
      </c>
      <c r="N362" s="1" t="s">
        <v>72</v>
      </c>
    </row>
    <row r="363" spans="1:14" x14ac:dyDescent="0.75">
      <c r="A363" s="12">
        <v>42560</v>
      </c>
      <c r="B363" s="1" t="s">
        <v>4</v>
      </c>
      <c r="C363" s="1" t="s">
        <v>14</v>
      </c>
      <c r="D363" s="1"/>
      <c r="E363" s="1">
        <v>2</v>
      </c>
      <c r="F363" s="1">
        <v>1</v>
      </c>
      <c r="G363" s="1" t="s">
        <v>177</v>
      </c>
      <c r="H363" s="1" t="s">
        <v>10</v>
      </c>
      <c r="I363" s="1" t="s">
        <v>5236</v>
      </c>
      <c r="J363" s="1" t="s">
        <v>5237</v>
      </c>
      <c r="K363" s="3" t="s">
        <v>5238</v>
      </c>
      <c r="L363" s="1" t="s">
        <v>11</v>
      </c>
      <c r="M363" s="1" t="s">
        <v>161</v>
      </c>
      <c r="N363" s="1" t="s">
        <v>73</v>
      </c>
    </row>
    <row r="364" spans="1:14" x14ac:dyDescent="0.75">
      <c r="A364" s="12">
        <v>42565</v>
      </c>
      <c r="B364" s="1" t="s">
        <v>4</v>
      </c>
      <c r="C364" s="1" t="s">
        <v>5</v>
      </c>
      <c r="D364" s="1"/>
      <c r="E364" s="1">
        <v>1</v>
      </c>
      <c r="F364" s="1">
        <v>1</v>
      </c>
      <c r="G364" s="1" t="s">
        <v>12</v>
      </c>
      <c r="H364" s="1" t="s">
        <v>10</v>
      </c>
      <c r="I364" s="1" t="s">
        <v>5</v>
      </c>
      <c r="J364" s="1" t="s">
        <v>882</v>
      </c>
      <c r="K364" s="3" t="s">
        <v>883</v>
      </c>
      <c r="L364" s="1" t="s">
        <v>11</v>
      </c>
      <c r="M364" s="1" t="s">
        <v>88</v>
      </c>
      <c r="N364" s="1" t="s">
        <v>72</v>
      </c>
    </row>
    <row r="365" spans="1:14" x14ac:dyDescent="0.75">
      <c r="A365" s="12">
        <v>42568</v>
      </c>
      <c r="B365" s="1" t="s">
        <v>5</v>
      </c>
      <c r="C365" s="1" t="s">
        <v>14</v>
      </c>
      <c r="D365" s="1"/>
      <c r="E365" s="1">
        <v>4</v>
      </c>
      <c r="F365" s="1">
        <v>1</v>
      </c>
      <c r="G365" s="1" t="s">
        <v>12</v>
      </c>
      <c r="H365" s="1" t="s">
        <v>18</v>
      </c>
      <c r="I365" s="1" t="s">
        <v>19</v>
      </c>
      <c r="J365" s="1" t="s">
        <v>880</v>
      </c>
      <c r="K365" s="3" t="s">
        <v>881</v>
      </c>
      <c r="L365" s="1" t="s">
        <v>11</v>
      </c>
      <c r="M365" s="1" t="s">
        <v>161</v>
      </c>
      <c r="N365" s="1" t="s">
        <v>72</v>
      </c>
    </row>
    <row r="366" spans="1:14" x14ac:dyDescent="0.75">
      <c r="A366" s="12">
        <v>42570</v>
      </c>
      <c r="B366" s="1" t="s">
        <v>4</v>
      </c>
      <c r="C366" s="1" t="s">
        <v>14</v>
      </c>
      <c r="D366" s="1"/>
      <c r="E366" s="1">
        <v>2</v>
      </c>
      <c r="F366" s="1">
        <v>1</v>
      </c>
      <c r="G366" s="1" t="s">
        <v>1400</v>
      </c>
      <c r="H366" s="1" t="s">
        <v>18</v>
      </c>
      <c r="I366" s="1" t="s">
        <v>19</v>
      </c>
      <c r="J366" s="1" t="s">
        <v>5429</v>
      </c>
      <c r="K366" s="3" t="s">
        <v>1401</v>
      </c>
      <c r="L366" s="1" t="s">
        <v>11</v>
      </c>
      <c r="M366" s="1" t="s">
        <v>161</v>
      </c>
      <c r="N366" s="1" t="s">
        <v>72</v>
      </c>
    </row>
    <row r="367" spans="1:14" x14ac:dyDescent="0.75">
      <c r="A367" s="12">
        <v>42577</v>
      </c>
      <c r="B367" s="1" t="s">
        <v>4</v>
      </c>
      <c r="C367" s="1" t="s">
        <v>5</v>
      </c>
      <c r="D367" s="1"/>
      <c r="E367" s="1">
        <v>1</v>
      </c>
      <c r="F367" s="1">
        <v>1</v>
      </c>
      <c r="G367" s="1" t="s">
        <v>6</v>
      </c>
      <c r="H367" s="1" t="s">
        <v>92</v>
      </c>
      <c r="I367" s="1" t="s">
        <v>93</v>
      </c>
      <c r="J367" s="1" t="s">
        <v>1756</v>
      </c>
      <c r="K367" s="3" t="s">
        <v>1757</v>
      </c>
      <c r="L367" s="1" t="s">
        <v>101</v>
      </c>
      <c r="M367" s="1" t="s">
        <v>88</v>
      </c>
      <c r="N367" s="1" t="s">
        <v>72</v>
      </c>
    </row>
    <row r="368" spans="1:14" x14ac:dyDescent="0.75">
      <c r="A368" s="12">
        <v>42583</v>
      </c>
      <c r="B368" s="1" t="s">
        <v>4</v>
      </c>
      <c r="C368" s="1" t="s">
        <v>14</v>
      </c>
      <c r="D368" s="1"/>
      <c r="E368" s="1">
        <v>2</v>
      </c>
      <c r="F368" s="1">
        <v>1</v>
      </c>
      <c r="G368" s="1" t="s">
        <v>174</v>
      </c>
      <c r="H368" s="1" t="s">
        <v>10</v>
      </c>
      <c r="I368" s="1" t="s">
        <v>14</v>
      </c>
      <c r="J368" s="1" t="s">
        <v>5619</v>
      </c>
      <c r="K368" s="3" t="s">
        <v>5620</v>
      </c>
      <c r="L368" s="1" t="s">
        <v>628</v>
      </c>
      <c r="M368" s="1" t="s">
        <v>161</v>
      </c>
      <c r="N368" s="1" t="s">
        <v>72</v>
      </c>
    </row>
    <row r="369" spans="1:14" x14ac:dyDescent="0.75">
      <c r="A369" s="12">
        <v>42590</v>
      </c>
      <c r="B369" s="1" t="s">
        <v>5</v>
      </c>
      <c r="C369" s="1" t="s">
        <v>46</v>
      </c>
      <c r="D369" s="1"/>
      <c r="E369" s="1">
        <v>5</v>
      </c>
      <c r="F369" s="1">
        <v>1</v>
      </c>
      <c r="G369" s="1" t="s">
        <v>12</v>
      </c>
      <c r="H369" s="1" t="s">
        <v>10</v>
      </c>
      <c r="I369" s="1" t="s">
        <v>875</v>
      </c>
      <c r="J369" s="1" t="s">
        <v>877</v>
      </c>
      <c r="K369" s="6" t="s">
        <v>876</v>
      </c>
      <c r="L369" s="1" t="s">
        <v>11</v>
      </c>
      <c r="M369" s="1" t="s">
        <v>161</v>
      </c>
      <c r="N369" s="1" t="s">
        <v>73</v>
      </c>
    </row>
    <row r="370" spans="1:14" x14ac:dyDescent="0.75">
      <c r="A370" s="12">
        <v>42591</v>
      </c>
      <c r="B370" s="1" t="s">
        <v>5</v>
      </c>
      <c r="C370" s="1" t="s">
        <v>14</v>
      </c>
      <c r="D370" s="1"/>
      <c r="E370" s="1">
        <v>4</v>
      </c>
      <c r="F370" s="1">
        <v>1</v>
      </c>
      <c r="G370" s="1" t="s">
        <v>12</v>
      </c>
      <c r="H370" s="1" t="s">
        <v>10</v>
      </c>
      <c r="I370" s="1" t="s">
        <v>5</v>
      </c>
      <c r="J370" s="1" t="s">
        <v>874</v>
      </c>
      <c r="K370" s="6" t="s">
        <v>5396</v>
      </c>
      <c r="L370" s="1" t="s">
        <v>11</v>
      </c>
      <c r="M370" s="1" t="s">
        <v>161</v>
      </c>
      <c r="N370" s="1" t="s">
        <v>72</v>
      </c>
    </row>
    <row r="371" spans="1:14" x14ac:dyDescent="0.75">
      <c r="A371" s="12">
        <v>42594</v>
      </c>
      <c r="B371" s="1" t="s">
        <v>14</v>
      </c>
      <c r="C371" s="1" t="s">
        <v>46</v>
      </c>
      <c r="D371" s="1"/>
      <c r="E371" s="1">
        <v>6</v>
      </c>
      <c r="F371" s="1">
        <v>1</v>
      </c>
      <c r="G371" s="1" t="s">
        <v>13</v>
      </c>
      <c r="H371" s="1" t="s">
        <v>10</v>
      </c>
      <c r="I371" s="1" t="s">
        <v>14</v>
      </c>
      <c r="J371" s="1" t="s">
        <v>5099</v>
      </c>
      <c r="K371" s="6" t="s">
        <v>5100</v>
      </c>
      <c r="L371" s="1" t="s">
        <v>11</v>
      </c>
      <c r="M371" s="1" t="s">
        <v>161</v>
      </c>
      <c r="N371" s="1" t="s">
        <v>72</v>
      </c>
    </row>
    <row r="372" spans="1:14" x14ac:dyDescent="0.75">
      <c r="A372" s="12">
        <v>42607</v>
      </c>
      <c r="B372" s="1" t="s">
        <v>4</v>
      </c>
      <c r="C372" s="1" t="s">
        <v>14</v>
      </c>
      <c r="D372" s="1"/>
      <c r="E372" s="1">
        <v>2</v>
      </c>
      <c r="F372" s="1">
        <v>1</v>
      </c>
      <c r="G372" s="1" t="s">
        <v>12</v>
      </c>
      <c r="H372" s="1" t="s">
        <v>10</v>
      </c>
      <c r="I372" s="1" t="s">
        <v>14</v>
      </c>
      <c r="J372" s="1" t="s">
        <v>1278</v>
      </c>
      <c r="K372" s="6" t="s">
        <v>1279</v>
      </c>
      <c r="L372" s="1" t="s">
        <v>11</v>
      </c>
      <c r="M372" s="1" t="s">
        <v>88</v>
      </c>
      <c r="N372" s="1" t="s">
        <v>72</v>
      </c>
    </row>
    <row r="373" spans="1:14" x14ac:dyDescent="0.75">
      <c r="A373" s="12">
        <v>42608</v>
      </c>
      <c r="B373" s="1" t="s">
        <v>4</v>
      </c>
      <c r="C373" s="1" t="s">
        <v>5</v>
      </c>
      <c r="D373" s="1"/>
      <c r="E373" s="1">
        <v>1</v>
      </c>
      <c r="F373" s="1">
        <v>1</v>
      </c>
      <c r="G373" s="1" t="s">
        <v>13</v>
      </c>
      <c r="H373" s="1" t="s">
        <v>10</v>
      </c>
      <c r="I373" s="1" t="s">
        <v>1146</v>
      </c>
      <c r="J373" s="1" t="s">
        <v>51</v>
      </c>
      <c r="K373" s="6" t="s">
        <v>1615</v>
      </c>
      <c r="L373" s="1" t="s">
        <v>11</v>
      </c>
      <c r="M373" s="1" t="s">
        <v>88</v>
      </c>
      <c r="N373" s="1" t="s">
        <v>72</v>
      </c>
    </row>
    <row r="374" spans="1:14" x14ac:dyDescent="0.75">
      <c r="A374" s="12">
        <v>42616</v>
      </c>
      <c r="B374" s="1" t="s">
        <v>5</v>
      </c>
      <c r="C374" s="1" t="s">
        <v>14</v>
      </c>
      <c r="D374" s="1"/>
      <c r="E374" s="1">
        <v>4</v>
      </c>
      <c r="F374" s="1">
        <v>1</v>
      </c>
      <c r="G374" s="1" t="s">
        <v>12</v>
      </c>
      <c r="H374" s="1" t="s">
        <v>10</v>
      </c>
      <c r="I374" s="1" t="s">
        <v>683</v>
      </c>
      <c r="J374" s="1" t="s">
        <v>870</v>
      </c>
      <c r="K374" s="6" t="s">
        <v>871</v>
      </c>
      <c r="L374" s="1" t="s">
        <v>11</v>
      </c>
      <c r="M374" s="1" t="s">
        <v>161</v>
      </c>
      <c r="N374" s="1" t="s">
        <v>73</v>
      </c>
    </row>
    <row r="375" spans="1:14" x14ac:dyDescent="0.75">
      <c r="A375" s="12">
        <v>42618</v>
      </c>
      <c r="B375" s="1" t="s">
        <v>4</v>
      </c>
      <c r="C375" s="1" t="s">
        <v>5</v>
      </c>
      <c r="D375" s="1"/>
      <c r="E375" s="1">
        <v>1</v>
      </c>
      <c r="F375" s="1">
        <v>1</v>
      </c>
      <c r="G375" s="1" t="s">
        <v>12</v>
      </c>
      <c r="H375" s="1" t="s">
        <v>10</v>
      </c>
      <c r="I375" s="1" t="s">
        <v>683</v>
      </c>
      <c r="J375" s="1" t="s">
        <v>868</v>
      </c>
      <c r="K375" s="6" t="s">
        <v>869</v>
      </c>
      <c r="L375" s="1" t="s">
        <v>166</v>
      </c>
      <c r="M375" s="1" t="s">
        <v>88</v>
      </c>
      <c r="N375" s="1" t="s">
        <v>73</v>
      </c>
    </row>
    <row r="376" spans="1:14" x14ac:dyDescent="0.75">
      <c r="A376" s="12">
        <v>42621</v>
      </c>
      <c r="B376" s="1" t="s">
        <v>4</v>
      </c>
      <c r="C376" s="1" t="s">
        <v>5</v>
      </c>
      <c r="D376" s="1"/>
      <c r="E376" s="1">
        <v>1</v>
      </c>
      <c r="F376" s="1">
        <v>1</v>
      </c>
      <c r="G376" s="1" t="s">
        <v>13</v>
      </c>
      <c r="H376" s="1" t="s">
        <v>10</v>
      </c>
      <c r="I376" s="1" t="s">
        <v>1146</v>
      </c>
      <c r="J376" s="1" t="s">
        <v>1614</v>
      </c>
      <c r="K376" s="6" t="s">
        <v>1613</v>
      </c>
      <c r="L376" s="1" t="s">
        <v>1612</v>
      </c>
      <c r="M376" s="1" t="s">
        <v>88</v>
      </c>
      <c r="N376" s="1" t="s">
        <v>73</v>
      </c>
    </row>
    <row r="377" spans="1:14" x14ac:dyDescent="0.75">
      <c r="A377" s="12">
        <v>42621</v>
      </c>
      <c r="B377" s="1" t="s">
        <v>5</v>
      </c>
      <c r="C377" s="1" t="s">
        <v>14</v>
      </c>
      <c r="D377" s="1"/>
      <c r="E377" s="1">
        <v>4</v>
      </c>
      <c r="F377" s="1">
        <v>1</v>
      </c>
      <c r="G377" s="1" t="s">
        <v>12</v>
      </c>
      <c r="H377" s="1" t="s">
        <v>18</v>
      </c>
      <c r="I377" s="1" t="s">
        <v>19</v>
      </c>
      <c r="J377" s="1" t="s">
        <v>865</v>
      </c>
      <c r="K377" s="6" t="s">
        <v>866</v>
      </c>
      <c r="L377" s="1" t="s">
        <v>11</v>
      </c>
      <c r="M377" s="1" t="s">
        <v>88</v>
      </c>
      <c r="N377" s="1" t="s">
        <v>72</v>
      </c>
    </row>
    <row r="378" spans="1:14" x14ac:dyDescent="0.75">
      <c r="A378" s="12">
        <v>42621</v>
      </c>
      <c r="B378" s="1" t="s">
        <v>4</v>
      </c>
      <c r="C378" s="1" t="s">
        <v>14</v>
      </c>
      <c r="D378" s="1"/>
      <c r="E378" s="1">
        <v>2</v>
      </c>
      <c r="F378" s="1">
        <v>1</v>
      </c>
      <c r="G378" s="1" t="s">
        <v>177</v>
      </c>
      <c r="H378" s="1" t="s">
        <v>10</v>
      </c>
      <c r="I378" s="1" t="s">
        <v>1733</v>
      </c>
      <c r="J378" s="1" t="s">
        <v>1991</v>
      </c>
      <c r="K378" s="6" t="s">
        <v>1992</v>
      </c>
      <c r="L378" s="1" t="s">
        <v>11</v>
      </c>
      <c r="M378" s="1" t="s">
        <v>88</v>
      </c>
      <c r="N378" s="1" t="s">
        <v>73</v>
      </c>
    </row>
    <row r="379" spans="1:14" x14ac:dyDescent="0.75">
      <c r="A379" s="12">
        <v>42626</v>
      </c>
      <c r="B379" s="1" t="s">
        <v>4</v>
      </c>
      <c r="C379" s="1" t="s">
        <v>5</v>
      </c>
      <c r="D379" s="1"/>
      <c r="E379" s="1">
        <v>1</v>
      </c>
      <c r="F379" s="1">
        <v>1</v>
      </c>
      <c r="G379" s="1" t="s">
        <v>6</v>
      </c>
      <c r="H379" s="1" t="s">
        <v>10</v>
      </c>
      <c r="I379" s="1" t="s">
        <v>5</v>
      </c>
      <c r="J379" s="1" t="s">
        <v>1610</v>
      </c>
      <c r="K379" s="6" t="s">
        <v>1611</v>
      </c>
      <c r="L379" s="1" t="s">
        <v>11</v>
      </c>
      <c r="M379" s="1" t="s">
        <v>161</v>
      </c>
      <c r="N379" s="1" t="s">
        <v>72</v>
      </c>
    </row>
    <row r="380" spans="1:14" x14ac:dyDescent="0.75">
      <c r="A380" s="12">
        <v>42627</v>
      </c>
      <c r="B380" s="1" t="s">
        <v>4</v>
      </c>
      <c r="C380" s="1" t="s">
        <v>5</v>
      </c>
      <c r="D380" s="1"/>
      <c r="E380" s="1">
        <v>1</v>
      </c>
      <c r="F380" s="1">
        <v>1</v>
      </c>
      <c r="G380" s="1" t="s">
        <v>6</v>
      </c>
      <c r="H380" s="1" t="s">
        <v>92</v>
      </c>
      <c r="I380" s="1" t="s">
        <v>93</v>
      </c>
      <c r="J380" s="1" t="s">
        <v>1989</v>
      </c>
      <c r="K380" s="6" t="s">
        <v>1990</v>
      </c>
      <c r="L380" s="1" t="s">
        <v>101</v>
      </c>
      <c r="M380" s="1" t="s">
        <v>88</v>
      </c>
      <c r="N380" s="1" t="s">
        <v>72</v>
      </c>
    </row>
    <row r="381" spans="1:14" x14ac:dyDescent="0.75">
      <c r="A381" s="12">
        <v>42629</v>
      </c>
      <c r="B381" s="1" t="s">
        <v>5</v>
      </c>
      <c r="C381" s="1" t="s">
        <v>14</v>
      </c>
      <c r="D381" s="1"/>
      <c r="E381" s="1">
        <v>4</v>
      </c>
      <c r="F381" s="1">
        <v>1</v>
      </c>
      <c r="G381" s="1" t="s">
        <v>1711</v>
      </c>
      <c r="H381" s="1" t="s">
        <v>10</v>
      </c>
      <c r="I381" s="1" t="s">
        <v>14</v>
      </c>
      <c r="J381" s="1" t="s">
        <v>5219</v>
      </c>
      <c r="K381" s="6" t="s">
        <v>5220</v>
      </c>
      <c r="L381" s="1" t="s">
        <v>628</v>
      </c>
      <c r="M381" s="1" t="s">
        <v>88</v>
      </c>
      <c r="N381" s="1" t="s">
        <v>72</v>
      </c>
    </row>
    <row r="382" spans="1:14" x14ac:dyDescent="0.75">
      <c r="A382" s="12">
        <v>42629</v>
      </c>
      <c r="B382" s="1" t="s">
        <v>4</v>
      </c>
      <c r="C382" s="1" t="s">
        <v>5</v>
      </c>
      <c r="D382" s="1"/>
      <c r="E382" s="1">
        <v>1</v>
      </c>
      <c r="F382" s="1">
        <v>1</v>
      </c>
      <c r="G382" s="1" t="s">
        <v>13</v>
      </c>
      <c r="H382" s="1" t="s">
        <v>18</v>
      </c>
      <c r="I382" s="1" t="s">
        <v>19</v>
      </c>
      <c r="J382" s="1" t="s">
        <v>1608</v>
      </c>
      <c r="K382" s="6" t="s">
        <v>1609</v>
      </c>
      <c r="L382" s="1" t="s">
        <v>11</v>
      </c>
      <c r="M382" s="1" t="s">
        <v>88</v>
      </c>
      <c r="N382" s="1" t="s">
        <v>72</v>
      </c>
    </row>
    <row r="383" spans="1:14" x14ac:dyDescent="0.75">
      <c r="A383" s="12">
        <v>42629</v>
      </c>
      <c r="B383" s="1" t="s">
        <v>4</v>
      </c>
      <c r="C383" s="1" t="s">
        <v>14</v>
      </c>
      <c r="D383" s="1"/>
      <c r="E383" s="1">
        <v>2</v>
      </c>
      <c r="F383" s="1">
        <v>1</v>
      </c>
      <c r="G383" s="1" t="s">
        <v>1711</v>
      </c>
      <c r="H383" s="1" t="s">
        <v>10</v>
      </c>
      <c r="I383" s="1" t="s">
        <v>1753</v>
      </c>
      <c r="J383" s="1" t="s">
        <v>1754</v>
      </c>
      <c r="K383" s="6" t="s">
        <v>1755</v>
      </c>
      <c r="L383" s="1" t="s">
        <v>628</v>
      </c>
      <c r="M383" s="1" t="s">
        <v>88</v>
      </c>
      <c r="N383" s="1" t="s">
        <v>72</v>
      </c>
    </row>
    <row r="384" spans="1:14" x14ac:dyDescent="0.75">
      <c r="A384" s="12">
        <v>42629</v>
      </c>
      <c r="B384" s="1" t="s">
        <v>4</v>
      </c>
      <c r="C384" s="1" t="s">
        <v>5</v>
      </c>
      <c r="D384" s="1"/>
      <c r="E384" s="1">
        <v>1</v>
      </c>
      <c r="F384" s="1">
        <v>1</v>
      </c>
      <c r="G384" s="1" t="s">
        <v>13</v>
      </c>
      <c r="H384" s="1" t="s">
        <v>18</v>
      </c>
      <c r="I384" s="1" t="s">
        <v>19</v>
      </c>
      <c r="J384" s="1" t="s">
        <v>5188</v>
      </c>
      <c r="K384" s="6" t="s">
        <v>1609</v>
      </c>
      <c r="L384" s="1" t="s">
        <v>11</v>
      </c>
      <c r="M384" s="1" t="s">
        <v>88</v>
      </c>
      <c r="N384" s="1" t="s">
        <v>72</v>
      </c>
    </row>
    <row r="385" spans="1:14" x14ac:dyDescent="0.75">
      <c r="A385" s="12">
        <v>42634</v>
      </c>
      <c r="B385" s="1" t="s">
        <v>5</v>
      </c>
      <c r="C385" s="1" t="s">
        <v>14</v>
      </c>
      <c r="D385" s="1"/>
      <c r="E385" s="1">
        <v>4</v>
      </c>
      <c r="F385" s="1">
        <v>1</v>
      </c>
      <c r="G385" s="1" t="s">
        <v>12</v>
      </c>
      <c r="H385" s="1" t="s">
        <v>18</v>
      </c>
      <c r="I385" s="1" t="s">
        <v>19</v>
      </c>
      <c r="J385" s="1" t="s">
        <v>861</v>
      </c>
      <c r="K385" s="6" t="s">
        <v>862</v>
      </c>
      <c r="L385" s="1" t="s">
        <v>11</v>
      </c>
      <c r="M385" s="1" t="s">
        <v>88</v>
      </c>
      <c r="N385" s="1" t="s">
        <v>72</v>
      </c>
    </row>
    <row r="386" spans="1:14" x14ac:dyDescent="0.75">
      <c r="A386" s="12">
        <v>42634</v>
      </c>
      <c r="B386" s="1" t="s">
        <v>4</v>
      </c>
      <c r="C386" s="1" t="s">
        <v>14</v>
      </c>
      <c r="D386" s="1"/>
      <c r="E386" s="1">
        <v>2</v>
      </c>
      <c r="F386" s="1">
        <v>1</v>
      </c>
      <c r="G386" s="1" t="s">
        <v>58</v>
      </c>
      <c r="H386" s="1" t="s">
        <v>10</v>
      </c>
      <c r="I386" s="1" t="s">
        <v>38</v>
      </c>
      <c r="J386" s="1" t="s">
        <v>1397</v>
      </c>
      <c r="K386" s="3" t="s">
        <v>37</v>
      </c>
      <c r="L386" s="1" t="s">
        <v>11</v>
      </c>
      <c r="M386" s="1" t="s">
        <v>88</v>
      </c>
      <c r="N386" s="1" t="s">
        <v>73</v>
      </c>
    </row>
    <row r="387" spans="1:14" x14ac:dyDescent="0.75">
      <c r="A387" s="12">
        <v>42635</v>
      </c>
      <c r="B387" s="1" t="s">
        <v>4</v>
      </c>
      <c r="C387" s="1" t="s">
        <v>5</v>
      </c>
      <c r="D387" s="1"/>
      <c r="E387" s="1">
        <v>1</v>
      </c>
      <c r="F387" s="1">
        <v>1</v>
      </c>
      <c r="G387" s="1" t="s">
        <v>13</v>
      </c>
      <c r="H387" s="1" t="s">
        <v>10</v>
      </c>
      <c r="I387" s="1" t="s">
        <v>38</v>
      </c>
      <c r="J387" t="s">
        <v>52</v>
      </c>
      <c r="K387" s="6" t="s">
        <v>5391</v>
      </c>
      <c r="L387" s="1" t="s">
        <v>11</v>
      </c>
      <c r="M387" s="1" t="s">
        <v>88</v>
      </c>
      <c r="N387" s="1" t="s">
        <v>73</v>
      </c>
    </row>
    <row r="388" spans="1:14" x14ac:dyDescent="0.75">
      <c r="A388" s="12">
        <v>42635</v>
      </c>
      <c r="B388" s="1" t="s">
        <v>4</v>
      </c>
      <c r="C388" s="1" t="s">
        <v>5</v>
      </c>
      <c r="D388" s="1"/>
      <c r="E388" s="1">
        <v>1</v>
      </c>
      <c r="F388" s="1">
        <v>1</v>
      </c>
      <c r="G388" s="1" t="s">
        <v>6</v>
      </c>
      <c r="H388" s="1" t="s">
        <v>92</v>
      </c>
      <c r="I388" s="1" t="s">
        <v>93</v>
      </c>
      <c r="J388" s="1" t="s">
        <v>1751</v>
      </c>
      <c r="K388" s="6" t="s">
        <v>1752</v>
      </c>
      <c r="L388" s="1" t="s">
        <v>101</v>
      </c>
      <c r="M388" s="1" t="s">
        <v>88</v>
      </c>
      <c r="N388" s="1" t="s">
        <v>72</v>
      </c>
    </row>
    <row r="389" spans="1:14" x14ac:dyDescent="0.75">
      <c r="A389" s="12">
        <v>42639</v>
      </c>
      <c r="B389" s="1" t="s">
        <v>4</v>
      </c>
      <c r="C389" s="1" t="s">
        <v>14</v>
      </c>
      <c r="D389" s="1"/>
      <c r="E389" s="1">
        <v>2</v>
      </c>
      <c r="F389" s="1">
        <v>1</v>
      </c>
      <c r="G389" s="1" t="s">
        <v>6</v>
      </c>
      <c r="H389" s="1" t="s">
        <v>10</v>
      </c>
      <c r="I389" s="1" t="s">
        <v>14</v>
      </c>
      <c r="J389" s="1" t="s">
        <v>1634</v>
      </c>
      <c r="K389" s="6" t="s">
        <v>1635</v>
      </c>
      <c r="L389" s="1" t="s">
        <v>11</v>
      </c>
      <c r="M389" s="1" t="s">
        <v>88</v>
      </c>
      <c r="N389" s="1" t="s">
        <v>72</v>
      </c>
    </row>
    <row r="390" spans="1:14" x14ac:dyDescent="0.75">
      <c r="A390" s="12">
        <v>42641</v>
      </c>
      <c r="B390" s="1" t="s">
        <v>4</v>
      </c>
      <c r="C390" s="1" t="s">
        <v>5</v>
      </c>
      <c r="D390" s="1"/>
      <c r="E390" s="1">
        <v>1</v>
      </c>
      <c r="F390" s="1">
        <v>1</v>
      </c>
      <c r="G390" s="1" t="s">
        <v>13</v>
      </c>
      <c r="H390" s="1" t="s">
        <v>18</v>
      </c>
      <c r="I390" s="1" t="s">
        <v>19</v>
      </c>
      <c r="J390" s="1" t="s">
        <v>1606</v>
      </c>
      <c r="K390" s="6" t="s">
        <v>1607</v>
      </c>
      <c r="L390" s="1" t="s">
        <v>11</v>
      </c>
      <c r="M390" s="1" t="s">
        <v>88</v>
      </c>
      <c r="N390" s="1" t="s">
        <v>72</v>
      </c>
    </row>
    <row r="391" spans="1:14" x14ac:dyDescent="0.75">
      <c r="A391" s="12">
        <v>42648</v>
      </c>
      <c r="B391" s="1" t="s">
        <v>5</v>
      </c>
      <c r="C391" s="1" t="s">
        <v>14</v>
      </c>
      <c r="D391" s="1"/>
      <c r="E391" s="1">
        <v>4</v>
      </c>
      <c r="F391" s="1">
        <v>1</v>
      </c>
      <c r="G391" s="1" t="s">
        <v>12</v>
      </c>
      <c r="H391" s="1" t="s">
        <v>18</v>
      </c>
      <c r="I391" s="1" t="s">
        <v>19</v>
      </c>
      <c r="J391" s="1" t="s">
        <v>857</v>
      </c>
      <c r="K391" s="6" t="s">
        <v>858</v>
      </c>
      <c r="L391" s="1" t="s">
        <v>166</v>
      </c>
      <c r="M391" s="1" t="s">
        <v>161</v>
      </c>
      <c r="N391" s="1" t="s">
        <v>72</v>
      </c>
    </row>
    <row r="392" spans="1:14" x14ac:dyDescent="0.75">
      <c r="A392" s="12">
        <v>42653</v>
      </c>
      <c r="B392" s="1" t="s">
        <v>5</v>
      </c>
      <c r="C392" s="1" t="s">
        <v>14</v>
      </c>
      <c r="D392" s="1"/>
      <c r="E392" s="1">
        <v>4</v>
      </c>
      <c r="F392" s="1">
        <v>1</v>
      </c>
      <c r="G392" s="1" t="s">
        <v>12</v>
      </c>
      <c r="H392" s="1" t="s">
        <v>10</v>
      </c>
      <c r="I392" s="1" t="s">
        <v>14</v>
      </c>
      <c r="J392" s="1" t="s">
        <v>855</v>
      </c>
      <c r="K392" s="6" t="s">
        <v>856</v>
      </c>
      <c r="L392" s="1" t="s">
        <v>11</v>
      </c>
      <c r="M392" s="1" t="s">
        <v>161</v>
      </c>
      <c r="N392" s="1" t="s">
        <v>73</v>
      </c>
    </row>
    <row r="393" spans="1:14" x14ac:dyDescent="0.75">
      <c r="A393" s="12">
        <v>42658</v>
      </c>
      <c r="B393" s="1" t="s">
        <v>4</v>
      </c>
      <c r="C393" s="1" t="s">
        <v>5</v>
      </c>
      <c r="D393" s="1"/>
      <c r="E393" s="1">
        <v>1</v>
      </c>
      <c r="F393" s="1">
        <v>1</v>
      </c>
      <c r="G393" s="1" t="s">
        <v>13</v>
      </c>
      <c r="H393" s="1" t="s">
        <v>10</v>
      </c>
      <c r="I393" s="1" t="s">
        <v>1146</v>
      </c>
      <c r="J393" s="1" t="s">
        <v>1188</v>
      </c>
      <c r="K393" s="6" t="s">
        <v>416</v>
      </c>
      <c r="L393" s="1" t="s">
        <v>11</v>
      </c>
      <c r="M393" s="1" t="s">
        <v>88</v>
      </c>
      <c r="N393" s="1" t="s">
        <v>73</v>
      </c>
    </row>
    <row r="394" spans="1:14" x14ac:dyDescent="0.75">
      <c r="A394" s="12">
        <v>42661</v>
      </c>
      <c r="B394" s="1" t="s">
        <v>5</v>
      </c>
      <c r="C394" s="1" t="s">
        <v>14</v>
      </c>
      <c r="D394" s="1"/>
      <c r="E394" s="1">
        <v>4</v>
      </c>
      <c r="F394" s="1">
        <v>1</v>
      </c>
      <c r="G394" s="1" t="s">
        <v>12</v>
      </c>
      <c r="H394" s="1" t="s">
        <v>18</v>
      </c>
      <c r="I394" s="1" t="s">
        <v>19</v>
      </c>
      <c r="J394" s="1" t="s">
        <v>853</v>
      </c>
      <c r="K394" s="6" t="s">
        <v>854</v>
      </c>
      <c r="L394" s="1" t="s">
        <v>11</v>
      </c>
      <c r="M394" s="1" t="s">
        <v>88</v>
      </c>
      <c r="N394" s="1" t="s">
        <v>72</v>
      </c>
    </row>
    <row r="395" spans="1:14" x14ac:dyDescent="0.75">
      <c r="A395" s="12">
        <v>42664</v>
      </c>
      <c r="B395" s="1" t="s">
        <v>4</v>
      </c>
      <c r="C395" s="1" t="s">
        <v>14</v>
      </c>
      <c r="D395" s="1"/>
      <c r="E395" s="1">
        <v>2</v>
      </c>
      <c r="F395" s="1">
        <v>1</v>
      </c>
      <c r="G395" s="1" t="s">
        <v>12</v>
      </c>
      <c r="H395" s="1" t="s">
        <v>10</v>
      </c>
      <c r="I395" s="1" t="s">
        <v>14</v>
      </c>
      <c r="J395" s="1" t="s">
        <v>1738</v>
      </c>
      <c r="K395" s="6" t="s">
        <v>1739</v>
      </c>
      <c r="L395" s="1" t="s">
        <v>11</v>
      </c>
      <c r="M395" s="1" t="s">
        <v>88</v>
      </c>
      <c r="N395" s="1" t="s">
        <v>72</v>
      </c>
    </row>
    <row r="396" spans="1:14" x14ac:dyDescent="0.75">
      <c r="A396" s="12">
        <v>42669</v>
      </c>
      <c r="B396" s="1" t="s">
        <v>4</v>
      </c>
      <c r="C396" s="1" t="s">
        <v>14</v>
      </c>
      <c r="D396" s="1"/>
      <c r="E396" s="1">
        <v>2</v>
      </c>
      <c r="F396" s="1">
        <v>1</v>
      </c>
      <c r="G396" s="1" t="s">
        <v>12</v>
      </c>
      <c r="H396" s="1" t="s">
        <v>18</v>
      </c>
      <c r="I396" s="1" t="s">
        <v>19</v>
      </c>
      <c r="J396" s="1" t="s">
        <v>1395</v>
      </c>
      <c r="K396" s="6" t="s">
        <v>1396</v>
      </c>
      <c r="L396" s="1" t="s">
        <v>11</v>
      </c>
      <c r="M396" s="1" t="s">
        <v>88</v>
      </c>
      <c r="N396" s="1" t="s">
        <v>72</v>
      </c>
    </row>
    <row r="397" spans="1:14" x14ac:dyDescent="0.75">
      <c r="A397" s="12">
        <v>42669</v>
      </c>
      <c r="B397" s="1" t="s">
        <v>4</v>
      </c>
      <c r="C397" s="1" t="s">
        <v>14</v>
      </c>
      <c r="D397" s="1"/>
      <c r="E397" s="1">
        <v>2</v>
      </c>
      <c r="F397" s="1">
        <v>1</v>
      </c>
      <c r="G397" s="1" t="s">
        <v>177</v>
      </c>
      <c r="H397" s="1" t="s">
        <v>10</v>
      </c>
      <c r="I397" s="1" t="s">
        <v>1169</v>
      </c>
      <c r="J397" s="1" t="s">
        <v>5231</v>
      </c>
      <c r="K397" s="6" t="s">
        <v>5232</v>
      </c>
      <c r="L397" s="1" t="s">
        <v>11</v>
      </c>
      <c r="M397" s="1" t="s">
        <v>88</v>
      </c>
      <c r="N397" s="1" t="s">
        <v>73</v>
      </c>
    </row>
    <row r="398" spans="1:14" x14ac:dyDescent="0.75">
      <c r="A398" s="12">
        <v>42677</v>
      </c>
      <c r="B398" s="1" t="s">
        <v>4</v>
      </c>
      <c r="C398" s="1" t="s">
        <v>5</v>
      </c>
      <c r="D398" s="1"/>
      <c r="E398" s="1">
        <v>1</v>
      </c>
      <c r="F398" s="1">
        <v>1</v>
      </c>
      <c r="G398" s="1" t="s">
        <v>6</v>
      </c>
      <c r="H398" s="1" t="s">
        <v>92</v>
      </c>
      <c r="I398" s="1" t="s">
        <v>93</v>
      </c>
      <c r="J398" s="1" t="s">
        <v>1749</v>
      </c>
      <c r="K398" s="6" t="s">
        <v>1750</v>
      </c>
      <c r="L398" s="1" t="s">
        <v>101</v>
      </c>
      <c r="M398" s="1" t="s">
        <v>88</v>
      </c>
      <c r="N398" s="1" t="s">
        <v>72</v>
      </c>
    </row>
    <row r="399" spans="1:14" x14ac:dyDescent="0.75">
      <c r="A399" s="12">
        <v>42680</v>
      </c>
      <c r="B399" s="1" t="s">
        <v>4</v>
      </c>
      <c r="C399" s="1" t="s">
        <v>14</v>
      </c>
      <c r="D399" s="1"/>
      <c r="E399" s="1">
        <v>2</v>
      </c>
      <c r="F399" s="1">
        <v>1</v>
      </c>
      <c r="G399" s="1" t="s">
        <v>1711</v>
      </c>
      <c r="H399" s="1" t="s">
        <v>10</v>
      </c>
      <c r="I399" s="1" t="s">
        <v>14</v>
      </c>
      <c r="J399" s="1" t="s">
        <v>1948</v>
      </c>
      <c r="K399" s="6" t="s">
        <v>1769</v>
      </c>
      <c r="L399" s="1" t="s">
        <v>628</v>
      </c>
      <c r="M399" s="1" t="s">
        <v>88</v>
      </c>
      <c r="N399" s="1" t="s">
        <v>72</v>
      </c>
    </row>
    <row r="400" spans="1:14" x14ac:dyDescent="0.75">
      <c r="A400" s="12">
        <v>42692</v>
      </c>
      <c r="B400" s="1" t="s">
        <v>4</v>
      </c>
      <c r="C400" s="1" t="s">
        <v>5</v>
      </c>
      <c r="D400" s="1"/>
      <c r="E400" s="1">
        <v>1</v>
      </c>
      <c r="F400" s="1">
        <v>1</v>
      </c>
      <c r="G400" s="1" t="s">
        <v>13</v>
      </c>
      <c r="H400" s="1" t="s">
        <v>18</v>
      </c>
      <c r="I400" s="1" t="s">
        <v>19</v>
      </c>
      <c r="J400" s="1" t="s">
        <v>5305</v>
      </c>
      <c r="K400" s="6" t="s">
        <v>5306</v>
      </c>
      <c r="L400" s="1" t="s">
        <v>11</v>
      </c>
      <c r="M400" s="1" t="s">
        <v>88</v>
      </c>
      <c r="N400" s="1" t="s">
        <v>72</v>
      </c>
    </row>
    <row r="401" spans="1:14" x14ac:dyDescent="0.75">
      <c r="A401" s="12">
        <v>42699</v>
      </c>
      <c r="B401" s="1" t="s">
        <v>5</v>
      </c>
      <c r="C401" s="1" t="s">
        <v>46</v>
      </c>
      <c r="D401" s="1"/>
      <c r="E401" s="1">
        <v>5</v>
      </c>
      <c r="F401" s="1">
        <v>1</v>
      </c>
      <c r="G401" s="1" t="s">
        <v>12</v>
      </c>
      <c r="H401" s="1" t="s">
        <v>18</v>
      </c>
      <c r="I401" s="1" t="s">
        <v>19</v>
      </c>
      <c r="J401" s="1" t="s">
        <v>847</v>
      </c>
      <c r="K401" s="6" t="s">
        <v>848</v>
      </c>
      <c r="L401" s="1" t="s">
        <v>11</v>
      </c>
      <c r="M401" s="1" t="s">
        <v>88</v>
      </c>
      <c r="N401" s="1" t="s">
        <v>72</v>
      </c>
    </row>
    <row r="402" spans="1:14" x14ac:dyDescent="0.75">
      <c r="A402" s="12">
        <v>42700</v>
      </c>
      <c r="B402" s="1" t="s">
        <v>5</v>
      </c>
      <c r="C402" s="1" t="s">
        <v>14</v>
      </c>
      <c r="D402" s="1"/>
      <c r="E402" s="1">
        <v>4</v>
      </c>
      <c r="F402" s="1">
        <v>1</v>
      </c>
      <c r="G402" s="1" t="s">
        <v>12</v>
      </c>
      <c r="H402" s="1" t="s">
        <v>18</v>
      </c>
      <c r="I402" s="1" t="s">
        <v>19</v>
      </c>
      <c r="J402" s="1" t="s">
        <v>845</v>
      </c>
      <c r="K402" s="6" t="s">
        <v>846</v>
      </c>
      <c r="L402" s="1" t="s">
        <v>11</v>
      </c>
      <c r="M402" s="1" t="s">
        <v>88</v>
      </c>
      <c r="N402" s="1" t="s">
        <v>72</v>
      </c>
    </row>
    <row r="403" spans="1:14" x14ac:dyDescent="0.75">
      <c r="A403" s="12">
        <v>42702</v>
      </c>
      <c r="B403" s="1" t="s">
        <v>5</v>
      </c>
      <c r="C403" s="1" t="s">
        <v>46</v>
      </c>
      <c r="D403" s="1"/>
      <c r="E403" s="1">
        <v>5</v>
      </c>
      <c r="F403" s="1">
        <v>1</v>
      </c>
      <c r="G403" s="1" t="s">
        <v>12</v>
      </c>
      <c r="H403" s="1" t="s">
        <v>18</v>
      </c>
      <c r="I403" s="1" t="s">
        <v>19</v>
      </c>
      <c r="J403" s="1" t="s">
        <v>844</v>
      </c>
      <c r="K403" s="6" t="s">
        <v>843</v>
      </c>
      <c r="L403" s="1" t="s">
        <v>11</v>
      </c>
      <c r="M403" s="1" t="s">
        <v>161</v>
      </c>
      <c r="N403" s="1" t="s">
        <v>72</v>
      </c>
    </row>
    <row r="404" spans="1:14" x14ac:dyDescent="0.75">
      <c r="A404" s="12">
        <v>42705</v>
      </c>
      <c r="B404" s="1" t="s">
        <v>5</v>
      </c>
      <c r="C404" s="1" t="s">
        <v>14</v>
      </c>
      <c r="D404" s="1"/>
      <c r="E404" s="1">
        <v>4</v>
      </c>
      <c r="F404" s="1">
        <v>1</v>
      </c>
      <c r="G404" s="1" t="s">
        <v>13</v>
      </c>
      <c r="H404" s="1" t="s">
        <v>10</v>
      </c>
      <c r="I404" s="1" t="s">
        <v>14</v>
      </c>
      <c r="J404" t="s">
        <v>1187</v>
      </c>
      <c r="K404" s="6" t="s">
        <v>5400</v>
      </c>
      <c r="L404" s="1" t="s">
        <v>168</v>
      </c>
      <c r="M404" s="1" t="s">
        <v>161</v>
      </c>
      <c r="N404" s="1" t="s">
        <v>72</v>
      </c>
    </row>
    <row r="405" spans="1:14" x14ac:dyDescent="0.75">
      <c r="A405" s="12">
        <v>42706</v>
      </c>
      <c r="B405" s="1" t="s">
        <v>4</v>
      </c>
      <c r="C405" s="1" t="s">
        <v>5</v>
      </c>
      <c r="D405" s="1"/>
      <c r="E405" s="1">
        <v>1</v>
      </c>
      <c r="F405" s="1">
        <v>1</v>
      </c>
      <c r="G405" s="1" t="s">
        <v>13</v>
      </c>
      <c r="H405" s="1" t="s">
        <v>10</v>
      </c>
      <c r="I405" s="1" t="s">
        <v>1090</v>
      </c>
      <c r="J405" s="1" t="s">
        <v>1604</v>
      </c>
      <c r="K405" s="6" t="s">
        <v>1605</v>
      </c>
      <c r="L405" s="1" t="s">
        <v>11</v>
      </c>
      <c r="M405" s="1" t="s">
        <v>88</v>
      </c>
      <c r="N405" s="1" t="s">
        <v>72</v>
      </c>
    </row>
    <row r="406" spans="1:14" x14ac:dyDescent="0.75">
      <c r="A406" s="12">
        <v>42710</v>
      </c>
      <c r="B406" s="1" t="s">
        <v>5</v>
      </c>
      <c r="C406" s="1" t="s">
        <v>14</v>
      </c>
      <c r="D406" s="1"/>
      <c r="E406" s="1">
        <v>4</v>
      </c>
      <c r="F406" s="1">
        <v>1</v>
      </c>
      <c r="G406" s="1" t="s">
        <v>12</v>
      </c>
      <c r="H406" s="1" t="s">
        <v>10</v>
      </c>
      <c r="I406" s="1" t="s">
        <v>5</v>
      </c>
      <c r="J406" s="1" t="s">
        <v>841</v>
      </c>
      <c r="K406" s="6" t="s">
        <v>842</v>
      </c>
      <c r="L406" s="1" t="s">
        <v>11</v>
      </c>
      <c r="M406" s="1" t="s">
        <v>161</v>
      </c>
      <c r="N406" s="1" t="s">
        <v>72</v>
      </c>
    </row>
    <row r="407" spans="1:14" x14ac:dyDescent="0.75">
      <c r="A407" s="12">
        <v>42710</v>
      </c>
      <c r="B407" s="1" t="s">
        <v>4</v>
      </c>
      <c r="C407" s="1" t="s">
        <v>14</v>
      </c>
      <c r="D407" s="1"/>
      <c r="E407" s="1">
        <v>2</v>
      </c>
      <c r="F407" s="1">
        <v>1</v>
      </c>
      <c r="G407" s="1" t="s">
        <v>13</v>
      </c>
      <c r="H407" s="1" t="s">
        <v>10</v>
      </c>
      <c r="I407" s="1" t="s">
        <v>1169</v>
      </c>
      <c r="J407" s="1" t="s">
        <v>5381</v>
      </c>
      <c r="K407" s="6" t="s">
        <v>5382</v>
      </c>
      <c r="L407" s="1" t="s">
        <v>11</v>
      </c>
      <c r="M407" s="1" t="s">
        <v>88</v>
      </c>
      <c r="N407" s="1" t="s">
        <v>73</v>
      </c>
    </row>
    <row r="408" spans="1:14" x14ac:dyDescent="0.75">
      <c r="A408" s="12">
        <v>42711</v>
      </c>
      <c r="B408" s="1" t="s">
        <v>4</v>
      </c>
      <c r="C408" s="1" t="s">
        <v>14</v>
      </c>
      <c r="D408" s="1"/>
      <c r="E408" s="1">
        <v>2</v>
      </c>
      <c r="F408" s="1">
        <v>1</v>
      </c>
      <c r="G408" s="1" t="s">
        <v>6</v>
      </c>
      <c r="H408" s="1" t="s">
        <v>10</v>
      </c>
      <c r="I408" s="1" t="s">
        <v>14</v>
      </c>
      <c r="J408" s="1" t="s">
        <v>1632</v>
      </c>
      <c r="K408" s="6" t="s">
        <v>1633</v>
      </c>
      <c r="L408" s="1" t="s">
        <v>11</v>
      </c>
      <c r="M408" s="1" t="s">
        <v>88</v>
      </c>
      <c r="N408" s="1" t="s">
        <v>72</v>
      </c>
    </row>
    <row r="409" spans="1:14" x14ac:dyDescent="0.75">
      <c r="A409" s="12">
        <v>42711</v>
      </c>
      <c r="B409" s="1" t="s">
        <v>4</v>
      </c>
      <c r="C409" s="1" t="s">
        <v>5</v>
      </c>
      <c r="D409" s="1"/>
      <c r="E409" s="1">
        <v>1</v>
      </c>
      <c r="F409" s="1">
        <v>1</v>
      </c>
      <c r="G409" s="1" t="s">
        <v>13</v>
      </c>
      <c r="H409" s="1" t="s">
        <v>10</v>
      </c>
      <c r="I409" s="1" t="s">
        <v>767</v>
      </c>
      <c r="J409" s="1" t="s">
        <v>1602</v>
      </c>
      <c r="K409" s="6" t="s">
        <v>1603</v>
      </c>
      <c r="L409" s="1" t="s">
        <v>11</v>
      </c>
      <c r="M409" s="1" t="s">
        <v>88</v>
      </c>
      <c r="N409" s="1" t="s">
        <v>73</v>
      </c>
    </row>
    <row r="410" spans="1:14" x14ac:dyDescent="0.75">
      <c r="A410" s="12">
        <v>42715</v>
      </c>
      <c r="B410" s="1" t="s">
        <v>5</v>
      </c>
      <c r="C410" s="1" t="s">
        <v>14</v>
      </c>
      <c r="D410" s="1"/>
      <c r="E410" s="1">
        <v>4</v>
      </c>
      <c r="F410" s="1">
        <v>1</v>
      </c>
      <c r="G410" s="1" t="s">
        <v>12</v>
      </c>
      <c r="H410" s="1" t="s">
        <v>18</v>
      </c>
      <c r="I410" s="1" t="s">
        <v>19</v>
      </c>
      <c r="J410" t="s">
        <v>839</v>
      </c>
      <c r="K410" s="6" t="s">
        <v>840</v>
      </c>
      <c r="L410" s="1" t="s">
        <v>11</v>
      </c>
      <c r="M410" s="1" t="s">
        <v>88</v>
      </c>
      <c r="N410" s="1" t="s">
        <v>72</v>
      </c>
    </row>
    <row r="411" spans="1:14" x14ac:dyDescent="0.75">
      <c r="A411" s="12">
        <v>42715</v>
      </c>
      <c r="B411" s="1" t="s">
        <v>4</v>
      </c>
      <c r="C411" s="1" t="s">
        <v>14</v>
      </c>
      <c r="D411" s="1"/>
      <c r="E411" s="1">
        <v>2</v>
      </c>
      <c r="F411" s="1">
        <v>1</v>
      </c>
      <c r="G411" s="1" t="s">
        <v>6</v>
      </c>
      <c r="H411" s="1" t="s">
        <v>10</v>
      </c>
      <c r="I411" s="1" t="s">
        <v>14</v>
      </c>
      <c r="J411" t="s">
        <v>2009</v>
      </c>
      <c r="K411" s="6" t="s">
        <v>2010</v>
      </c>
      <c r="L411" s="1" t="s">
        <v>11</v>
      </c>
      <c r="M411" s="1" t="s">
        <v>161</v>
      </c>
      <c r="N411" s="1" t="s">
        <v>72</v>
      </c>
    </row>
    <row r="412" spans="1:14" x14ac:dyDescent="0.75">
      <c r="A412" s="12">
        <v>42718</v>
      </c>
      <c r="B412" s="1" t="s">
        <v>5</v>
      </c>
      <c r="C412" s="1" t="s">
        <v>14</v>
      </c>
      <c r="D412" s="1"/>
      <c r="E412" s="1">
        <v>4</v>
      </c>
      <c r="F412" s="1">
        <v>1</v>
      </c>
      <c r="G412" s="1" t="s">
        <v>12</v>
      </c>
      <c r="H412" s="1" t="s">
        <v>18</v>
      </c>
      <c r="I412" s="1" t="s">
        <v>19</v>
      </c>
      <c r="J412" s="1" t="s">
        <v>837</v>
      </c>
      <c r="K412" s="6" t="s">
        <v>838</v>
      </c>
      <c r="L412" s="1" t="s">
        <v>11</v>
      </c>
      <c r="M412" s="1" t="s">
        <v>88</v>
      </c>
      <c r="N412" s="1" t="s">
        <v>72</v>
      </c>
    </row>
    <row r="413" spans="1:14" x14ac:dyDescent="0.75">
      <c r="A413" s="12">
        <v>42719</v>
      </c>
      <c r="B413" s="1" t="s">
        <v>4</v>
      </c>
      <c r="C413" s="1" t="s">
        <v>14</v>
      </c>
      <c r="D413" s="1"/>
      <c r="E413" s="1">
        <v>2</v>
      </c>
      <c r="F413" s="1">
        <v>1</v>
      </c>
      <c r="G413" s="1" t="s">
        <v>177</v>
      </c>
      <c r="H413" s="1" t="s">
        <v>10</v>
      </c>
      <c r="I413" s="1" t="s">
        <v>1733</v>
      </c>
      <c r="J413" s="1" t="s">
        <v>1734</v>
      </c>
      <c r="K413" s="6" t="s">
        <v>1735</v>
      </c>
      <c r="L413" s="1" t="s">
        <v>11</v>
      </c>
      <c r="M413" s="1" t="s">
        <v>88</v>
      </c>
      <c r="N413" s="1" t="s">
        <v>73</v>
      </c>
    </row>
    <row r="414" spans="1:14" x14ac:dyDescent="0.75">
      <c r="A414" s="12">
        <v>42719</v>
      </c>
      <c r="B414" s="1" t="s">
        <v>4</v>
      </c>
      <c r="C414" s="1" t="s">
        <v>14</v>
      </c>
      <c r="D414" s="1"/>
      <c r="E414" s="1">
        <v>2</v>
      </c>
      <c r="F414" s="1">
        <v>1</v>
      </c>
      <c r="G414" s="1" t="s">
        <v>12</v>
      </c>
      <c r="H414" s="1" t="s">
        <v>18</v>
      </c>
      <c r="I414" s="1" t="s">
        <v>19</v>
      </c>
      <c r="J414" s="1" t="s">
        <v>1393</v>
      </c>
      <c r="K414" s="6" t="s">
        <v>1394</v>
      </c>
      <c r="L414" s="1" t="s">
        <v>11</v>
      </c>
      <c r="M414" s="1" t="s">
        <v>161</v>
      </c>
      <c r="N414" s="1" t="s">
        <v>72</v>
      </c>
    </row>
    <row r="415" spans="1:14" x14ac:dyDescent="0.75">
      <c r="A415" s="12">
        <v>42722</v>
      </c>
      <c r="B415" s="1" t="s">
        <v>5</v>
      </c>
      <c r="C415" s="1" t="s">
        <v>14</v>
      </c>
      <c r="D415" s="1"/>
      <c r="E415" s="1">
        <v>4</v>
      </c>
      <c r="F415" s="1">
        <v>1</v>
      </c>
      <c r="G415" s="1" t="s">
        <v>12</v>
      </c>
      <c r="H415" s="1" t="s">
        <v>18</v>
      </c>
      <c r="I415" s="1" t="s">
        <v>19</v>
      </c>
      <c r="J415" s="1" t="s">
        <v>835</v>
      </c>
      <c r="K415" s="6" t="s">
        <v>836</v>
      </c>
      <c r="L415" s="1" t="s">
        <v>11</v>
      </c>
      <c r="M415" s="1" t="s">
        <v>88</v>
      </c>
      <c r="N415" s="1" t="s">
        <v>72</v>
      </c>
    </row>
    <row r="416" spans="1:14" x14ac:dyDescent="0.75">
      <c r="A416" s="12">
        <v>42723</v>
      </c>
      <c r="B416" s="1" t="s">
        <v>5</v>
      </c>
      <c r="C416" s="1" t="s">
        <v>46</v>
      </c>
      <c r="D416" s="1"/>
      <c r="E416" s="1">
        <v>5</v>
      </c>
      <c r="F416" s="1">
        <v>1</v>
      </c>
      <c r="G416" s="1" t="s">
        <v>12</v>
      </c>
      <c r="H416" s="1" t="s">
        <v>18</v>
      </c>
      <c r="I416" s="1" t="s">
        <v>19</v>
      </c>
      <c r="J416" s="1" t="s">
        <v>833</v>
      </c>
      <c r="K416" s="6" t="s">
        <v>834</v>
      </c>
      <c r="L416" s="1" t="s">
        <v>11</v>
      </c>
      <c r="M416" s="1" t="s">
        <v>88</v>
      </c>
      <c r="N416" s="1" t="s">
        <v>72</v>
      </c>
    </row>
    <row r="417" spans="1:14" x14ac:dyDescent="0.75">
      <c r="A417" s="12">
        <v>42724</v>
      </c>
      <c r="B417" s="1" t="s">
        <v>5</v>
      </c>
      <c r="C417" s="1" t="s">
        <v>46</v>
      </c>
      <c r="D417" s="1"/>
      <c r="E417" s="1">
        <v>5</v>
      </c>
      <c r="F417" s="1">
        <v>1</v>
      </c>
      <c r="G417" s="1" t="s">
        <v>177</v>
      </c>
      <c r="H417" s="1" t="s">
        <v>10</v>
      </c>
      <c r="I417" s="1" t="s">
        <v>5</v>
      </c>
      <c r="J417" t="s">
        <v>1209</v>
      </c>
      <c r="K417" s="6" t="s">
        <v>413</v>
      </c>
      <c r="L417" s="1" t="s">
        <v>11</v>
      </c>
      <c r="M417" s="1" t="s">
        <v>88</v>
      </c>
      <c r="N417" s="1" t="s">
        <v>73</v>
      </c>
    </row>
    <row r="418" spans="1:14" x14ac:dyDescent="0.75">
      <c r="A418" s="12">
        <v>42724</v>
      </c>
      <c r="B418" s="1" t="s">
        <v>5</v>
      </c>
      <c r="C418" s="1" t="s">
        <v>14</v>
      </c>
      <c r="D418" s="1"/>
      <c r="E418" s="1">
        <v>4</v>
      </c>
      <c r="F418" s="1">
        <v>1</v>
      </c>
      <c r="G418" s="1" t="s">
        <v>177</v>
      </c>
      <c r="H418" s="1" t="s">
        <v>10</v>
      </c>
      <c r="I418" s="1" t="s">
        <v>5</v>
      </c>
      <c r="K418" s="6"/>
      <c r="L418" s="1" t="s">
        <v>11</v>
      </c>
      <c r="M418" s="1" t="s">
        <v>88</v>
      </c>
      <c r="N418" s="1" t="s">
        <v>73</v>
      </c>
    </row>
    <row r="419" spans="1:14" x14ac:dyDescent="0.75">
      <c r="A419" s="12">
        <v>42724</v>
      </c>
      <c r="B419" s="1" t="s">
        <v>14</v>
      </c>
      <c r="C419" s="1" t="s">
        <v>46</v>
      </c>
      <c r="D419" s="1"/>
      <c r="E419" s="1">
        <v>6</v>
      </c>
      <c r="F419" s="1">
        <v>1</v>
      </c>
      <c r="G419" s="1" t="s">
        <v>177</v>
      </c>
      <c r="H419" s="1" t="s">
        <v>10</v>
      </c>
      <c r="I419" s="1" t="s">
        <v>5</v>
      </c>
      <c r="K419" s="6"/>
      <c r="L419" s="1" t="s">
        <v>11</v>
      </c>
      <c r="M419" s="1" t="s">
        <v>88</v>
      </c>
      <c r="N419" s="1" t="s">
        <v>73</v>
      </c>
    </row>
    <row r="420" spans="1:14" x14ac:dyDescent="0.75">
      <c r="A420" s="12">
        <v>42724</v>
      </c>
      <c r="B420" s="1" t="s">
        <v>5</v>
      </c>
      <c r="C420" s="1" t="s">
        <v>46</v>
      </c>
      <c r="D420" s="1"/>
      <c r="E420" s="1">
        <v>5</v>
      </c>
      <c r="F420" s="1">
        <v>1</v>
      </c>
      <c r="G420" s="1" t="s">
        <v>13</v>
      </c>
      <c r="H420" s="1" t="s">
        <v>10</v>
      </c>
      <c r="I420" s="1" t="s">
        <v>5</v>
      </c>
      <c r="J420" t="s">
        <v>1210</v>
      </c>
      <c r="K420" s="6" t="s">
        <v>413</v>
      </c>
      <c r="L420" s="1" t="s">
        <v>11</v>
      </c>
      <c r="M420" t="s">
        <v>88</v>
      </c>
      <c r="N420" s="1" t="s">
        <v>73</v>
      </c>
    </row>
    <row r="421" spans="1:14" x14ac:dyDescent="0.75">
      <c r="A421" s="12">
        <v>42724</v>
      </c>
      <c r="B421" s="1" t="s">
        <v>5</v>
      </c>
      <c r="C421" s="1" t="s">
        <v>14</v>
      </c>
      <c r="D421" s="1"/>
      <c r="E421" s="1">
        <v>4</v>
      </c>
      <c r="F421" s="1">
        <v>1</v>
      </c>
      <c r="G421" s="1" t="s">
        <v>13</v>
      </c>
      <c r="H421" s="1" t="s">
        <v>10</v>
      </c>
      <c r="I421" s="1" t="s">
        <v>5</v>
      </c>
      <c r="K421" s="6"/>
      <c r="L421" s="1" t="s">
        <v>11</v>
      </c>
      <c r="M421" s="1" t="s">
        <v>88</v>
      </c>
      <c r="N421" s="1" t="s">
        <v>73</v>
      </c>
    </row>
    <row r="422" spans="1:14" x14ac:dyDescent="0.75">
      <c r="A422" s="12">
        <v>42724</v>
      </c>
      <c r="B422" s="1" t="s">
        <v>14</v>
      </c>
      <c r="C422" s="1" t="s">
        <v>46</v>
      </c>
      <c r="D422" s="1"/>
      <c r="E422" s="1">
        <v>6</v>
      </c>
      <c r="F422" s="1">
        <v>1</v>
      </c>
      <c r="G422" s="1" t="s">
        <v>13</v>
      </c>
      <c r="H422" s="1" t="s">
        <v>10</v>
      </c>
      <c r="I422" s="1" t="s">
        <v>5</v>
      </c>
      <c r="K422" s="6"/>
      <c r="L422" s="1" t="s">
        <v>11</v>
      </c>
      <c r="M422" s="1" t="s">
        <v>88</v>
      </c>
      <c r="N422" s="1" t="s">
        <v>73</v>
      </c>
    </row>
    <row r="423" spans="1:14" x14ac:dyDescent="0.75">
      <c r="A423" s="12">
        <v>42724</v>
      </c>
      <c r="B423" s="1" t="s">
        <v>4</v>
      </c>
      <c r="C423" s="1" t="s">
        <v>14</v>
      </c>
      <c r="D423" s="1"/>
      <c r="E423" s="1">
        <v>2</v>
      </c>
      <c r="F423" s="1">
        <v>1</v>
      </c>
      <c r="G423" s="1" t="s">
        <v>13</v>
      </c>
      <c r="H423" s="1" t="s">
        <v>18</v>
      </c>
      <c r="I423" s="1" t="s">
        <v>19</v>
      </c>
      <c r="J423" s="1" t="s">
        <v>2007</v>
      </c>
      <c r="K423" s="6" t="s">
        <v>2008</v>
      </c>
      <c r="L423" s="1" t="s">
        <v>11</v>
      </c>
      <c r="M423" s="1" t="s">
        <v>88</v>
      </c>
      <c r="N423" s="1" t="s">
        <v>72</v>
      </c>
    </row>
    <row r="424" spans="1:14" x14ac:dyDescent="0.75">
      <c r="A424" s="12">
        <v>42725</v>
      </c>
      <c r="B424" s="1" t="s">
        <v>4</v>
      </c>
      <c r="C424" s="1" t="s">
        <v>5</v>
      </c>
      <c r="D424" s="1"/>
      <c r="E424" s="1">
        <v>1</v>
      </c>
      <c r="F424" s="1">
        <v>1</v>
      </c>
      <c r="G424" s="1" t="s">
        <v>6</v>
      </c>
      <c r="H424" s="1" t="s">
        <v>92</v>
      </c>
      <c r="I424" s="1" t="s">
        <v>93</v>
      </c>
      <c r="J424" t="s">
        <v>1746</v>
      </c>
      <c r="K424" s="6" t="s">
        <v>1747</v>
      </c>
      <c r="L424" s="1" t="s">
        <v>101</v>
      </c>
      <c r="M424" s="1" t="s">
        <v>88</v>
      </c>
      <c r="N424" s="1" t="s">
        <v>72</v>
      </c>
    </row>
    <row r="425" spans="1:14" x14ac:dyDescent="0.75">
      <c r="A425" s="12">
        <v>42727</v>
      </c>
      <c r="B425" s="1" t="s">
        <v>5</v>
      </c>
      <c r="C425" s="1" t="s">
        <v>14</v>
      </c>
      <c r="D425" s="1"/>
      <c r="E425" s="1">
        <v>4</v>
      </c>
      <c r="F425" s="1">
        <v>1</v>
      </c>
      <c r="G425" s="1" t="s">
        <v>12</v>
      </c>
      <c r="H425" s="1" t="s">
        <v>18</v>
      </c>
      <c r="I425" s="1" t="s">
        <v>19</v>
      </c>
      <c r="J425" s="1" t="s">
        <v>828</v>
      </c>
      <c r="K425" s="6" t="s">
        <v>827</v>
      </c>
      <c r="L425" s="1" t="s">
        <v>11</v>
      </c>
      <c r="M425" s="1" t="s">
        <v>88</v>
      </c>
      <c r="N425" s="1" t="s">
        <v>72</v>
      </c>
    </row>
    <row r="426" spans="1:14" x14ac:dyDescent="0.75">
      <c r="A426" s="12">
        <v>42728</v>
      </c>
      <c r="B426" s="1" t="s">
        <v>5</v>
      </c>
      <c r="C426" s="1" t="s">
        <v>46</v>
      </c>
      <c r="D426" s="1"/>
      <c r="E426" s="1">
        <v>5</v>
      </c>
      <c r="F426" s="1">
        <v>1</v>
      </c>
      <c r="G426" s="1" t="s">
        <v>12</v>
      </c>
      <c r="H426" s="1" t="s">
        <v>18</v>
      </c>
      <c r="I426" s="1" t="s">
        <v>19</v>
      </c>
      <c r="J426" s="1" t="s">
        <v>826</v>
      </c>
      <c r="K426" s="6" t="s">
        <v>825</v>
      </c>
      <c r="L426" s="1" t="s">
        <v>11</v>
      </c>
      <c r="M426" s="1" t="s">
        <v>88</v>
      </c>
      <c r="N426" s="1" t="s">
        <v>72</v>
      </c>
    </row>
    <row r="427" spans="1:14" x14ac:dyDescent="0.75">
      <c r="A427" s="12">
        <v>42729</v>
      </c>
      <c r="B427" s="1" t="s">
        <v>5</v>
      </c>
      <c r="C427" s="1" t="s">
        <v>14</v>
      </c>
      <c r="D427" s="1"/>
      <c r="E427" s="1">
        <v>4</v>
      </c>
      <c r="F427" s="1">
        <v>1</v>
      </c>
      <c r="G427" s="1" t="s">
        <v>12</v>
      </c>
      <c r="H427" s="1" t="s">
        <v>18</v>
      </c>
      <c r="I427" s="1" t="s">
        <v>19</v>
      </c>
      <c r="J427" s="1" t="s">
        <v>821</v>
      </c>
      <c r="K427" s="6" t="s">
        <v>822</v>
      </c>
      <c r="L427" s="1" t="s">
        <v>11</v>
      </c>
      <c r="M427" s="1" t="s">
        <v>88</v>
      </c>
      <c r="N427" s="1" t="s">
        <v>72</v>
      </c>
    </row>
    <row r="428" spans="1:14" x14ac:dyDescent="0.75">
      <c r="A428" s="12">
        <v>42733</v>
      </c>
      <c r="B428" s="1" t="s">
        <v>5</v>
      </c>
      <c r="C428" s="1" t="s">
        <v>14</v>
      </c>
      <c r="D428" s="1"/>
      <c r="E428" s="1">
        <v>4</v>
      </c>
      <c r="F428" s="1">
        <v>1</v>
      </c>
      <c r="G428" s="1" t="s">
        <v>12</v>
      </c>
      <c r="H428" s="1" t="s">
        <v>18</v>
      </c>
      <c r="I428" s="1" t="s">
        <v>19</v>
      </c>
      <c r="J428" s="1" t="s">
        <v>820</v>
      </c>
      <c r="K428" s="6" t="s">
        <v>819</v>
      </c>
      <c r="L428" s="1" t="s">
        <v>11</v>
      </c>
      <c r="M428" s="1" t="s">
        <v>88</v>
      </c>
      <c r="N428" s="1" t="s">
        <v>72</v>
      </c>
    </row>
    <row r="429" spans="1:14" x14ac:dyDescent="0.75">
      <c r="A429" s="12">
        <v>42735</v>
      </c>
      <c r="B429" s="1" t="s">
        <v>5</v>
      </c>
      <c r="C429" s="1" t="s">
        <v>46</v>
      </c>
      <c r="D429" s="1"/>
      <c r="E429" s="1">
        <v>5</v>
      </c>
      <c r="F429" s="1">
        <v>1</v>
      </c>
      <c r="G429" s="1" t="s">
        <v>12</v>
      </c>
      <c r="H429" s="1" t="s">
        <v>18</v>
      </c>
      <c r="I429" s="1" t="s">
        <v>19</v>
      </c>
      <c r="J429" s="1" t="s">
        <v>815</v>
      </c>
      <c r="K429" s="6" t="s">
        <v>816</v>
      </c>
      <c r="L429" s="1" t="s">
        <v>11</v>
      </c>
      <c r="M429" s="1" t="s">
        <v>88</v>
      </c>
      <c r="N429" s="1" t="s">
        <v>72</v>
      </c>
    </row>
    <row r="430" spans="1:14" x14ac:dyDescent="0.75">
      <c r="A430" s="12">
        <v>42738</v>
      </c>
      <c r="B430" s="1" t="s">
        <v>4</v>
      </c>
      <c r="C430" s="1" t="s">
        <v>14</v>
      </c>
      <c r="D430" s="1"/>
      <c r="E430" s="1">
        <v>2</v>
      </c>
      <c r="F430" s="1">
        <v>1</v>
      </c>
      <c r="G430" s="1" t="s">
        <v>12</v>
      </c>
      <c r="H430" s="1" t="s">
        <v>18</v>
      </c>
      <c r="I430" s="1" t="s">
        <v>19</v>
      </c>
      <c r="J430" s="1" t="s">
        <v>1391</v>
      </c>
      <c r="K430" s="6" t="s">
        <v>1392</v>
      </c>
      <c r="L430" s="1" t="s">
        <v>166</v>
      </c>
      <c r="M430" s="1" t="s">
        <v>88</v>
      </c>
      <c r="N430" s="1" t="s">
        <v>72</v>
      </c>
    </row>
    <row r="431" spans="1:14" x14ac:dyDescent="0.75">
      <c r="A431" s="12">
        <v>42748</v>
      </c>
      <c r="B431" s="1" t="s">
        <v>5</v>
      </c>
      <c r="C431" s="1" t="s">
        <v>14</v>
      </c>
      <c r="D431" s="1"/>
      <c r="E431" s="1">
        <v>4</v>
      </c>
      <c r="F431" s="1">
        <v>1</v>
      </c>
      <c r="G431" s="1" t="s">
        <v>6</v>
      </c>
      <c r="H431" s="1" t="s">
        <v>10</v>
      </c>
      <c r="I431" s="1" t="s">
        <v>5</v>
      </c>
      <c r="J431" s="1" t="s">
        <v>1186</v>
      </c>
      <c r="K431" s="6" t="s">
        <v>412</v>
      </c>
      <c r="L431" s="1" t="s">
        <v>11</v>
      </c>
      <c r="M431" s="1" t="s">
        <v>88</v>
      </c>
      <c r="N431" s="1" t="s">
        <v>73</v>
      </c>
    </row>
    <row r="432" spans="1:14" x14ac:dyDescent="0.75">
      <c r="A432" s="12">
        <v>42748</v>
      </c>
      <c r="B432" s="1" t="s">
        <v>5</v>
      </c>
      <c r="C432" s="1" t="s">
        <v>46</v>
      </c>
      <c r="D432" s="1"/>
      <c r="E432" s="1">
        <v>5</v>
      </c>
      <c r="F432" s="1">
        <v>1</v>
      </c>
      <c r="G432" s="1" t="s">
        <v>6</v>
      </c>
      <c r="H432" s="1" t="s">
        <v>10</v>
      </c>
      <c r="I432" s="1" t="s">
        <v>5</v>
      </c>
      <c r="J432" s="1"/>
      <c r="K432" s="6"/>
      <c r="L432" s="1" t="s">
        <v>11</v>
      </c>
      <c r="M432" s="1" t="s">
        <v>88</v>
      </c>
      <c r="N432" s="1" t="s">
        <v>73</v>
      </c>
    </row>
    <row r="433" spans="1:14" x14ac:dyDescent="0.75">
      <c r="A433" s="12">
        <v>42748</v>
      </c>
      <c r="B433" s="1" t="s">
        <v>14</v>
      </c>
      <c r="C433" s="1" t="s">
        <v>46</v>
      </c>
      <c r="D433" s="1"/>
      <c r="E433" s="1">
        <v>6</v>
      </c>
      <c r="F433" s="1">
        <v>1</v>
      </c>
      <c r="G433" s="1" t="s">
        <v>6</v>
      </c>
      <c r="H433" s="1" t="s">
        <v>10</v>
      </c>
      <c r="I433" s="1" t="s">
        <v>5</v>
      </c>
      <c r="J433" s="1"/>
      <c r="K433" s="6"/>
      <c r="L433" s="1" t="s">
        <v>11</v>
      </c>
      <c r="M433" s="1" t="s">
        <v>88</v>
      </c>
      <c r="N433" s="1" t="s">
        <v>73</v>
      </c>
    </row>
    <row r="434" spans="1:14" x14ac:dyDescent="0.75">
      <c r="A434" s="12">
        <v>42752</v>
      </c>
      <c r="B434" s="1" t="s">
        <v>4</v>
      </c>
      <c r="C434" s="1" t="s">
        <v>14</v>
      </c>
      <c r="D434" s="1"/>
      <c r="E434" s="1">
        <v>2</v>
      </c>
      <c r="F434" s="1">
        <v>1</v>
      </c>
      <c r="G434" s="1" t="s">
        <v>13</v>
      </c>
      <c r="H434" s="1" t="s">
        <v>10</v>
      </c>
      <c r="I434" s="1" t="s">
        <v>4</v>
      </c>
      <c r="J434" s="1" t="s">
        <v>5097</v>
      </c>
      <c r="K434" s="6" t="s">
        <v>5098</v>
      </c>
      <c r="L434" s="1" t="s">
        <v>11</v>
      </c>
      <c r="M434" s="1" t="s">
        <v>161</v>
      </c>
      <c r="N434" s="1" t="s">
        <v>72</v>
      </c>
    </row>
    <row r="435" spans="1:14" x14ac:dyDescent="0.75">
      <c r="A435" s="12">
        <v>42752</v>
      </c>
      <c r="B435" s="1" t="s">
        <v>4</v>
      </c>
      <c r="C435" s="1" t="s">
        <v>14</v>
      </c>
      <c r="D435" s="1"/>
      <c r="E435" s="1">
        <v>2</v>
      </c>
      <c r="F435" s="1">
        <v>1</v>
      </c>
      <c r="G435" s="1" t="s">
        <v>1711</v>
      </c>
      <c r="H435" s="1" t="s">
        <v>10</v>
      </c>
      <c r="I435" s="1" t="s">
        <v>1718</v>
      </c>
      <c r="J435" s="1" t="s">
        <v>1947</v>
      </c>
      <c r="K435" s="6" t="s">
        <v>5414</v>
      </c>
      <c r="L435" s="1" t="s">
        <v>11</v>
      </c>
      <c r="M435" s="1" t="s">
        <v>161</v>
      </c>
      <c r="N435" s="1" t="s">
        <v>73</v>
      </c>
    </row>
    <row r="436" spans="1:14" x14ac:dyDescent="0.75">
      <c r="A436" s="12">
        <v>42758</v>
      </c>
      <c r="B436" s="1" t="s">
        <v>5</v>
      </c>
      <c r="C436" s="1" t="s">
        <v>46</v>
      </c>
      <c r="D436" s="1"/>
      <c r="E436" s="1">
        <v>5</v>
      </c>
      <c r="F436" s="1">
        <v>1</v>
      </c>
      <c r="G436" s="1" t="s">
        <v>6</v>
      </c>
      <c r="H436" s="1" t="s">
        <v>10</v>
      </c>
      <c r="I436" s="1" t="s">
        <v>659</v>
      </c>
      <c r="J436" t="s">
        <v>1185</v>
      </c>
      <c r="K436" s="6" t="s">
        <v>411</v>
      </c>
      <c r="L436" s="1" t="s">
        <v>11</v>
      </c>
      <c r="M436" s="1" t="s">
        <v>88</v>
      </c>
      <c r="N436" s="1" t="s">
        <v>73</v>
      </c>
    </row>
    <row r="437" spans="1:14" x14ac:dyDescent="0.75">
      <c r="A437" s="12">
        <v>42758</v>
      </c>
      <c r="B437" s="1" t="s">
        <v>5</v>
      </c>
      <c r="C437" s="1" t="s">
        <v>14</v>
      </c>
      <c r="D437" s="1"/>
      <c r="E437" s="1">
        <v>4</v>
      </c>
      <c r="F437" s="1">
        <v>1</v>
      </c>
      <c r="G437" s="1" t="s">
        <v>6</v>
      </c>
      <c r="H437" s="1" t="s">
        <v>10</v>
      </c>
      <c r="I437" s="1" t="s">
        <v>659</v>
      </c>
      <c r="K437" s="6"/>
      <c r="L437" s="1" t="s">
        <v>11</v>
      </c>
      <c r="M437" s="1" t="s">
        <v>88</v>
      </c>
      <c r="N437" s="1" t="s">
        <v>73</v>
      </c>
    </row>
    <row r="438" spans="1:14" x14ac:dyDescent="0.75">
      <c r="A438" s="12">
        <v>42758</v>
      </c>
      <c r="B438" s="1" t="s">
        <v>14</v>
      </c>
      <c r="C438" s="1" t="s">
        <v>46</v>
      </c>
      <c r="D438" s="1"/>
      <c r="E438" s="1">
        <v>6</v>
      </c>
      <c r="F438" s="1">
        <v>1</v>
      </c>
      <c r="G438" s="1" t="s">
        <v>6</v>
      </c>
      <c r="H438" s="1" t="s">
        <v>10</v>
      </c>
      <c r="I438" s="1" t="s">
        <v>659</v>
      </c>
      <c r="K438" s="6"/>
      <c r="L438" s="1" t="s">
        <v>11</v>
      </c>
      <c r="M438" s="1" t="s">
        <v>88</v>
      </c>
      <c r="N438" s="1" t="s">
        <v>73</v>
      </c>
    </row>
    <row r="439" spans="1:14" x14ac:dyDescent="0.75">
      <c r="A439" s="12">
        <v>42763</v>
      </c>
      <c r="B439" s="1" t="s">
        <v>4</v>
      </c>
      <c r="C439" s="1" t="s">
        <v>5</v>
      </c>
      <c r="D439" s="1"/>
      <c r="E439" s="1">
        <v>1</v>
      </c>
      <c r="F439" s="1">
        <v>1</v>
      </c>
      <c r="G439" s="1" t="s">
        <v>12</v>
      </c>
      <c r="H439" s="1" t="s">
        <v>10</v>
      </c>
      <c r="I439" s="1" t="s">
        <v>19</v>
      </c>
      <c r="J439" s="1" t="s">
        <v>809</v>
      </c>
      <c r="K439" s="6" t="s">
        <v>810</v>
      </c>
      <c r="L439" s="1" t="s">
        <v>11</v>
      </c>
      <c r="M439" s="1" t="s">
        <v>161</v>
      </c>
      <c r="N439" s="1" t="s">
        <v>72</v>
      </c>
    </row>
    <row r="440" spans="1:14" x14ac:dyDescent="0.75">
      <c r="A440" s="12">
        <v>42773</v>
      </c>
      <c r="B440" s="1" t="s">
        <v>4</v>
      </c>
      <c r="C440" s="1" t="s">
        <v>14</v>
      </c>
      <c r="D440" s="1"/>
      <c r="E440" s="1">
        <v>2</v>
      </c>
      <c r="F440" s="1">
        <v>1</v>
      </c>
      <c r="G440" s="1" t="s">
        <v>12</v>
      </c>
      <c r="H440" s="1" t="s">
        <v>18</v>
      </c>
      <c r="I440" s="1" t="s">
        <v>19</v>
      </c>
      <c r="J440" s="1" t="s">
        <v>1385</v>
      </c>
      <c r="K440" s="6" t="s">
        <v>1386</v>
      </c>
      <c r="L440" s="1" t="s">
        <v>11</v>
      </c>
      <c r="M440" s="1" t="s">
        <v>161</v>
      </c>
      <c r="N440" s="1" t="s">
        <v>72</v>
      </c>
    </row>
    <row r="441" spans="1:14" x14ac:dyDescent="0.75">
      <c r="A441" s="12">
        <v>42774</v>
      </c>
      <c r="B441" s="1" t="s">
        <v>4</v>
      </c>
      <c r="C441" s="1" t="s">
        <v>5</v>
      </c>
      <c r="D441" s="1"/>
      <c r="E441" s="1">
        <v>1</v>
      </c>
      <c r="F441" s="1">
        <v>1</v>
      </c>
      <c r="G441" s="1" t="s">
        <v>6</v>
      </c>
      <c r="H441" s="1" t="s">
        <v>92</v>
      </c>
      <c r="I441" s="1" t="s">
        <v>93</v>
      </c>
      <c r="J441" s="1" t="s">
        <v>1748</v>
      </c>
      <c r="K441" s="6" t="s">
        <v>1745</v>
      </c>
      <c r="L441" s="1" t="s">
        <v>101</v>
      </c>
      <c r="M441" s="1" t="s">
        <v>88</v>
      </c>
      <c r="N441" s="1" t="s">
        <v>72</v>
      </c>
    </row>
    <row r="442" spans="1:14" x14ac:dyDescent="0.75">
      <c r="A442" s="12">
        <v>42775</v>
      </c>
      <c r="B442" s="1" t="s">
        <v>5</v>
      </c>
      <c r="C442" s="1" t="s">
        <v>14</v>
      </c>
      <c r="D442" s="1"/>
      <c r="E442" s="1">
        <v>4</v>
      </c>
      <c r="F442" s="1">
        <v>1</v>
      </c>
      <c r="G442" s="1" t="s">
        <v>12</v>
      </c>
      <c r="H442" s="1" t="s">
        <v>18</v>
      </c>
      <c r="I442" s="1" t="s">
        <v>19</v>
      </c>
      <c r="J442" s="1" t="s">
        <v>807</v>
      </c>
      <c r="K442" s="6" t="s">
        <v>808</v>
      </c>
      <c r="L442" s="1" t="s">
        <v>11</v>
      </c>
      <c r="M442" s="1" t="s">
        <v>88</v>
      </c>
      <c r="N442" s="1" t="s">
        <v>72</v>
      </c>
    </row>
    <row r="443" spans="1:14" x14ac:dyDescent="0.75">
      <c r="A443" s="12">
        <v>42781</v>
      </c>
      <c r="B443" s="1" t="s">
        <v>5</v>
      </c>
      <c r="C443" s="1" t="s">
        <v>14</v>
      </c>
      <c r="D443" s="1" t="s">
        <v>46</v>
      </c>
      <c r="E443" s="1">
        <v>4</v>
      </c>
      <c r="F443" s="1">
        <v>1</v>
      </c>
      <c r="G443" s="1" t="s">
        <v>6</v>
      </c>
      <c r="H443" s="1" t="s">
        <v>10</v>
      </c>
      <c r="I443" s="1" t="s">
        <v>659</v>
      </c>
      <c r="J443" s="24" t="s">
        <v>1184</v>
      </c>
      <c r="K443" s="6" t="s">
        <v>5274</v>
      </c>
      <c r="L443" s="1" t="s">
        <v>11</v>
      </c>
      <c r="M443" s="1" t="s">
        <v>88</v>
      </c>
      <c r="N443" s="1" t="s">
        <v>73</v>
      </c>
    </row>
    <row r="444" spans="1:14" x14ac:dyDescent="0.75">
      <c r="A444" s="12">
        <v>42781</v>
      </c>
      <c r="B444" s="1" t="s">
        <v>5</v>
      </c>
      <c r="C444" s="1" t="s">
        <v>46</v>
      </c>
      <c r="D444" s="1"/>
      <c r="E444" s="1">
        <v>5</v>
      </c>
      <c r="F444" s="1">
        <v>1</v>
      </c>
      <c r="G444" s="1" t="s">
        <v>6</v>
      </c>
      <c r="H444" s="1" t="s">
        <v>10</v>
      </c>
      <c r="I444" s="1" t="s">
        <v>659</v>
      </c>
      <c r="J444" s="24"/>
      <c r="K444" s="6"/>
      <c r="L444" s="1" t="s">
        <v>11</v>
      </c>
      <c r="M444" s="1" t="s">
        <v>88</v>
      </c>
      <c r="N444" s="1" t="s">
        <v>73</v>
      </c>
    </row>
    <row r="445" spans="1:14" x14ac:dyDescent="0.75">
      <c r="A445" s="12">
        <v>42781</v>
      </c>
      <c r="B445" s="1" t="s">
        <v>14</v>
      </c>
      <c r="C445" s="1" t="s">
        <v>46</v>
      </c>
      <c r="D445" s="1"/>
      <c r="E445" s="1">
        <v>6</v>
      </c>
      <c r="F445" s="1">
        <v>1</v>
      </c>
      <c r="G445" s="1" t="s">
        <v>6</v>
      </c>
      <c r="H445" s="1" t="s">
        <v>10</v>
      </c>
      <c r="I445" s="1" t="s">
        <v>659</v>
      </c>
      <c r="J445" s="24"/>
      <c r="K445" s="6"/>
      <c r="L445" s="1" t="s">
        <v>11</v>
      </c>
      <c r="M445" s="1" t="s">
        <v>88</v>
      </c>
      <c r="N445" s="1" t="s">
        <v>73</v>
      </c>
    </row>
    <row r="446" spans="1:14" x14ac:dyDescent="0.75">
      <c r="A446" s="12">
        <v>42782</v>
      </c>
      <c r="B446" s="1" t="s">
        <v>4</v>
      </c>
      <c r="C446" s="1" t="s">
        <v>14</v>
      </c>
      <c r="D446" s="1"/>
      <c r="E446" s="1">
        <v>2</v>
      </c>
      <c r="F446" s="1">
        <v>1</v>
      </c>
      <c r="G446" s="1" t="s">
        <v>177</v>
      </c>
      <c r="H446" s="1" t="s">
        <v>10</v>
      </c>
      <c r="I446" s="1" t="s">
        <v>1718</v>
      </c>
      <c r="J446" s="24" t="s">
        <v>1731</v>
      </c>
      <c r="K446" s="6" t="s">
        <v>1732</v>
      </c>
      <c r="L446" s="1" t="s">
        <v>11</v>
      </c>
      <c r="M446" s="1" t="s">
        <v>161</v>
      </c>
      <c r="N446" s="1" t="s">
        <v>72</v>
      </c>
    </row>
    <row r="447" spans="1:14" x14ac:dyDescent="0.75">
      <c r="A447" s="12">
        <v>42782</v>
      </c>
      <c r="B447" s="1" t="s">
        <v>5</v>
      </c>
      <c r="C447" s="1" t="s">
        <v>14</v>
      </c>
      <c r="D447" s="1"/>
      <c r="E447" s="1">
        <v>4</v>
      </c>
      <c r="F447" s="1">
        <v>1</v>
      </c>
      <c r="G447" s="1" t="s">
        <v>13</v>
      </c>
      <c r="H447" s="1" t="s">
        <v>10</v>
      </c>
      <c r="I447" s="1" t="s">
        <v>767</v>
      </c>
      <c r="J447" t="s">
        <v>59</v>
      </c>
      <c r="K447" s="6" t="s">
        <v>1732</v>
      </c>
      <c r="L447" s="1" t="s">
        <v>11</v>
      </c>
      <c r="M447" s="1" t="s">
        <v>161</v>
      </c>
      <c r="N447" s="1" t="s">
        <v>73</v>
      </c>
    </row>
    <row r="448" spans="1:14" x14ac:dyDescent="0.75">
      <c r="A448" s="12">
        <v>42782</v>
      </c>
      <c r="B448" s="1" t="s">
        <v>4</v>
      </c>
      <c r="C448" s="1" t="s">
        <v>5</v>
      </c>
      <c r="D448" s="1"/>
      <c r="E448" s="1">
        <v>1</v>
      </c>
      <c r="F448" s="1">
        <v>1</v>
      </c>
      <c r="G448" s="1" t="s">
        <v>13</v>
      </c>
      <c r="H448" s="1" t="s">
        <v>10</v>
      </c>
      <c r="I448" s="1" t="s">
        <v>767</v>
      </c>
      <c r="J448" s="1" t="s">
        <v>81</v>
      </c>
      <c r="K448" s="6" t="s">
        <v>5233</v>
      </c>
      <c r="L448" s="1" t="s">
        <v>11</v>
      </c>
      <c r="M448" s="1" t="s">
        <v>161</v>
      </c>
      <c r="N448" s="1" t="s">
        <v>73</v>
      </c>
    </row>
    <row r="449" spans="1:14" x14ac:dyDescent="0.75">
      <c r="A449" s="12">
        <v>42782</v>
      </c>
      <c r="B449" s="1" t="s">
        <v>4</v>
      </c>
      <c r="C449" s="1" t="s">
        <v>14</v>
      </c>
      <c r="D449" s="1"/>
      <c r="E449" s="1">
        <v>2</v>
      </c>
      <c r="F449" s="1">
        <v>1</v>
      </c>
      <c r="G449" s="1" t="s">
        <v>13</v>
      </c>
      <c r="H449" s="1" t="s">
        <v>10</v>
      </c>
      <c r="I449" s="1" t="s">
        <v>767</v>
      </c>
      <c r="J449" s="1" t="s">
        <v>5095</v>
      </c>
      <c r="K449" s="6" t="s">
        <v>5096</v>
      </c>
      <c r="L449" s="1" t="s">
        <v>11</v>
      </c>
      <c r="M449" s="1" t="s">
        <v>161</v>
      </c>
      <c r="N449" s="1" t="s">
        <v>73</v>
      </c>
    </row>
    <row r="450" spans="1:14" x14ac:dyDescent="0.75">
      <c r="A450" s="12">
        <v>42782</v>
      </c>
      <c r="B450" s="1" t="s">
        <v>4</v>
      </c>
      <c r="C450" s="1" t="s">
        <v>5</v>
      </c>
      <c r="D450" s="1"/>
      <c r="E450" s="1">
        <v>1</v>
      </c>
      <c r="F450" s="1">
        <v>1</v>
      </c>
      <c r="G450" s="1" t="s">
        <v>1711</v>
      </c>
      <c r="H450" s="1" t="s">
        <v>10</v>
      </c>
      <c r="I450" s="1" t="s">
        <v>875</v>
      </c>
      <c r="J450" s="1" t="s">
        <v>1963</v>
      </c>
      <c r="K450" s="6" t="s">
        <v>1744</v>
      </c>
      <c r="L450" s="1" t="s">
        <v>628</v>
      </c>
      <c r="M450" s="1" t="s">
        <v>161</v>
      </c>
      <c r="N450" s="1" t="s">
        <v>72</v>
      </c>
    </row>
    <row r="451" spans="1:14" x14ac:dyDescent="0.75">
      <c r="A451" s="12">
        <v>42783</v>
      </c>
      <c r="B451" s="1" t="s">
        <v>4</v>
      </c>
      <c r="C451" s="1" t="s">
        <v>14</v>
      </c>
      <c r="D451" s="1"/>
      <c r="E451" s="1">
        <v>2</v>
      </c>
      <c r="F451" s="1">
        <v>1</v>
      </c>
      <c r="G451" s="1" t="s">
        <v>1711</v>
      </c>
      <c r="H451" s="1" t="s">
        <v>10</v>
      </c>
      <c r="I451" s="1" t="s">
        <v>14</v>
      </c>
      <c r="J451" s="1" t="s">
        <v>1946</v>
      </c>
      <c r="K451" s="6" t="s">
        <v>1945</v>
      </c>
      <c r="L451" s="1" t="s">
        <v>628</v>
      </c>
      <c r="M451" s="1" t="s">
        <v>88</v>
      </c>
      <c r="N451" s="1" t="s">
        <v>72</v>
      </c>
    </row>
    <row r="452" spans="1:14" x14ac:dyDescent="0.75">
      <c r="A452" s="12">
        <v>42783</v>
      </c>
      <c r="B452" s="1" t="s">
        <v>14</v>
      </c>
      <c r="C452" s="1" t="s">
        <v>46</v>
      </c>
      <c r="D452" s="1"/>
      <c r="E452" s="1">
        <v>6</v>
      </c>
      <c r="F452" s="1">
        <v>1</v>
      </c>
      <c r="G452" s="1" t="s">
        <v>13</v>
      </c>
      <c r="H452" s="1" t="s">
        <v>10</v>
      </c>
      <c r="I452" s="1" t="s">
        <v>767</v>
      </c>
      <c r="J452" s="1" t="s">
        <v>5094</v>
      </c>
      <c r="K452" s="6" t="s">
        <v>5093</v>
      </c>
      <c r="L452" s="1" t="s">
        <v>11</v>
      </c>
      <c r="M452" s="1" t="s">
        <v>161</v>
      </c>
      <c r="N452" s="1" t="s">
        <v>73</v>
      </c>
    </row>
    <row r="453" spans="1:14" x14ac:dyDescent="0.75">
      <c r="A453" s="12">
        <v>42783</v>
      </c>
      <c r="B453" s="1" t="s">
        <v>5</v>
      </c>
      <c r="C453" s="1" t="s">
        <v>46</v>
      </c>
      <c r="D453" s="1"/>
      <c r="E453" s="1">
        <v>5</v>
      </c>
      <c r="F453" s="1">
        <v>1</v>
      </c>
      <c r="G453" s="1" t="s">
        <v>13</v>
      </c>
      <c r="H453" s="1" t="s">
        <v>10</v>
      </c>
      <c r="I453" s="1" t="s">
        <v>767</v>
      </c>
      <c r="J453" t="s">
        <v>62</v>
      </c>
      <c r="K453" s="6" t="s">
        <v>5408</v>
      </c>
      <c r="L453" s="1" t="s">
        <v>11</v>
      </c>
      <c r="M453" s="1" t="s">
        <v>161</v>
      </c>
      <c r="N453" s="1" t="s">
        <v>73</v>
      </c>
    </row>
    <row r="454" spans="1:14" x14ac:dyDescent="0.75">
      <c r="A454" s="12">
        <v>42784</v>
      </c>
      <c r="B454" s="1" t="s">
        <v>4</v>
      </c>
      <c r="C454" s="1" t="s">
        <v>14</v>
      </c>
      <c r="D454" s="1"/>
      <c r="E454" s="1">
        <v>2</v>
      </c>
      <c r="F454" s="1">
        <v>1</v>
      </c>
      <c r="G454" s="1" t="s">
        <v>174</v>
      </c>
      <c r="H454" s="1" t="s">
        <v>10</v>
      </c>
      <c r="I454" s="1" t="s">
        <v>767</v>
      </c>
      <c r="J454" s="1" t="s">
        <v>1381</v>
      </c>
      <c r="K454" s="3" t="s">
        <v>1382</v>
      </c>
      <c r="L454" s="1" t="s">
        <v>11</v>
      </c>
      <c r="M454" s="1" t="s">
        <v>161</v>
      </c>
      <c r="N454" s="1" t="s">
        <v>73</v>
      </c>
    </row>
    <row r="455" spans="1:14" x14ac:dyDescent="0.75">
      <c r="A455" s="12">
        <v>42800</v>
      </c>
      <c r="B455" s="1" t="s">
        <v>4</v>
      </c>
      <c r="C455" s="1" t="s">
        <v>5</v>
      </c>
      <c r="D455" s="1" t="s">
        <v>14</v>
      </c>
      <c r="E455" s="1">
        <v>1</v>
      </c>
      <c r="F455" s="1">
        <v>1</v>
      </c>
      <c r="G455" s="1" t="s">
        <v>1711</v>
      </c>
      <c r="H455" s="1" t="s">
        <v>10</v>
      </c>
      <c r="I455" s="1" t="s">
        <v>14</v>
      </c>
      <c r="J455" s="1" t="s">
        <v>1742</v>
      </c>
      <c r="K455" s="3" t="s">
        <v>1743</v>
      </c>
      <c r="L455" s="1" t="s">
        <v>628</v>
      </c>
      <c r="M455" s="1" t="s">
        <v>88</v>
      </c>
      <c r="N455" s="1" t="s">
        <v>73</v>
      </c>
    </row>
    <row r="456" spans="1:14" x14ac:dyDescent="0.75">
      <c r="A456" s="12">
        <v>42800</v>
      </c>
      <c r="B456" s="1" t="s">
        <v>4</v>
      </c>
      <c r="C456" s="1" t="s">
        <v>14</v>
      </c>
      <c r="D456" s="1"/>
      <c r="E456" s="1">
        <v>2</v>
      </c>
      <c r="F456" s="1">
        <v>1</v>
      </c>
      <c r="G456" s="1" t="s">
        <v>1711</v>
      </c>
      <c r="H456" s="1" t="s">
        <v>10</v>
      </c>
      <c r="I456" s="1" t="s">
        <v>14</v>
      </c>
      <c r="J456" s="1"/>
      <c r="K456" s="3"/>
      <c r="L456" s="1" t="s">
        <v>628</v>
      </c>
      <c r="M456" s="1" t="s">
        <v>88</v>
      </c>
      <c r="N456" s="1" t="s">
        <v>73</v>
      </c>
    </row>
    <row r="457" spans="1:14" x14ac:dyDescent="0.75">
      <c r="A457" s="12">
        <v>42800</v>
      </c>
      <c r="B457" s="1" t="s">
        <v>5</v>
      </c>
      <c r="C457" s="1" t="s">
        <v>14</v>
      </c>
      <c r="D457" s="1"/>
      <c r="E457" s="1">
        <v>4</v>
      </c>
      <c r="F457" s="1">
        <v>1</v>
      </c>
      <c r="G457" s="1" t="s">
        <v>1711</v>
      </c>
      <c r="H457" s="1" t="s">
        <v>10</v>
      </c>
      <c r="I457" s="1" t="s">
        <v>14</v>
      </c>
      <c r="J457" s="1"/>
      <c r="K457" s="3"/>
      <c r="L457" s="1" t="s">
        <v>628</v>
      </c>
      <c r="M457" s="1" t="s">
        <v>88</v>
      </c>
      <c r="N457" s="1" t="s">
        <v>73</v>
      </c>
    </row>
    <row r="458" spans="1:14" x14ac:dyDescent="0.75">
      <c r="A458" s="12">
        <v>42804</v>
      </c>
      <c r="B458" s="1" t="s">
        <v>5</v>
      </c>
      <c r="C458" s="1" t="s">
        <v>14</v>
      </c>
      <c r="D458" s="1"/>
      <c r="E458" s="1">
        <v>4</v>
      </c>
      <c r="F458" s="1">
        <v>1</v>
      </c>
      <c r="G458" s="1" t="s">
        <v>12</v>
      </c>
      <c r="H458" s="1" t="s">
        <v>10</v>
      </c>
      <c r="I458" s="1" t="s">
        <v>5</v>
      </c>
      <c r="J458" s="1" t="s">
        <v>803</v>
      </c>
      <c r="K458" s="6" t="s">
        <v>804</v>
      </c>
      <c r="L458" s="1" t="s">
        <v>11</v>
      </c>
      <c r="M458" s="1" t="s">
        <v>161</v>
      </c>
      <c r="N458" s="1" t="s">
        <v>72</v>
      </c>
    </row>
    <row r="459" spans="1:14" x14ac:dyDescent="0.75">
      <c r="A459" s="12">
        <v>42808</v>
      </c>
      <c r="B459" s="1" t="s">
        <v>5</v>
      </c>
      <c r="C459" s="1" t="s">
        <v>14</v>
      </c>
      <c r="D459" s="1" t="s">
        <v>46</v>
      </c>
      <c r="E459" s="1">
        <v>4</v>
      </c>
      <c r="F459" s="1">
        <v>1</v>
      </c>
      <c r="G459" s="1" t="s">
        <v>6</v>
      </c>
      <c r="H459" s="1" t="s">
        <v>10</v>
      </c>
      <c r="I459" s="1" t="s">
        <v>659</v>
      </c>
      <c r="J459" s="1" t="s">
        <v>1152</v>
      </c>
      <c r="K459" s="6" t="s">
        <v>5273</v>
      </c>
      <c r="L459" s="1" t="s">
        <v>11</v>
      </c>
      <c r="M459" s="1" t="s">
        <v>88</v>
      </c>
      <c r="N459" s="1" t="s">
        <v>73</v>
      </c>
    </row>
    <row r="460" spans="1:14" x14ac:dyDescent="0.75">
      <c r="A460" s="12">
        <v>42808</v>
      </c>
      <c r="B460" s="1" t="s">
        <v>5</v>
      </c>
      <c r="C460" s="1" t="s">
        <v>46</v>
      </c>
      <c r="D460" s="1"/>
      <c r="E460" s="1">
        <v>5</v>
      </c>
      <c r="F460" s="1">
        <v>1</v>
      </c>
      <c r="G460" s="1" t="s">
        <v>6</v>
      </c>
      <c r="H460" s="1" t="s">
        <v>10</v>
      </c>
      <c r="I460" s="1" t="s">
        <v>659</v>
      </c>
      <c r="J460" s="1"/>
      <c r="K460" s="6"/>
      <c r="L460" s="1" t="s">
        <v>11</v>
      </c>
      <c r="M460" s="1" t="s">
        <v>88</v>
      </c>
      <c r="N460" s="1" t="s">
        <v>73</v>
      </c>
    </row>
    <row r="461" spans="1:14" x14ac:dyDescent="0.75">
      <c r="A461" s="12">
        <v>42808</v>
      </c>
      <c r="B461" s="1" t="s">
        <v>14</v>
      </c>
      <c r="C461" s="1" t="s">
        <v>46</v>
      </c>
      <c r="D461" s="1"/>
      <c r="E461" s="1">
        <v>6</v>
      </c>
      <c r="F461" s="1">
        <v>1</v>
      </c>
      <c r="G461" s="1" t="s">
        <v>6</v>
      </c>
      <c r="H461" s="1" t="s">
        <v>10</v>
      </c>
      <c r="I461" s="1" t="s">
        <v>659</v>
      </c>
      <c r="J461" s="1"/>
      <c r="K461" s="6"/>
      <c r="L461" s="1" t="s">
        <v>11</v>
      </c>
      <c r="M461" s="1" t="s">
        <v>88</v>
      </c>
      <c r="N461" s="1" t="s">
        <v>73</v>
      </c>
    </row>
    <row r="462" spans="1:14" x14ac:dyDescent="0.75">
      <c r="A462" s="12">
        <v>42818</v>
      </c>
      <c r="B462" s="1" t="s">
        <v>4</v>
      </c>
      <c r="C462" s="1" t="s">
        <v>5</v>
      </c>
      <c r="D462" s="1"/>
      <c r="E462" s="1">
        <v>1</v>
      </c>
      <c r="F462" s="1">
        <v>1</v>
      </c>
      <c r="G462" s="1" t="s">
        <v>177</v>
      </c>
      <c r="H462" s="1" t="s">
        <v>92</v>
      </c>
      <c r="I462" s="1" t="s">
        <v>93</v>
      </c>
      <c r="J462" s="1" t="s">
        <v>5250</v>
      </c>
      <c r="K462" s="6" t="s">
        <v>5251</v>
      </c>
      <c r="L462" s="1" t="s">
        <v>101</v>
      </c>
      <c r="M462" s="1" t="s">
        <v>88</v>
      </c>
      <c r="N462" s="1" t="s">
        <v>72</v>
      </c>
    </row>
    <row r="463" spans="1:14" x14ac:dyDescent="0.75">
      <c r="A463" s="12">
        <v>42822</v>
      </c>
      <c r="B463" s="1" t="s">
        <v>5</v>
      </c>
      <c r="C463" s="1" t="s">
        <v>46</v>
      </c>
      <c r="D463" s="1"/>
      <c r="E463" s="1">
        <v>5</v>
      </c>
      <c r="F463" s="1">
        <v>1</v>
      </c>
      <c r="G463" s="1" t="s">
        <v>12</v>
      </c>
      <c r="H463" s="1" t="s">
        <v>10</v>
      </c>
      <c r="I463" s="1" t="s">
        <v>5</v>
      </c>
      <c r="J463" s="1" t="s">
        <v>797</v>
      </c>
      <c r="K463" s="6" t="s">
        <v>798</v>
      </c>
      <c r="L463" s="1" t="s">
        <v>11</v>
      </c>
      <c r="M463" s="1" t="s">
        <v>161</v>
      </c>
      <c r="N463" s="1" t="s">
        <v>72</v>
      </c>
    </row>
    <row r="464" spans="1:14" x14ac:dyDescent="0.75">
      <c r="A464" s="12">
        <v>42824</v>
      </c>
      <c r="B464" s="1" t="s">
        <v>4</v>
      </c>
      <c r="C464" s="1" t="s">
        <v>14</v>
      </c>
      <c r="D464" s="1"/>
      <c r="E464" s="1">
        <v>2</v>
      </c>
      <c r="F464" s="1">
        <v>1</v>
      </c>
      <c r="G464" s="1" t="s">
        <v>12</v>
      </c>
      <c r="H464" s="1" t="s">
        <v>10</v>
      </c>
      <c r="I464" s="1" t="s">
        <v>14</v>
      </c>
      <c r="J464" s="1" t="s">
        <v>2174</v>
      </c>
      <c r="K464" s="6" t="s">
        <v>2175</v>
      </c>
      <c r="L464" s="1" t="s">
        <v>11</v>
      </c>
      <c r="M464" s="1" t="s">
        <v>88</v>
      </c>
      <c r="N464" s="1" t="s">
        <v>72</v>
      </c>
    </row>
    <row r="465" spans="1:14" x14ac:dyDescent="0.75">
      <c r="A465" s="12">
        <v>42828</v>
      </c>
      <c r="B465" s="1" t="s">
        <v>4</v>
      </c>
      <c r="C465" s="1" t="s">
        <v>5</v>
      </c>
      <c r="D465" s="1"/>
      <c r="E465" s="1">
        <v>1</v>
      </c>
      <c r="F465" s="1">
        <v>1</v>
      </c>
      <c r="G465" s="1" t="s">
        <v>12</v>
      </c>
      <c r="H465" s="1" t="s">
        <v>18</v>
      </c>
      <c r="I465" s="1" t="s">
        <v>19</v>
      </c>
      <c r="J465" s="1" t="s">
        <v>1375</v>
      </c>
      <c r="K465" s="6" t="s">
        <v>1376</v>
      </c>
      <c r="L465" s="1" t="s">
        <v>11</v>
      </c>
      <c r="M465" s="1" t="s">
        <v>161</v>
      </c>
      <c r="N465" s="1" t="s">
        <v>72</v>
      </c>
    </row>
    <row r="466" spans="1:14" x14ac:dyDescent="0.75">
      <c r="A466" s="12">
        <v>42829</v>
      </c>
      <c r="B466" s="1" t="s">
        <v>5</v>
      </c>
      <c r="C466" s="1" t="s">
        <v>14</v>
      </c>
      <c r="D466" s="1"/>
      <c r="E466" s="1">
        <v>4</v>
      </c>
      <c r="F466" s="1">
        <v>1</v>
      </c>
      <c r="G466" s="1" t="s">
        <v>12</v>
      </c>
      <c r="H466" s="1" t="s">
        <v>18</v>
      </c>
      <c r="I466" s="1" t="s">
        <v>19</v>
      </c>
      <c r="J466" s="1" t="s">
        <v>802</v>
      </c>
      <c r="K466" s="6" t="s">
        <v>801</v>
      </c>
      <c r="L466" s="1" t="s">
        <v>11</v>
      </c>
      <c r="M466" s="1" t="s">
        <v>88</v>
      </c>
      <c r="N466" s="1" t="s">
        <v>72</v>
      </c>
    </row>
    <row r="467" spans="1:14" x14ac:dyDescent="0.75">
      <c r="A467" s="12">
        <v>42831</v>
      </c>
      <c r="B467" s="1" t="s">
        <v>4</v>
      </c>
      <c r="C467" s="1" t="s">
        <v>5</v>
      </c>
      <c r="D467" s="1"/>
      <c r="E467" s="1">
        <v>1</v>
      </c>
      <c r="F467" s="1">
        <v>1</v>
      </c>
      <c r="G467" s="1" t="s">
        <v>13</v>
      </c>
      <c r="H467" s="1" t="s">
        <v>18</v>
      </c>
      <c r="I467" s="1" t="s">
        <v>19</v>
      </c>
      <c r="J467" s="1" t="s">
        <v>5227</v>
      </c>
      <c r="K467" s="6" t="s">
        <v>5228</v>
      </c>
      <c r="L467" s="1" t="s">
        <v>11</v>
      </c>
      <c r="M467" s="1" t="s">
        <v>88</v>
      </c>
      <c r="N467" s="1" t="s">
        <v>72</v>
      </c>
    </row>
    <row r="468" spans="1:14" x14ac:dyDescent="0.75">
      <c r="A468" s="12">
        <v>42833</v>
      </c>
      <c r="B468" s="1" t="s">
        <v>4</v>
      </c>
      <c r="C468" s="1" t="s">
        <v>5</v>
      </c>
      <c r="D468" s="1"/>
      <c r="E468" s="1">
        <v>1</v>
      </c>
      <c r="F468" s="1">
        <v>1</v>
      </c>
      <c r="G468" s="1" t="s">
        <v>13</v>
      </c>
      <c r="H468" s="1" t="s">
        <v>18</v>
      </c>
      <c r="I468" s="1" t="s">
        <v>19</v>
      </c>
      <c r="J468" s="1" t="s">
        <v>5234</v>
      </c>
      <c r="K468" s="6" t="s">
        <v>5235</v>
      </c>
      <c r="L468" s="1" t="s">
        <v>11</v>
      </c>
      <c r="M468" s="1" t="s">
        <v>88</v>
      </c>
      <c r="N468" s="1" t="s">
        <v>72</v>
      </c>
    </row>
    <row r="469" spans="1:14" x14ac:dyDescent="0.75">
      <c r="A469" s="12">
        <v>42834</v>
      </c>
      <c r="B469" s="1" t="s">
        <v>5</v>
      </c>
      <c r="C469" s="1" t="s">
        <v>46</v>
      </c>
      <c r="D469" s="1"/>
      <c r="E469" s="1">
        <v>5</v>
      </c>
      <c r="F469" s="1">
        <v>1</v>
      </c>
      <c r="G469" s="1" t="s">
        <v>12</v>
      </c>
      <c r="H469" s="1" t="s">
        <v>18</v>
      </c>
      <c r="I469" s="1" t="s">
        <v>19</v>
      </c>
      <c r="J469" s="1" t="s">
        <v>795</v>
      </c>
      <c r="K469" s="6" t="s">
        <v>796</v>
      </c>
      <c r="L469" s="1" t="s">
        <v>11</v>
      </c>
      <c r="M469" s="1" t="s">
        <v>88</v>
      </c>
      <c r="N469" s="1" t="s">
        <v>72</v>
      </c>
    </row>
    <row r="470" spans="1:14" x14ac:dyDescent="0.75">
      <c r="A470" s="12">
        <v>42836</v>
      </c>
      <c r="B470" s="1" t="s">
        <v>4</v>
      </c>
      <c r="C470" s="1" t="s">
        <v>14</v>
      </c>
      <c r="D470" s="1"/>
      <c r="E470" s="1">
        <v>2</v>
      </c>
      <c r="F470" s="1">
        <v>1</v>
      </c>
      <c r="G470" s="1" t="s">
        <v>13</v>
      </c>
      <c r="H470" s="1" t="s">
        <v>10</v>
      </c>
      <c r="I470" s="1" t="s">
        <v>1090</v>
      </c>
      <c r="J470" s="1" t="s">
        <v>5091</v>
      </c>
      <c r="K470" s="6" t="s">
        <v>5092</v>
      </c>
      <c r="L470" s="1" t="s">
        <v>11</v>
      </c>
      <c r="M470" s="1" t="s">
        <v>88</v>
      </c>
      <c r="N470" s="1" t="s">
        <v>73</v>
      </c>
    </row>
    <row r="471" spans="1:14" x14ac:dyDescent="0.75">
      <c r="A471" s="12">
        <v>42837</v>
      </c>
      <c r="B471" s="1" t="s">
        <v>4</v>
      </c>
      <c r="C471" s="1" t="s">
        <v>5</v>
      </c>
      <c r="D471" s="1"/>
      <c r="E471" s="1">
        <v>1</v>
      </c>
      <c r="F471" s="1">
        <v>1</v>
      </c>
      <c r="G471" s="1" t="s">
        <v>12</v>
      </c>
      <c r="H471" s="1" t="s">
        <v>10</v>
      </c>
      <c r="I471" s="1" t="s">
        <v>5</v>
      </c>
      <c r="J471" t="s">
        <v>5230</v>
      </c>
      <c r="K471" s="6" t="s">
        <v>5229</v>
      </c>
      <c r="L471" s="1" t="s">
        <v>166</v>
      </c>
      <c r="M471" s="1" t="s">
        <v>161</v>
      </c>
      <c r="N471" s="1" t="s">
        <v>72</v>
      </c>
    </row>
    <row r="472" spans="1:14" x14ac:dyDescent="0.75">
      <c r="A472" s="12">
        <v>42838</v>
      </c>
      <c r="B472" s="1" t="s">
        <v>5</v>
      </c>
      <c r="C472" s="1" t="s">
        <v>14</v>
      </c>
      <c r="D472" s="1"/>
      <c r="E472" s="1">
        <v>4</v>
      </c>
      <c r="F472" s="1">
        <v>1</v>
      </c>
      <c r="G472" s="1" t="s">
        <v>12</v>
      </c>
      <c r="H472" s="1" t="s">
        <v>18</v>
      </c>
      <c r="I472" s="1" t="s">
        <v>19</v>
      </c>
      <c r="J472" s="1" t="s">
        <v>793</v>
      </c>
      <c r="K472" s="6" t="s">
        <v>794</v>
      </c>
      <c r="L472" s="1" t="s">
        <v>11</v>
      </c>
      <c r="M472" s="1" t="s">
        <v>88</v>
      </c>
      <c r="N472" s="1" t="s">
        <v>72</v>
      </c>
    </row>
    <row r="473" spans="1:14" x14ac:dyDescent="0.75">
      <c r="A473" s="12">
        <v>42838</v>
      </c>
      <c r="B473" s="1" t="s">
        <v>4</v>
      </c>
      <c r="C473" s="1" t="s">
        <v>14</v>
      </c>
      <c r="D473" s="1"/>
      <c r="E473" s="1">
        <v>2</v>
      </c>
      <c r="F473" s="1">
        <v>1</v>
      </c>
      <c r="G473" s="1" t="s">
        <v>177</v>
      </c>
      <c r="H473" s="1" t="s">
        <v>10</v>
      </c>
      <c r="I473" s="1" t="s">
        <v>4</v>
      </c>
      <c r="J473" s="1" t="s">
        <v>5225</v>
      </c>
      <c r="K473" s="6" t="s">
        <v>5226</v>
      </c>
      <c r="L473" s="1" t="s">
        <v>11</v>
      </c>
      <c r="M473" s="1" t="s">
        <v>161</v>
      </c>
      <c r="N473" s="1" t="s">
        <v>72</v>
      </c>
    </row>
    <row r="474" spans="1:14" x14ac:dyDescent="0.75">
      <c r="A474" s="12">
        <v>42839</v>
      </c>
      <c r="B474" s="1" t="s">
        <v>5</v>
      </c>
      <c r="C474" s="1" t="s">
        <v>46</v>
      </c>
      <c r="D474" s="1"/>
      <c r="E474" s="1">
        <v>5</v>
      </c>
      <c r="F474" s="1">
        <v>1</v>
      </c>
      <c r="G474" s="1" t="s">
        <v>13</v>
      </c>
      <c r="H474" s="1" t="s">
        <v>10</v>
      </c>
      <c r="I474" s="1" t="s">
        <v>5</v>
      </c>
      <c r="J474" t="s">
        <v>404</v>
      </c>
      <c r="K474" s="6" t="s">
        <v>403</v>
      </c>
      <c r="L474" s="1" t="s">
        <v>11</v>
      </c>
      <c r="M474" s="1" t="s">
        <v>88</v>
      </c>
      <c r="N474" s="1" t="s">
        <v>73</v>
      </c>
    </row>
    <row r="475" spans="1:14" x14ac:dyDescent="0.75">
      <c r="A475" s="12">
        <v>42843</v>
      </c>
      <c r="B475" s="1" t="s">
        <v>4</v>
      </c>
      <c r="C475" s="1" t="s">
        <v>14</v>
      </c>
      <c r="D475" s="1"/>
      <c r="E475" s="1">
        <v>2</v>
      </c>
      <c r="F475" s="1">
        <v>1</v>
      </c>
      <c r="G475" s="1" t="s">
        <v>12</v>
      </c>
      <c r="H475" s="1" t="s">
        <v>18</v>
      </c>
      <c r="I475" s="1" t="s">
        <v>19</v>
      </c>
      <c r="J475" t="s">
        <v>791</v>
      </c>
      <c r="K475" s="6" t="s">
        <v>1879</v>
      </c>
      <c r="L475" s="1" t="s">
        <v>11</v>
      </c>
      <c r="M475" s="1" t="s">
        <v>161</v>
      </c>
      <c r="N475" s="1" t="s">
        <v>72</v>
      </c>
    </row>
    <row r="476" spans="1:14" x14ac:dyDescent="0.75">
      <c r="A476" s="12">
        <v>42843</v>
      </c>
      <c r="B476" s="1" t="s">
        <v>5</v>
      </c>
      <c r="C476" s="1" t="s">
        <v>14</v>
      </c>
      <c r="D476" s="1"/>
      <c r="E476" s="1">
        <v>4</v>
      </c>
      <c r="F476" s="1">
        <v>1</v>
      </c>
      <c r="G476" s="1" t="s">
        <v>12</v>
      </c>
      <c r="H476" s="1" t="s">
        <v>18</v>
      </c>
      <c r="I476" s="1" t="s">
        <v>19</v>
      </c>
      <c r="J476" s="1" t="s">
        <v>790</v>
      </c>
      <c r="K476" s="6" t="s">
        <v>792</v>
      </c>
      <c r="L476" s="1" t="s">
        <v>11</v>
      </c>
      <c r="M476" s="1" t="s">
        <v>88</v>
      </c>
      <c r="N476" s="1" t="s">
        <v>72</v>
      </c>
    </row>
    <row r="477" spans="1:14" x14ac:dyDescent="0.75">
      <c r="A477" s="12">
        <v>42857</v>
      </c>
      <c r="B477" s="1" t="s">
        <v>4</v>
      </c>
      <c r="C477" s="1" t="s">
        <v>5</v>
      </c>
      <c r="D477" s="1"/>
      <c r="E477" s="1">
        <v>1</v>
      </c>
      <c r="F477" s="1">
        <v>1</v>
      </c>
      <c r="G477" s="1" t="s">
        <v>12</v>
      </c>
      <c r="H477" s="1" t="s">
        <v>18</v>
      </c>
      <c r="I477" s="1" t="s">
        <v>19</v>
      </c>
      <c r="J477" t="s">
        <v>789</v>
      </c>
      <c r="K477" s="6" t="s">
        <v>788</v>
      </c>
      <c r="L477" s="1" t="s">
        <v>11</v>
      </c>
      <c r="M477" s="1" t="s">
        <v>88</v>
      </c>
      <c r="N477" s="1" t="s">
        <v>72</v>
      </c>
    </row>
    <row r="478" spans="1:14" x14ac:dyDescent="0.75">
      <c r="A478" s="12">
        <v>42858</v>
      </c>
      <c r="B478" s="1" t="s">
        <v>5</v>
      </c>
      <c r="C478" s="1" t="s">
        <v>46</v>
      </c>
      <c r="D478" s="1" t="s">
        <v>14</v>
      </c>
      <c r="E478" s="1">
        <v>5</v>
      </c>
      <c r="F478" s="1">
        <v>1</v>
      </c>
      <c r="G478" s="1" t="s">
        <v>6</v>
      </c>
      <c r="H478" s="1" t="s">
        <v>10</v>
      </c>
      <c r="I478" s="1" t="s">
        <v>659</v>
      </c>
      <c r="J478" t="s">
        <v>1249</v>
      </c>
      <c r="K478" s="6" t="s">
        <v>402</v>
      </c>
      <c r="L478" s="1" t="s">
        <v>11</v>
      </c>
      <c r="M478" s="1" t="s">
        <v>88</v>
      </c>
      <c r="N478" s="1" t="s">
        <v>73</v>
      </c>
    </row>
    <row r="479" spans="1:14" x14ac:dyDescent="0.75">
      <c r="A479" s="12">
        <v>42858</v>
      </c>
      <c r="B479" s="1" t="s">
        <v>5</v>
      </c>
      <c r="C479" s="1" t="s">
        <v>14</v>
      </c>
      <c r="D479" s="1"/>
      <c r="E479" s="1">
        <v>4</v>
      </c>
      <c r="F479" s="1">
        <v>1</v>
      </c>
      <c r="G479" s="1" t="s">
        <v>6</v>
      </c>
      <c r="H479" s="1" t="s">
        <v>10</v>
      </c>
      <c r="I479" s="1" t="s">
        <v>659</v>
      </c>
      <c r="K479" s="6"/>
      <c r="L479" s="1" t="s">
        <v>11</v>
      </c>
      <c r="M479" s="1" t="s">
        <v>88</v>
      </c>
      <c r="N479" s="1" t="s">
        <v>73</v>
      </c>
    </row>
    <row r="480" spans="1:14" x14ac:dyDescent="0.75">
      <c r="A480" s="12">
        <v>42858</v>
      </c>
      <c r="B480" s="1" t="s">
        <v>14</v>
      </c>
      <c r="C480" s="1" t="s">
        <v>46</v>
      </c>
      <c r="D480" s="1"/>
      <c r="E480" s="1">
        <v>6</v>
      </c>
      <c r="F480" s="1">
        <v>1</v>
      </c>
      <c r="G480" s="1" t="s">
        <v>6</v>
      </c>
      <c r="H480" s="1" t="s">
        <v>10</v>
      </c>
      <c r="I480" s="1" t="s">
        <v>659</v>
      </c>
      <c r="K480" s="6"/>
      <c r="L480" s="1" t="s">
        <v>11</v>
      </c>
      <c r="M480" s="1" t="s">
        <v>88</v>
      </c>
      <c r="N480" s="1" t="s">
        <v>73</v>
      </c>
    </row>
    <row r="481" spans="1:14" x14ac:dyDescent="0.75">
      <c r="A481" s="12">
        <v>42858</v>
      </c>
      <c r="B481" s="1" t="s">
        <v>5</v>
      </c>
      <c r="C481" s="1" t="s">
        <v>14</v>
      </c>
      <c r="D481" s="1"/>
      <c r="E481" s="1">
        <v>4</v>
      </c>
      <c r="F481" s="1">
        <v>1</v>
      </c>
      <c r="G481" s="1" t="s">
        <v>12</v>
      </c>
      <c r="H481" s="1" t="s">
        <v>10</v>
      </c>
      <c r="I481" s="1" t="s">
        <v>5</v>
      </c>
      <c r="J481" s="1" t="s">
        <v>786</v>
      </c>
      <c r="K481" s="6" t="s">
        <v>787</v>
      </c>
      <c r="L481" s="1" t="s">
        <v>11</v>
      </c>
      <c r="M481" s="1" t="s">
        <v>88</v>
      </c>
      <c r="N481" s="1" t="s">
        <v>72</v>
      </c>
    </row>
    <row r="482" spans="1:14" x14ac:dyDescent="0.75">
      <c r="A482" s="12">
        <v>42865</v>
      </c>
      <c r="B482" s="1" t="s">
        <v>4</v>
      </c>
      <c r="C482" s="1" t="s">
        <v>5</v>
      </c>
      <c r="D482" s="1"/>
      <c r="E482" s="1">
        <v>1</v>
      </c>
      <c r="F482" s="1">
        <v>1</v>
      </c>
      <c r="G482" s="1" t="s">
        <v>12</v>
      </c>
      <c r="H482" s="1" t="s">
        <v>10</v>
      </c>
      <c r="I482" s="1" t="s">
        <v>4</v>
      </c>
      <c r="J482" t="s">
        <v>1371</v>
      </c>
      <c r="K482" s="6" t="s">
        <v>1372</v>
      </c>
      <c r="L482" s="1" t="s">
        <v>11</v>
      </c>
      <c r="M482" s="1" t="s">
        <v>88</v>
      </c>
      <c r="N482" s="1" t="s">
        <v>72</v>
      </c>
    </row>
    <row r="483" spans="1:14" x14ac:dyDescent="0.75">
      <c r="A483" s="12">
        <v>42871</v>
      </c>
      <c r="B483" s="1" t="s">
        <v>4</v>
      </c>
      <c r="C483" s="1" t="s">
        <v>14</v>
      </c>
      <c r="D483" s="1"/>
      <c r="E483" s="1">
        <v>2</v>
      </c>
      <c r="F483" s="1">
        <v>1</v>
      </c>
      <c r="G483" s="1" t="s">
        <v>12</v>
      </c>
      <c r="H483" s="1" t="s">
        <v>10</v>
      </c>
      <c r="I483" s="1" t="s">
        <v>4</v>
      </c>
      <c r="J483" s="1" t="s">
        <v>1369</v>
      </c>
      <c r="K483" s="6" t="s">
        <v>1370</v>
      </c>
      <c r="L483" s="1" t="s">
        <v>11</v>
      </c>
      <c r="M483" s="1" t="s">
        <v>161</v>
      </c>
      <c r="N483" s="1" t="s">
        <v>72</v>
      </c>
    </row>
    <row r="484" spans="1:14" x14ac:dyDescent="0.75">
      <c r="A484" s="12">
        <v>42882</v>
      </c>
      <c r="B484" s="1" t="s">
        <v>5</v>
      </c>
      <c r="C484" s="1" t="s">
        <v>14</v>
      </c>
      <c r="D484" s="1"/>
      <c r="E484" s="1">
        <v>4</v>
      </c>
      <c r="F484" s="1">
        <v>1</v>
      </c>
      <c r="G484" s="1" t="s">
        <v>12</v>
      </c>
      <c r="H484" s="1" t="s">
        <v>18</v>
      </c>
      <c r="I484" s="1" t="s">
        <v>19</v>
      </c>
      <c r="J484" t="s">
        <v>780</v>
      </c>
      <c r="K484" s="6" t="s">
        <v>781</v>
      </c>
      <c r="L484" s="1" t="s">
        <v>11</v>
      </c>
      <c r="M484" s="1" t="s">
        <v>88</v>
      </c>
      <c r="N484" s="1" t="s">
        <v>72</v>
      </c>
    </row>
    <row r="485" spans="1:14" x14ac:dyDescent="0.75">
      <c r="A485" s="12">
        <v>42882</v>
      </c>
      <c r="B485" s="1" t="s">
        <v>5</v>
      </c>
      <c r="C485" s="1" t="s">
        <v>46</v>
      </c>
      <c r="D485" s="1"/>
      <c r="E485" s="1">
        <v>5</v>
      </c>
      <c r="F485" s="1">
        <v>1</v>
      </c>
      <c r="G485" s="1" t="s">
        <v>12</v>
      </c>
      <c r="H485" s="1" t="s">
        <v>18</v>
      </c>
      <c r="I485" s="1" t="s">
        <v>19</v>
      </c>
      <c r="J485" t="s">
        <v>782</v>
      </c>
      <c r="K485" s="6" t="s">
        <v>783</v>
      </c>
      <c r="L485" s="1" t="s">
        <v>11</v>
      </c>
      <c r="M485" s="1" t="s">
        <v>88</v>
      </c>
      <c r="N485" s="1" t="s">
        <v>72</v>
      </c>
    </row>
    <row r="486" spans="1:14" x14ac:dyDescent="0.75">
      <c r="A486" s="12">
        <v>42891</v>
      </c>
      <c r="B486" s="1" t="s">
        <v>5</v>
      </c>
      <c r="C486" s="1" t="s">
        <v>14</v>
      </c>
      <c r="D486" s="1"/>
      <c r="E486" s="1">
        <v>4</v>
      </c>
      <c r="F486" s="1">
        <v>1</v>
      </c>
      <c r="G486" s="1" t="s">
        <v>12</v>
      </c>
      <c r="H486" s="1" t="s">
        <v>18</v>
      </c>
      <c r="I486" s="1" t="s">
        <v>19</v>
      </c>
      <c r="J486" t="s">
        <v>778</v>
      </c>
      <c r="K486" s="6" t="s">
        <v>779</v>
      </c>
      <c r="L486" s="1" t="s">
        <v>11</v>
      </c>
      <c r="M486" s="1" t="s">
        <v>88</v>
      </c>
      <c r="N486" s="1" t="s">
        <v>72</v>
      </c>
    </row>
    <row r="487" spans="1:14" x14ac:dyDescent="0.75">
      <c r="A487" s="12">
        <v>42893</v>
      </c>
      <c r="B487" s="1" t="s">
        <v>14</v>
      </c>
      <c r="C487" s="1" t="s">
        <v>46</v>
      </c>
      <c r="D487" s="1"/>
      <c r="E487" s="1">
        <v>6</v>
      </c>
      <c r="F487" s="1">
        <v>1</v>
      </c>
      <c r="G487" s="1" t="s">
        <v>13</v>
      </c>
      <c r="H487" s="1" t="s">
        <v>10</v>
      </c>
      <c r="I487" s="1" t="s">
        <v>14</v>
      </c>
      <c r="J487" s="1" t="s">
        <v>5089</v>
      </c>
      <c r="K487" s="6" t="s">
        <v>5090</v>
      </c>
      <c r="L487" s="1" t="s">
        <v>11</v>
      </c>
      <c r="M487" s="1" t="s">
        <v>88</v>
      </c>
      <c r="N487" s="1" t="s">
        <v>72</v>
      </c>
    </row>
    <row r="488" spans="1:14" x14ac:dyDescent="0.75">
      <c r="A488" s="12">
        <v>42909</v>
      </c>
      <c r="B488" s="1" t="s">
        <v>5</v>
      </c>
      <c r="C488" s="1" t="s">
        <v>14</v>
      </c>
      <c r="D488" s="1"/>
      <c r="E488" s="1">
        <v>4</v>
      </c>
      <c r="F488" s="1">
        <v>1</v>
      </c>
      <c r="G488" s="1" t="s">
        <v>12</v>
      </c>
      <c r="H488" s="1" t="s">
        <v>18</v>
      </c>
      <c r="I488" s="1" t="s">
        <v>19</v>
      </c>
      <c r="J488" t="s">
        <v>776</v>
      </c>
      <c r="K488" s="6" t="s">
        <v>777</v>
      </c>
      <c r="L488" s="1" t="s">
        <v>166</v>
      </c>
      <c r="M488" s="1" t="s">
        <v>161</v>
      </c>
      <c r="N488" s="1" t="s">
        <v>72</v>
      </c>
    </row>
    <row r="489" spans="1:14" x14ac:dyDescent="0.75">
      <c r="A489" s="12">
        <v>42914</v>
      </c>
      <c r="B489" s="1" t="s">
        <v>4</v>
      </c>
      <c r="C489" s="1" t="s">
        <v>14</v>
      </c>
      <c r="D489" s="1"/>
      <c r="E489" s="1">
        <v>2</v>
      </c>
      <c r="F489" s="1">
        <v>1</v>
      </c>
      <c r="G489" s="1" t="s">
        <v>177</v>
      </c>
      <c r="H489" s="1" t="s">
        <v>10</v>
      </c>
      <c r="I489" s="1" t="s">
        <v>1169</v>
      </c>
      <c r="J489" s="1" t="s">
        <v>1714</v>
      </c>
      <c r="K489" s="6" t="s">
        <v>1715</v>
      </c>
      <c r="L489" s="1" t="s">
        <v>11</v>
      </c>
      <c r="M489" s="1" t="s">
        <v>88</v>
      </c>
      <c r="N489" s="1" t="s">
        <v>73</v>
      </c>
    </row>
    <row r="490" spans="1:14" x14ac:dyDescent="0.75">
      <c r="A490" s="12">
        <v>42916</v>
      </c>
      <c r="B490" s="1" t="s">
        <v>5</v>
      </c>
      <c r="C490" s="1" t="s">
        <v>14</v>
      </c>
      <c r="D490" s="1"/>
      <c r="E490" s="1">
        <v>4</v>
      </c>
      <c r="F490" s="1">
        <v>1</v>
      </c>
      <c r="G490" s="1" t="s">
        <v>12</v>
      </c>
      <c r="H490" s="1" t="s">
        <v>18</v>
      </c>
      <c r="I490" s="1" t="s">
        <v>19</v>
      </c>
      <c r="J490" s="1" t="s">
        <v>774</v>
      </c>
      <c r="K490" s="6" t="s">
        <v>775</v>
      </c>
      <c r="L490" s="1" t="s">
        <v>11</v>
      </c>
      <c r="M490" s="1" t="s">
        <v>88</v>
      </c>
      <c r="N490" s="1" t="s">
        <v>72</v>
      </c>
    </row>
    <row r="491" spans="1:14" x14ac:dyDescent="0.75">
      <c r="A491" s="12">
        <v>42916</v>
      </c>
      <c r="B491" s="1" t="s">
        <v>4</v>
      </c>
      <c r="C491" s="1" t="s">
        <v>14</v>
      </c>
      <c r="D491" s="1"/>
      <c r="E491" s="1">
        <v>2</v>
      </c>
      <c r="F491" s="1">
        <v>1</v>
      </c>
      <c r="G491" s="1" t="s">
        <v>12</v>
      </c>
      <c r="H491" s="1" t="s">
        <v>18</v>
      </c>
      <c r="I491" s="1" t="s">
        <v>19</v>
      </c>
      <c r="J491" s="1" t="s">
        <v>55</v>
      </c>
      <c r="K491" s="6" t="s">
        <v>1364</v>
      </c>
      <c r="L491" s="1" t="s">
        <v>11</v>
      </c>
      <c r="M491" s="1" t="s">
        <v>161</v>
      </c>
      <c r="N491" s="1" t="s">
        <v>72</v>
      </c>
    </row>
    <row r="492" spans="1:14" x14ac:dyDescent="0.75">
      <c r="A492" s="12">
        <v>42920</v>
      </c>
      <c r="B492" s="1" t="s">
        <v>76</v>
      </c>
      <c r="C492" s="1" t="s">
        <v>14</v>
      </c>
      <c r="D492" s="1" t="s">
        <v>46</v>
      </c>
      <c r="E492" s="1">
        <v>4</v>
      </c>
      <c r="F492" s="1">
        <v>1</v>
      </c>
      <c r="G492" s="1" t="s">
        <v>6</v>
      </c>
      <c r="H492" s="1" t="s">
        <v>10</v>
      </c>
      <c r="I492" s="1" t="s">
        <v>659</v>
      </c>
      <c r="J492" s="1" t="s">
        <v>1199</v>
      </c>
      <c r="K492" s="25" t="s">
        <v>1200</v>
      </c>
      <c r="L492" s="1" t="s">
        <v>11</v>
      </c>
      <c r="M492" s="1" t="s">
        <v>88</v>
      </c>
      <c r="N492" s="1" t="s">
        <v>73</v>
      </c>
    </row>
    <row r="493" spans="1:14" x14ac:dyDescent="0.75">
      <c r="A493" s="12">
        <v>42920</v>
      </c>
      <c r="B493" s="1" t="s">
        <v>5</v>
      </c>
      <c r="C493" s="1" t="s">
        <v>46</v>
      </c>
      <c r="D493" s="1"/>
      <c r="E493" s="1">
        <v>5</v>
      </c>
      <c r="F493" s="1">
        <v>1</v>
      </c>
      <c r="G493" s="1" t="s">
        <v>6</v>
      </c>
      <c r="H493" s="1" t="s">
        <v>10</v>
      </c>
      <c r="I493" s="1" t="s">
        <v>659</v>
      </c>
      <c r="J493" s="1"/>
      <c r="K493" s="25"/>
      <c r="L493" s="1" t="s">
        <v>11</v>
      </c>
      <c r="M493" s="1" t="s">
        <v>88</v>
      </c>
      <c r="N493" s="1" t="s">
        <v>73</v>
      </c>
    </row>
    <row r="494" spans="1:14" x14ac:dyDescent="0.75">
      <c r="A494" s="12">
        <v>42920</v>
      </c>
      <c r="B494" s="1" t="s">
        <v>14</v>
      </c>
      <c r="C494" s="1" t="s">
        <v>46</v>
      </c>
      <c r="D494" s="1"/>
      <c r="E494" s="1">
        <v>6</v>
      </c>
      <c r="F494" s="1">
        <v>1</v>
      </c>
      <c r="G494" s="1" t="s">
        <v>6</v>
      </c>
      <c r="H494" s="1" t="s">
        <v>10</v>
      </c>
      <c r="I494" s="1" t="s">
        <v>659</v>
      </c>
      <c r="J494" s="1"/>
      <c r="K494" s="25"/>
      <c r="L494" s="1" t="s">
        <v>11</v>
      </c>
      <c r="M494" s="1" t="s">
        <v>88</v>
      </c>
      <c r="N494" s="1" t="s">
        <v>73</v>
      </c>
    </row>
    <row r="495" spans="1:14" x14ac:dyDescent="0.75">
      <c r="A495" s="12">
        <v>42923</v>
      </c>
      <c r="B495" s="1" t="s">
        <v>4</v>
      </c>
      <c r="C495" s="1" t="s">
        <v>5</v>
      </c>
      <c r="D495" s="1"/>
      <c r="E495" s="1">
        <v>1</v>
      </c>
      <c r="F495" s="1">
        <v>1</v>
      </c>
      <c r="G495" s="1" t="s">
        <v>12</v>
      </c>
      <c r="H495" s="1" t="s">
        <v>10</v>
      </c>
      <c r="I495" s="1" t="s">
        <v>767</v>
      </c>
      <c r="J495" t="s">
        <v>770</v>
      </c>
      <c r="K495" s="6" t="s">
        <v>771</v>
      </c>
      <c r="L495" s="1" t="s">
        <v>11</v>
      </c>
      <c r="M495" s="1" t="s">
        <v>161</v>
      </c>
      <c r="N495" s="1" t="s">
        <v>73</v>
      </c>
    </row>
    <row r="496" spans="1:14" x14ac:dyDescent="0.75">
      <c r="A496" s="12">
        <v>42924</v>
      </c>
      <c r="B496" s="1" t="s">
        <v>5</v>
      </c>
      <c r="C496" s="1" t="s">
        <v>14</v>
      </c>
      <c r="D496" s="1"/>
      <c r="E496" s="1">
        <v>4</v>
      </c>
      <c r="F496" s="1">
        <v>1</v>
      </c>
      <c r="G496" s="1" t="s">
        <v>12</v>
      </c>
      <c r="H496" s="1" t="s">
        <v>10</v>
      </c>
      <c r="I496" s="1" t="s">
        <v>767</v>
      </c>
      <c r="J496" s="1" t="s">
        <v>768</v>
      </c>
      <c r="K496" s="6" t="s">
        <v>769</v>
      </c>
      <c r="L496" s="1" t="s">
        <v>11</v>
      </c>
      <c r="M496" s="1" t="s">
        <v>88</v>
      </c>
      <c r="N496" s="1" t="s">
        <v>73</v>
      </c>
    </row>
    <row r="497" spans="1:14" x14ac:dyDescent="0.75">
      <c r="A497" s="12">
        <v>42925</v>
      </c>
      <c r="B497" s="1" t="s">
        <v>4</v>
      </c>
      <c r="C497" s="1" t="s">
        <v>14</v>
      </c>
      <c r="D497" s="1"/>
      <c r="E497" s="1">
        <v>2</v>
      </c>
      <c r="F497" s="1">
        <v>1</v>
      </c>
      <c r="G497" s="1" t="s">
        <v>12</v>
      </c>
      <c r="H497" s="1" t="s">
        <v>10</v>
      </c>
      <c r="I497" s="1" t="s">
        <v>14</v>
      </c>
      <c r="J497" s="1" t="s">
        <v>5269</v>
      </c>
      <c r="K497" s="6" t="s">
        <v>5270</v>
      </c>
      <c r="L497" s="1" t="s">
        <v>11</v>
      </c>
      <c r="M497" s="1" t="s">
        <v>161</v>
      </c>
      <c r="N497" s="1" t="s">
        <v>73</v>
      </c>
    </row>
    <row r="498" spans="1:14" x14ac:dyDescent="0.75">
      <c r="A498" s="12">
        <v>42949</v>
      </c>
      <c r="B498" s="1" t="s">
        <v>5</v>
      </c>
      <c r="C498" s="1" t="s">
        <v>46</v>
      </c>
      <c r="D498" s="1"/>
      <c r="E498" s="1">
        <v>5</v>
      </c>
      <c r="F498" s="1">
        <v>1</v>
      </c>
      <c r="G498" s="1" t="s">
        <v>6</v>
      </c>
      <c r="H498" s="1" t="s">
        <v>10</v>
      </c>
      <c r="I498" s="1" t="s">
        <v>5</v>
      </c>
      <c r="J498" s="1" t="s">
        <v>1183</v>
      </c>
      <c r="K498" s="6" t="s">
        <v>401</v>
      </c>
      <c r="L498" s="1" t="s">
        <v>11</v>
      </c>
      <c r="M498" s="1" t="s">
        <v>88</v>
      </c>
      <c r="N498" s="1" t="s">
        <v>73</v>
      </c>
    </row>
    <row r="499" spans="1:14" x14ac:dyDescent="0.75">
      <c r="A499" s="12">
        <v>42961</v>
      </c>
      <c r="B499" s="1" t="s">
        <v>5</v>
      </c>
      <c r="C499" s="1" t="s">
        <v>46</v>
      </c>
      <c r="D499" s="1"/>
      <c r="E499" s="1">
        <v>5</v>
      </c>
      <c r="F499" s="1">
        <v>1</v>
      </c>
      <c r="G499" s="1" t="s">
        <v>12</v>
      </c>
      <c r="H499" s="1" t="s">
        <v>18</v>
      </c>
      <c r="I499" s="1" t="s">
        <v>19</v>
      </c>
      <c r="J499" s="1" t="s">
        <v>763</v>
      </c>
      <c r="K499" s="6" t="s">
        <v>764</v>
      </c>
      <c r="L499" s="1" t="s">
        <v>11</v>
      </c>
      <c r="M499" s="1" t="s">
        <v>88</v>
      </c>
      <c r="N499" s="1" t="s">
        <v>72</v>
      </c>
    </row>
    <row r="500" spans="1:14" x14ac:dyDescent="0.75">
      <c r="A500" s="12">
        <v>42970</v>
      </c>
      <c r="B500" s="1" t="s">
        <v>4</v>
      </c>
      <c r="C500" s="1" t="s">
        <v>14</v>
      </c>
      <c r="D500" s="1"/>
      <c r="E500" s="1">
        <v>2</v>
      </c>
      <c r="F500" s="1">
        <v>1</v>
      </c>
      <c r="G500" s="1" t="s">
        <v>12</v>
      </c>
      <c r="H500" s="1" t="s">
        <v>10</v>
      </c>
      <c r="I500" s="1" t="s">
        <v>14</v>
      </c>
      <c r="J500" s="1" t="s">
        <v>1721</v>
      </c>
      <c r="K500" s="6" t="s">
        <v>1722</v>
      </c>
      <c r="L500" s="1" t="s">
        <v>11</v>
      </c>
      <c r="M500" s="1" t="s">
        <v>88</v>
      </c>
      <c r="N500" s="1" t="s">
        <v>72</v>
      </c>
    </row>
    <row r="501" spans="1:14" x14ac:dyDescent="0.75">
      <c r="A501" s="12">
        <v>42987</v>
      </c>
      <c r="B501" s="1" t="s">
        <v>4</v>
      </c>
      <c r="C501" s="1" t="s">
        <v>14</v>
      </c>
      <c r="D501" s="1"/>
      <c r="E501" s="1">
        <v>2</v>
      </c>
      <c r="F501" s="1">
        <v>1</v>
      </c>
      <c r="G501" s="1" t="s">
        <v>12</v>
      </c>
      <c r="H501" s="1" t="s">
        <v>18</v>
      </c>
      <c r="I501" s="1" t="s">
        <v>19</v>
      </c>
      <c r="J501" t="s">
        <v>56</v>
      </c>
      <c r="K501" s="6" t="s">
        <v>1361</v>
      </c>
      <c r="L501" s="1" t="s">
        <v>11</v>
      </c>
      <c r="M501" s="1" t="s">
        <v>161</v>
      </c>
      <c r="N501" s="1" t="s">
        <v>72</v>
      </c>
    </row>
    <row r="502" spans="1:14" x14ac:dyDescent="0.75">
      <c r="A502" s="12">
        <v>42991</v>
      </c>
      <c r="B502" s="1" t="s">
        <v>5</v>
      </c>
      <c r="C502" s="1" t="s">
        <v>46</v>
      </c>
      <c r="D502" s="1"/>
      <c r="E502" s="1">
        <v>5</v>
      </c>
      <c r="F502" s="1">
        <v>1</v>
      </c>
      <c r="G502" s="1" t="s">
        <v>12</v>
      </c>
      <c r="H502" s="1" t="s">
        <v>10</v>
      </c>
      <c r="I502" s="1" t="s">
        <v>5</v>
      </c>
      <c r="J502" t="s">
        <v>759</v>
      </c>
      <c r="K502" s="6" t="s">
        <v>760</v>
      </c>
      <c r="L502" s="1" t="s">
        <v>11</v>
      </c>
      <c r="M502" s="1" t="s">
        <v>88</v>
      </c>
      <c r="N502" s="1" t="s">
        <v>72</v>
      </c>
    </row>
    <row r="503" spans="1:14" x14ac:dyDescent="0.75">
      <c r="A503" s="12">
        <v>42992</v>
      </c>
      <c r="B503" s="1" t="s">
        <v>5</v>
      </c>
      <c r="C503" s="1" t="s">
        <v>46</v>
      </c>
      <c r="D503" s="1" t="s">
        <v>14</v>
      </c>
      <c r="E503" s="1">
        <v>5</v>
      </c>
      <c r="F503" s="1">
        <v>1</v>
      </c>
      <c r="G503" s="1" t="s">
        <v>6</v>
      </c>
      <c r="H503" s="1" t="s">
        <v>10</v>
      </c>
      <c r="I503" s="1" t="s">
        <v>659</v>
      </c>
      <c r="J503" t="s">
        <v>1182</v>
      </c>
      <c r="K503" s="6" t="s">
        <v>400</v>
      </c>
      <c r="L503" s="1" t="s">
        <v>11</v>
      </c>
      <c r="M503" s="1" t="s">
        <v>88</v>
      </c>
      <c r="N503" s="1" t="s">
        <v>73</v>
      </c>
    </row>
    <row r="504" spans="1:14" x14ac:dyDescent="0.75">
      <c r="A504" s="12">
        <v>42992</v>
      </c>
      <c r="B504" s="1" t="s">
        <v>5</v>
      </c>
      <c r="C504" s="1" t="s">
        <v>14</v>
      </c>
      <c r="D504" s="1"/>
      <c r="E504" s="1">
        <v>4</v>
      </c>
      <c r="F504" s="1">
        <v>1</v>
      </c>
      <c r="G504" s="1" t="s">
        <v>6</v>
      </c>
      <c r="H504" s="1" t="s">
        <v>10</v>
      </c>
      <c r="I504" s="1" t="s">
        <v>659</v>
      </c>
      <c r="K504" s="6"/>
      <c r="L504" s="1" t="s">
        <v>11</v>
      </c>
      <c r="M504" s="1" t="s">
        <v>88</v>
      </c>
      <c r="N504" s="1" t="s">
        <v>73</v>
      </c>
    </row>
    <row r="505" spans="1:14" x14ac:dyDescent="0.75">
      <c r="A505" s="12">
        <v>42992</v>
      </c>
      <c r="B505" s="1" t="s">
        <v>14</v>
      </c>
      <c r="C505" s="1" t="s">
        <v>46</v>
      </c>
      <c r="D505" s="1"/>
      <c r="E505" s="1">
        <v>6</v>
      </c>
      <c r="F505" s="1">
        <v>1</v>
      </c>
      <c r="G505" s="1" t="s">
        <v>6</v>
      </c>
      <c r="H505" s="1" t="s">
        <v>10</v>
      </c>
      <c r="I505" s="1" t="s">
        <v>659</v>
      </c>
      <c r="K505" s="6"/>
      <c r="L505" s="1" t="s">
        <v>11</v>
      </c>
      <c r="M505" s="1" t="s">
        <v>88</v>
      </c>
      <c r="N505" s="1" t="s">
        <v>73</v>
      </c>
    </row>
    <row r="506" spans="1:14" x14ac:dyDescent="0.75">
      <c r="A506" s="12">
        <v>42995</v>
      </c>
      <c r="B506" s="1" t="s">
        <v>4</v>
      </c>
      <c r="C506" s="1" t="s">
        <v>5</v>
      </c>
      <c r="D506" s="1"/>
      <c r="E506" s="1">
        <v>1</v>
      </c>
      <c r="F506" s="1">
        <v>1</v>
      </c>
      <c r="G506" s="1" t="s">
        <v>13</v>
      </c>
      <c r="H506" s="1" t="s">
        <v>10</v>
      </c>
      <c r="I506" s="1" t="s">
        <v>38</v>
      </c>
      <c r="J506" t="s">
        <v>82</v>
      </c>
      <c r="K506" s="6" t="s">
        <v>5271</v>
      </c>
      <c r="L506" s="1" t="s">
        <v>11</v>
      </c>
      <c r="M506" s="1" t="s">
        <v>88</v>
      </c>
      <c r="N506" s="1" t="s">
        <v>73</v>
      </c>
    </row>
    <row r="507" spans="1:14" x14ac:dyDescent="0.75">
      <c r="A507" s="12">
        <v>42998</v>
      </c>
      <c r="B507" s="1" t="s">
        <v>14</v>
      </c>
      <c r="C507" s="1" t="s">
        <v>46</v>
      </c>
      <c r="D507" s="1" t="s">
        <v>1440</v>
      </c>
      <c r="E507" s="1">
        <v>6</v>
      </c>
      <c r="F507" s="1">
        <v>1</v>
      </c>
      <c r="G507" s="1" t="s">
        <v>13</v>
      </c>
      <c r="H507" s="1" t="s">
        <v>10</v>
      </c>
      <c r="I507" s="1" t="s">
        <v>38</v>
      </c>
      <c r="J507" s="1" t="s">
        <v>5087</v>
      </c>
      <c r="K507" s="6" t="s">
        <v>5088</v>
      </c>
      <c r="L507" s="1" t="s">
        <v>11</v>
      </c>
      <c r="M507" s="1" t="s">
        <v>161</v>
      </c>
      <c r="N507" s="1" t="s">
        <v>73</v>
      </c>
    </row>
    <row r="508" spans="1:14" x14ac:dyDescent="0.75">
      <c r="A508" s="12">
        <v>42999</v>
      </c>
      <c r="B508" s="1" t="s">
        <v>4</v>
      </c>
      <c r="C508" s="1" t="s">
        <v>14</v>
      </c>
      <c r="D508" s="1"/>
      <c r="E508" s="1">
        <v>2</v>
      </c>
      <c r="F508" s="1">
        <v>1</v>
      </c>
      <c r="G508" s="1" t="s">
        <v>12</v>
      </c>
      <c r="H508" s="1" t="s">
        <v>10</v>
      </c>
      <c r="I508" s="1" t="s">
        <v>38</v>
      </c>
      <c r="J508" s="1" t="s">
        <v>1355</v>
      </c>
      <c r="K508" s="6" t="s">
        <v>1356</v>
      </c>
      <c r="L508" s="1" t="s">
        <v>11</v>
      </c>
      <c r="M508" s="1" t="s">
        <v>88</v>
      </c>
      <c r="N508" s="1" t="s">
        <v>73</v>
      </c>
    </row>
    <row r="509" spans="1:14" x14ac:dyDescent="0.75">
      <c r="A509" s="12">
        <v>43003</v>
      </c>
      <c r="B509" s="1" t="s">
        <v>5</v>
      </c>
      <c r="C509" s="1" t="s">
        <v>46</v>
      </c>
      <c r="D509" s="1"/>
      <c r="E509" s="1">
        <v>5</v>
      </c>
      <c r="F509" s="1">
        <v>1</v>
      </c>
      <c r="G509" s="1" t="s">
        <v>12</v>
      </c>
      <c r="H509" s="1" t="s">
        <v>18</v>
      </c>
      <c r="I509" s="1" t="s">
        <v>19</v>
      </c>
      <c r="J509" s="1" t="s">
        <v>756</v>
      </c>
      <c r="K509" s="6" t="s">
        <v>758</v>
      </c>
      <c r="L509" s="1" t="s">
        <v>11</v>
      </c>
      <c r="M509" s="1" t="s">
        <v>88</v>
      </c>
      <c r="N509" s="1" t="s">
        <v>72</v>
      </c>
    </row>
    <row r="510" spans="1:14" x14ac:dyDescent="0.75">
      <c r="A510" s="12">
        <v>43003</v>
      </c>
      <c r="B510" s="1" t="s">
        <v>5</v>
      </c>
      <c r="C510" s="1" t="s">
        <v>14</v>
      </c>
      <c r="D510" s="1"/>
      <c r="E510" s="1">
        <v>4</v>
      </c>
      <c r="F510" s="1">
        <v>1</v>
      </c>
      <c r="G510" s="1" t="s">
        <v>12</v>
      </c>
      <c r="H510" s="1" t="s">
        <v>18</v>
      </c>
      <c r="I510" s="1" t="s">
        <v>19</v>
      </c>
      <c r="J510" s="1" t="s">
        <v>755</v>
      </c>
      <c r="K510" s="6" t="s">
        <v>757</v>
      </c>
      <c r="L510" s="1" t="s">
        <v>11</v>
      </c>
      <c r="M510" s="1" t="s">
        <v>88</v>
      </c>
      <c r="N510" s="1" t="s">
        <v>72</v>
      </c>
    </row>
    <row r="511" spans="1:14" x14ac:dyDescent="0.75">
      <c r="A511" s="12">
        <v>43006</v>
      </c>
      <c r="B511" s="1" t="s">
        <v>5</v>
      </c>
      <c r="C511" s="1" t="s">
        <v>14</v>
      </c>
      <c r="D511" s="1"/>
      <c r="E511" s="1">
        <v>4</v>
      </c>
      <c r="F511" s="1">
        <v>1</v>
      </c>
      <c r="G511" s="1" t="s">
        <v>58</v>
      </c>
      <c r="H511" s="1" t="s">
        <v>10</v>
      </c>
      <c r="I511" s="1" t="s">
        <v>14</v>
      </c>
      <c r="J511" t="s">
        <v>60</v>
      </c>
      <c r="K511" s="6" t="s">
        <v>5272</v>
      </c>
      <c r="L511" s="1" t="s">
        <v>11</v>
      </c>
      <c r="M511" s="1" t="s">
        <v>161</v>
      </c>
      <c r="N511" s="1" t="s">
        <v>72</v>
      </c>
    </row>
    <row r="512" spans="1:14" x14ac:dyDescent="0.75">
      <c r="A512" s="12">
        <v>43012</v>
      </c>
      <c r="B512" s="1" t="s">
        <v>14</v>
      </c>
      <c r="C512" s="1" t="s">
        <v>46</v>
      </c>
      <c r="D512" s="1"/>
      <c r="E512" s="1">
        <v>6</v>
      </c>
      <c r="F512" s="1">
        <v>1</v>
      </c>
      <c r="G512" s="1" t="s">
        <v>12</v>
      </c>
      <c r="H512" s="1" t="s">
        <v>10</v>
      </c>
      <c r="I512" s="1" t="s">
        <v>46</v>
      </c>
      <c r="J512" s="1" t="s">
        <v>1875</v>
      </c>
      <c r="K512" s="6" t="s">
        <v>1876</v>
      </c>
      <c r="L512" s="1" t="s">
        <v>11</v>
      </c>
      <c r="M512" s="1" t="s">
        <v>88</v>
      </c>
      <c r="N512" s="1" t="s">
        <v>72</v>
      </c>
    </row>
    <row r="513" spans="1:14" x14ac:dyDescent="0.75">
      <c r="A513" s="12">
        <v>43029</v>
      </c>
      <c r="B513" s="1" t="s">
        <v>5</v>
      </c>
      <c r="C513" s="1" t="s">
        <v>14</v>
      </c>
      <c r="D513" s="1"/>
      <c r="E513" s="1">
        <v>4</v>
      </c>
      <c r="F513" s="1">
        <v>1</v>
      </c>
      <c r="G513" s="1" t="s">
        <v>12</v>
      </c>
      <c r="H513" s="1" t="s">
        <v>18</v>
      </c>
      <c r="I513" s="1" t="s">
        <v>19</v>
      </c>
      <c r="J513" s="1" t="s">
        <v>751</v>
      </c>
      <c r="K513" s="6" t="s">
        <v>752</v>
      </c>
      <c r="L513" s="1" t="s">
        <v>11</v>
      </c>
      <c r="M513" s="1" t="s">
        <v>88</v>
      </c>
      <c r="N513" s="1" t="s">
        <v>72</v>
      </c>
    </row>
    <row r="514" spans="1:14" x14ac:dyDescent="0.75">
      <c r="A514" s="12">
        <v>43036</v>
      </c>
      <c r="B514" s="1" t="s">
        <v>5</v>
      </c>
      <c r="C514" s="1" t="s">
        <v>14</v>
      </c>
      <c r="D514" s="1"/>
      <c r="E514" s="1">
        <v>4</v>
      </c>
      <c r="F514" s="1">
        <v>1</v>
      </c>
      <c r="G514" s="1" t="s">
        <v>12</v>
      </c>
      <c r="H514" s="1" t="s">
        <v>18</v>
      </c>
      <c r="I514" s="1" t="s">
        <v>19</v>
      </c>
      <c r="J514" s="1" t="s">
        <v>750</v>
      </c>
      <c r="K514" s="6" t="s">
        <v>749</v>
      </c>
      <c r="L514" s="1" t="s">
        <v>11</v>
      </c>
      <c r="M514" s="1" t="s">
        <v>88</v>
      </c>
      <c r="N514" s="1" t="s">
        <v>72</v>
      </c>
    </row>
    <row r="515" spans="1:14" x14ac:dyDescent="0.75">
      <c r="A515" s="12">
        <v>43038</v>
      </c>
      <c r="B515" s="1" t="s">
        <v>5</v>
      </c>
      <c r="C515" s="1" t="s">
        <v>46</v>
      </c>
      <c r="D515" s="1" t="s">
        <v>14</v>
      </c>
      <c r="E515" s="1">
        <v>5</v>
      </c>
      <c r="F515" s="1">
        <v>1</v>
      </c>
      <c r="G515" s="1" t="s">
        <v>6</v>
      </c>
      <c r="H515" s="1" t="s">
        <v>10</v>
      </c>
      <c r="I515" s="1" t="s">
        <v>659</v>
      </c>
      <c r="J515" t="s">
        <v>1181</v>
      </c>
      <c r="K515" s="6" t="s">
        <v>396</v>
      </c>
      <c r="L515" s="1" t="s">
        <v>11</v>
      </c>
      <c r="M515" s="1" t="s">
        <v>88</v>
      </c>
      <c r="N515" s="1" t="s">
        <v>73</v>
      </c>
    </row>
    <row r="516" spans="1:14" x14ac:dyDescent="0.75">
      <c r="A516" s="12">
        <v>43038</v>
      </c>
      <c r="B516" s="1" t="s">
        <v>5</v>
      </c>
      <c r="C516" s="1" t="s">
        <v>14</v>
      </c>
      <c r="D516" s="1"/>
      <c r="E516" s="1">
        <v>4</v>
      </c>
      <c r="F516" s="1">
        <v>1</v>
      </c>
      <c r="G516" s="1" t="s">
        <v>6</v>
      </c>
      <c r="H516" s="1" t="s">
        <v>10</v>
      </c>
      <c r="I516" s="1" t="s">
        <v>659</v>
      </c>
      <c r="K516" s="6"/>
      <c r="L516" s="1" t="s">
        <v>11</v>
      </c>
      <c r="M516" s="1" t="s">
        <v>88</v>
      </c>
      <c r="N516" s="1" t="s">
        <v>73</v>
      </c>
    </row>
    <row r="517" spans="1:14" x14ac:dyDescent="0.75">
      <c r="A517" s="12">
        <v>43038</v>
      </c>
      <c r="B517" s="1" t="s">
        <v>14</v>
      </c>
      <c r="C517" s="1" t="s">
        <v>46</v>
      </c>
      <c r="D517" s="1"/>
      <c r="E517" s="1">
        <v>6</v>
      </c>
      <c r="F517" s="1">
        <v>1</v>
      </c>
      <c r="G517" s="1" t="s">
        <v>6</v>
      </c>
      <c r="H517" s="1" t="s">
        <v>10</v>
      </c>
      <c r="I517" s="1" t="s">
        <v>659</v>
      </c>
      <c r="K517" s="6"/>
      <c r="L517" s="1" t="s">
        <v>11</v>
      </c>
      <c r="M517" s="1" t="s">
        <v>88</v>
      </c>
      <c r="N517" s="1" t="s">
        <v>73</v>
      </c>
    </row>
    <row r="518" spans="1:14" x14ac:dyDescent="0.75">
      <c r="A518" s="12">
        <v>43040</v>
      </c>
      <c r="B518" s="1" t="s">
        <v>5</v>
      </c>
      <c r="C518" s="1" t="s">
        <v>46</v>
      </c>
      <c r="D518" s="1"/>
      <c r="E518" s="1">
        <v>5</v>
      </c>
      <c r="F518" s="1">
        <v>1</v>
      </c>
      <c r="G518" s="1" t="s">
        <v>12</v>
      </c>
      <c r="H518" s="1" t="s">
        <v>10</v>
      </c>
      <c r="I518" s="1" t="s">
        <v>46</v>
      </c>
      <c r="J518" s="1" t="s">
        <v>748</v>
      </c>
      <c r="K518" s="6" t="s">
        <v>747</v>
      </c>
      <c r="L518" s="1" t="s">
        <v>11</v>
      </c>
      <c r="M518" s="1" t="s">
        <v>161</v>
      </c>
      <c r="N518" s="1" t="s">
        <v>72</v>
      </c>
    </row>
    <row r="519" spans="1:14" x14ac:dyDescent="0.75">
      <c r="A519" s="12">
        <v>43047</v>
      </c>
      <c r="B519" s="1" t="s">
        <v>4</v>
      </c>
      <c r="C519" s="1" t="s">
        <v>14</v>
      </c>
      <c r="D519" s="1"/>
      <c r="E519" s="1">
        <v>2</v>
      </c>
      <c r="F519" s="1">
        <v>1</v>
      </c>
      <c r="G519" s="1" t="s">
        <v>177</v>
      </c>
      <c r="H519" s="1" t="s">
        <v>10</v>
      </c>
      <c r="I519" s="1" t="s">
        <v>1718</v>
      </c>
      <c r="J519" s="1" t="s">
        <v>1719</v>
      </c>
      <c r="K519" s="6" t="s">
        <v>1720</v>
      </c>
      <c r="L519" s="1" t="s">
        <v>11</v>
      </c>
      <c r="M519" s="1" t="s">
        <v>88</v>
      </c>
      <c r="N519" s="1" t="s">
        <v>73</v>
      </c>
    </row>
    <row r="520" spans="1:14" x14ac:dyDescent="0.75">
      <c r="A520" s="12">
        <v>43778</v>
      </c>
      <c r="B520" s="1" t="s">
        <v>4</v>
      </c>
      <c r="C520" s="1" t="s">
        <v>14</v>
      </c>
      <c r="D520" s="1"/>
      <c r="E520" s="1">
        <v>2</v>
      </c>
      <c r="F520" s="1">
        <v>1</v>
      </c>
      <c r="G520" s="1" t="s">
        <v>6</v>
      </c>
      <c r="H520" s="1" t="s">
        <v>10</v>
      </c>
      <c r="I520" s="1" t="s">
        <v>4</v>
      </c>
      <c r="J520" s="1" t="s">
        <v>1353</v>
      </c>
      <c r="K520" s="6" t="s">
        <v>1354</v>
      </c>
      <c r="L520" s="1" t="s">
        <v>166</v>
      </c>
      <c r="M520" s="1" t="s">
        <v>161</v>
      </c>
      <c r="N520" s="1" t="s">
        <v>72</v>
      </c>
    </row>
    <row r="521" spans="1:14" x14ac:dyDescent="0.75">
      <c r="A521" s="12">
        <v>43050</v>
      </c>
      <c r="B521" s="1" t="s">
        <v>4</v>
      </c>
      <c r="C521" s="1" t="s">
        <v>5</v>
      </c>
      <c r="D521" s="1"/>
      <c r="E521" s="1">
        <v>1</v>
      </c>
      <c r="F521" s="1">
        <v>1</v>
      </c>
      <c r="G521" s="1" t="s">
        <v>12</v>
      </c>
      <c r="H521" s="1" t="s">
        <v>10</v>
      </c>
      <c r="I521" s="1" t="s">
        <v>1864</v>
      </c>
      <c r="J521" s="1" t="s">
        <v>1865</v>
      </c>
      <c r="K521" s="6" t="s">
        <v>1866</v>
      </c>
      <c r="L521" s="1" t="s">
        <v>11</v>
      </c>
      <c r="M521" s="1" t="s">
        <v>88</v>
      </c>
      <c r="N521" s="1" t="s">
        <v>73</v>
      </c>
    </row>
    <row r="522" spans="1:14" x14ac:dyDescent="0.75">
      <c r="A522" s="12">
        <v>43052</v>
      </c>
      <c r="B522" s="1" t="s">
        <v>5</v>
      </c>
      <c r="C522" s="1" t="s">
        <v>14</v>
      </c>
      <c r="D522" s="1"/>
      <c r="E522" s="1">
        <v>4</v>
      </c>
      <c r="F522" s="1">
        <v>1</v>
      </c>
      <c r="G522" s="1" t="s">
        <v>12</v>
      </c>
      <c r="H522" s="1" t="s">
        <v>10</v>
      </c>
      <c r="I522" s="1" t="s">
        <v>5</v>
      </c>
      <c r="J522" t="s">
        <v>61</v>
      </c>
      <c r="K522" s="6" t="s">
        <v>746</v>
      </c>
      <c r="L522" s="1" t="s">
        <v>166</v>
      </c>
      <c r="M522" s="1" t="s">
        <v>88</v>
      </c>
      <c r="N522" s="1" t="s">
        <v>72</v>
      </c>
    </row>
    <row r="523" spans="1:14" x14ac:dyDescent="0.75">
      <c r="A523" s="12">
        <v>43058</v>
      </c>
      <c r="B523" s="1" t="s">
        <v>5</v>
      </c>
      <c r="C523" s="1" t="s">
        <v>46</v>
      </c>
      <c r="D523" s="1" t="s">
        <v>14</v>
      </c>
      <c r="E523" s="1">
        <v>5</v>
      </c>
      <c r="F523" s="1">
        <v>1</v>
      </c>
      <c r="G523" s="1" t="s">
        <v>13</v>
      </c>
      <c r="H523" s="1" t="s">
        <v>10</v>
      </c>
      <c r="I523" s="1" t="s">
        <v>14</v>
      </c>
      <c r="J523" s="1" t="s">
        <v>1145</v>
      </c>
      <c r="K523" s="6" t="s">
        <v>5409</v>
      </c>
      <c r="L523" s="1" t="s">
        <v>11</v>
      </c>
      <c r="M523" s="1" t="s">
        <v>88</v>
      </c>
      <c r="N523" s="1" t="s">
        <v>73</v>
      </c>
    </row>
    <row r="524" spans="1:14" x14ac:dyDescent="0.75">
      <c r="A524" s="12">
        <v>43058</v>
      </c>
      <c r="B524" s="1" t="s">
        <v>5</v>
      </c>
      <c r="C524" s="1" t="s">
        <v>14</v>
      </c>
      <c r="D524" s="1"/>
      <c r="E524" s="1">
        <v>4</v>
      </c>
      <c r="F524" s="1">
        <v>1</v>
      </c>
      <c r="G524" s="1" t="s">
        <v>13</v>
      </c>
      <c r="H524" s="1" t="s">
        <v>10</v>
      </c>
      <c r="I524" s="1" t="s">
        <v>14</v>
      </c>
      <c r="J524" s="1"/>
      <c r="K524" s="6"/>
      <c r="L524" s="1" t="s">
        <v>11</v>
      </c>
      <c r="M524" s="1" t="s">
        <v>88</v>
      </c>
      <c r="N524" s="1" t="s">
        <v>73</v>
      </c>
    </row>
    <row r="525" spans="1:14" x14ac:dyDescent="0.75">
      <c r="A525" s="12">
        <v>43058</v>
      </c>
      <c r="B525" s="1" t="s">
        <v>14</v>
      </c>
      <c r="C525" s="1" t="s">
        <v>46</v>
      </c>
      <c r="D525" s="1"/>
      <c r="E525" s="1">
        <v>6</v>
      </c>
      <c r="F525" s="1">
        <v>1</v>
      </c>
      <c r="G525" s="1" t="s">
        <v>13</v>
      </c>
      <c r="H525" s="1" t="s">
        <v>10</v>
      </c>
      <c r="I525" s="1" t="s">
        <v>14</v>
      </c>
      <c r="J525" s="1"/>
      <c r="K525" s="6"/>
      <c r="L525" s="1" t="s">
        <v>11</v>
      </c>
      <c r="M525" s="1" t="s">
        <v>88</v>
      </c>
      <c r="N525" s="1" t="s">
        <v>73</v>
      </c>
    </row>
    <row r="526" spans="1:14" x14ac:dyDescent="0.75">
      <c r="A526" s="12">
        <v>43060</v>
      </c>
      <c r="B526" s="1" t="s">
        <v>4</v>
      </c>
      <c r="C526" s="1" t="s">
        <v>5</v>
      </c>
      <c r="D526" s="1"/>
      <c r="E526" s="1">
        <v>1</v>
      </c>
      <c r="F526" s="1">
        <v>1</v>
      </c>
      <c r="G526" s="1" t="s">
        <v>12</v>
      </c>
      <c r="H526" s="1" t="s">
        <v>18</v>
      </c>
      <c r="I526" s="1" t="s">
        <v>19</v>
      </c>
      <c r="J526" s="1" t="s">
        <v>745</v>
      </c>
      <c r="K526" s="6" t="s">
        <v>744</v>
      </c>
      <c r="L526" s="1" t="s">
        <v>11</v>
      </c>
      <c r="M526" s="1" t="s">
        <v>88</v>
      </c>
      <c r="N526" s="1" t="s">
        <v>72</v>
      </c>
    </row>
    <row r="527" spans="1:14" x14ac:dyDescent="0.75">
      <c r="A527" s="12">
        <v>43061</v>
      </c>
      <c r="B527" s="1" t="s">
        <v>5</v>
      </c>
      <c r="C527" s="1" t="s">
        <v>14</v>
      </c>
      <c r="D527" s="1" t="s">
        <v>46</v>
      </c>
      <c r="E527" s="1">
        <v>4</v>
      </c>
      <c r="F527" s="1">
        <v>1</v>
      </c>
      <c r="G527" s="1" t="s">
        <v>12</v>
      </c>
      <c r="H527" s="1" t="s">
        <v>10</v>
      </c>
      <c r="I527" s="1" t="s">
        <v>5</v>
      </c>
      <c r="J527" s="1" t="s">
        <v>1180</v>
      </c>
      <c r="K527" s="6" t="s">
        <v>741</v>
      </c>
      <c r="L527" s="1" t="s">
        <v>11</v>
      </c>
      <c r="M527" s="1" t="s">
        <v>88</v>
      </c>
      <c r="N527" s="1" t="s">
        <v>73</v>
      </c>
    </row>
    <row r="528" spans="1:14" x14ac:dyDescent="0.75">
      <c r="A528" s="12">
        <v>43061</v>
      </c>
      <c r="B528" s="1" t="s">
        <v>5</v>
      </c>
      <c r="C528" s="1" t="s">
        <v>46</v>
      </c>
      <c r="D528" s="1"/>
      <c r="E528" s="1">
        <v>5</v>
      </c>
      <c r="F528" s="1">
        <v>1</v>
      </c>
      <c r="G528" s="1" t="s">
        <v>12</v>
      </c>
      <c r="H528" s="1" t="s">
        <v>10</v>
      </c>
      <c r="I528" s="1" t="s">
        <v>5</v>
      </c>
      <c r="J528" s="1"/>
      <c r="K528" s="6"/>
      <c r="L528" s="1" t="s">
        <v>11</v>
      </c>
      <c r="M528" s="1" t="s">
        <v>88</v>
      </c>
      <c r="N528" s="1" t="s">
        <v>73</v>
      </c>
    </row>
    <row r="529" spans="1:14" x14ac:dyDescent="0.75">
      <c r="A529" s="12">
        <v>43061</v>
      </c>
      <c r="B529" s="1" t="s">
        <v>14</v>
      </c>
      <c r="C529" s="1" t="s">
        <v>46</v>
      </c>
      <c r="D529" s="1"/>
      <c r="E529" s="1">
        <v>6</v>
      </c>
      <c r="F529" s="1">
        <v>1</v>
      </c>
      <c r="G529" s="1" t="s">
        <v>12</v>
      </c>
      <c r="H529" s="1" t="s">
        <v>10</v>
      </c>
      <c r="I529" s="1" t="s">
        <v>5</v>
      </c>
      <c r="J529" s="1"/>
      <c r="K529" s="6"/>
      <c r="L529" s="1" t="s">
        <v>11</v>
      </c>
      <c r="M529" s="1" t="s">
        <v>88</v>
      </c>
      <c r="N529" s="1" t="s">
        <v>73</v>
      </c>
    </row>
    <row r="530" spans="1:14" x14ac:dyDescent="0.75">
      <c r="A530" s="12">
        <v>43063</v>
      </c>
      <c r="B530" s="1" t="s">
        <v>4</v>
      </c>
      <c r="C530" s="1" t="s">
        <v>14</v>
      </c>
      <c r="D530" s="1"/>
      <c r="E530" s="1">
        <v>2</v>
      </c>
      <c r="F530" s="1">
        <v>1</v>
      </c>
      <c r="G530" s="1" t="s">
        <v>12</v>
      </c>
      <c r="H530" s="1" t="s">
        <v>18</v>
      </c>
      <c r="I530" s="1" t="s">
        <v>19</v>
      </c>
      <c r="J530" t="s">
        <v>57</v>
      </c>
      <c r="K530" s="6" t="s">
        <v>1352</v>
      </c>
      <c r="L530" s="1" t="s">
        <v>11</v>
      </c>
      <c r="M530" s="1" t="s">
        <v>88</v>
      </c>
      <c r="N530" s="1" t="s">
        <v>72</v>
      </c>
    </row>
    <row r="531" spans="1:14" x14ac:dyDescent="0.75">
      <c r="A531" s="12">
        <v>43075</v>
      </c>
      <c r="B531" s="1" t="s">
        <v>4</v>
      </c>
      <c r="C531" s="1" t="s">
        <v>5</v>
      </c>
      <c r="D531" s="1"/>
      <c r="E531" s="1">
        <v>1</v>
      </c>
      <c r="F531" s="1">
        <v>1</v>
      </c>
      <c r="G531" s="1" t="s">
        <v>1711</v>
      </c>
      <c r="H531" s="1" t="s">
        <v>18</v>
      </c>
      <c r="I531" s="1" t="s">
        <v>19</v>
      </c>
      <c r="J531" s="1" t="s">
        <v>1979</v>
      </c>
      <c r="K531" s="6" t="s">
        <v>1930</v>
      </c>
      <c r="L531" s="1" t="s">
        <v>628</v>
      </c>
      <c r="M531" s="1" t="s">
        <v>88</v>
      </c>
      <c r="N531" s="1" t="s">
        <v>72</v>
      </c>
    </row>
    <row r="532" spans="1:14" x14ac:dyDescent="0.75">
      <c r="A532" s="12">
        <v>43076</v>
      </c>
      <c r="B532" s="1" t="s">
        <v>5</v>
      </c>
      <c r="C532" s="1" t="s">
        <v>14</v>
      </c>
      <c r="D532" s="1"/>
      <c r="E532" s="1">
        <v>4</v>
      </c>
      <c r="F532" s="1">
        <v>1</v>
      </c>
      <c r="G532" s="1" t="s">
        <v>12</v>
      </c>
      <c r="H532" s="1" t="s">
        <v>18</v>
      </c>
      <c r="I532" s="1" t="s">
        <v>19</v>
      </c>
      <c r="J532" s="1" t="s">
        <v>739</v>
      </c>
      <c r="K532" s="6" t="s">
        <v>740</v>
      </c>
      <c r="L532" s="1" t="s">
        <v>11</v>
      </c>
      <c r="M532" s="1" t="s">
        <v>161</v>
      </c>
      <c r="N532" s="1" t="s">
        <v>72</v>
      </c>
    </row>
    <row r="533" spans="1:14" x14ac:dyDescent="0.75">
      <c r="A533" s="12">
        <v>43080</v>
      </c>
      <c r="B533" s="1" t="s">
        <v>5</v>
      </c>
      <c r="C533" s="1" t="s">
        <v>14</v>
      </c>
      <c r="D533" s="1"/>
      <c r="E533" s="1">
        <v>4</v>
      </c>
      <c r="F533" s="1">
        <v>1</v>
      </c>
      <c r="G533" s="1" t="s">
        <v>12</v>
      </c>
      <c r="H533" s="1" t="s">
        <v>10</v>
      </c>
      <c r="I533" s="1" t="s">
        <v>14</v>
      </c>
      <c r="J533" s="1" t="s">
        <v>736</v>
      </c>
      <c r="K533" s="6" t="s">
        <v>737</v>
      </c>
      <c r="L533" s="1" t="s">
        <v>11</v>
      </c>
      <c r="M533" s="1" t="s">
        <v>161</v>
      </c>
      <c r="N533" s="1" t="s">
        <v>72</v>
      </c>
    </row>
    <row r="534" spans="1:14" x14ac:dyDescent="0.75">
      <c r="A534" s="12">
        <v>43083</v>
      </c>
      <c r="B534" s="1" t="s">
        <v>4</v>
      </c>
      <c r="C534" s="1" t="s">
        <v>5</v>
      </c>
      <c r="D534" s="1"/>
      <c r="E534" s="1">
        <v>1</v>
      </c>
      <c r="F534" s="1">
        <v>1</v>
      </c>
      <c r="G534" s="1" t="s">
        <v>12</v>
      </c>
      <c r="H534" s="1" t="s">
        <v>18</v>
      </c>
      <c r="I534" s="1" t="s">
        <v>19</v>
      </c>
      <c r="J534" s="1" t="s">
        <v>1347</v>
      </c>
      <c r="K534" s="6" t="s">
        <v>1348</v>
      </c>
      <c r="L534" s="1" t="s">
        <v>11</v>
      </c>
      <c r="M534" s="1" t="s">
        <v>161</v>
      </c>
      <c r="N534" s="1" t="s">
        <v>72</v>
      </c>
    </row>
    <row r="535" spans="1:14" x14ac:dyDescent="0.75">
      <c r="A535" s="12">
        <v>43086</v>
      </c>
      <c r="B535" s="1" t="s">
        <v>4</v>
      </c>
      <c r="C535" s="1" t="s">
        <v>5</v>
      </c>
      <c r="D535" s="1"/>
      <c r="E535" s="1">
        <v>1</v>
      </c>
      <c r="F535" s="1">
        <v>1</v>
      </c>
      <c r="G535" s="1" t="s">
        <v>12</v>
      </c>
      <c r="H535" s="1" t="s">
        <v>18</v>
      </c>
      <c r="I535" s="1" t="s">
        <v>19</v>
      </c>
      <c r="J535" s="1" t="s">
        <v>735</v>
      </c>
      <c r="K535" s="6" t="s">
        <v>734</v>
      </c>
      <c r="L535" s="1" t="s">
        <v>11</v>
      </c>
      <c r="M535" s="1" t="s">
        <v>161</v>
      </c>
      <c r="N535" s="1" t="s">
        <v>72</v>
      </c>
    </row>
    <row r="536" spans="1:14" x14ac:dyDescent="0.75">
      <c r="A536" s="12">
        <v>43087</v>
      </c>
      <c r="B536" s="1" t="s">
        <v>5</v>
      </c>
      <c r="C536" s="1" t="s">
        <v>46</v>
      </c>
      <c r="D536" s="1"/>
      <c r="E536" s="1">
        <v>5</v>
      </c>
      <c r="F536" s="1">
        <v>1</v>
      </c>
      <c r="G536" s="1" t="s">
        <v>13</v>
      </c>
      <c r="H536" s="1" t="s">
        <v>18</v>
      </c>
      <c r="I536" s="1" t="s">
        <v>19</v>
      </c>
      <c r="J536" s="1" t="s">
        <v>5311</v>
      </c>
      <c r="K536" s="6" t="s">
        <v>5312</v>
      </c>
      <c r="L536" s="1" t="s">
        <v>11</v>
      </c>
      <c r="M536" s="1" t="s">
        <v>161</v>
      </c>
      <c r="N536" s="1" t="s">
        <v>72</v>
      </c>
    </row>
    <row r="537" spans="1:14" x14ac:dyDescent="0.75">
      <c r="A537" s="12">
        <v>43089</v>
      </c>
      <c r="B537" s="1" t="s">
        <v>14</v>
      </c>
      <c r="C537" s="1" t="s">
        <v>46</v>
      </c>
      <c r="D537" s="1" t="s">
        <v>5075</v>
      </c>
      <c r="E537" s="1">
        <v>6</v>
      </c>
      <c r="F537" s="1">
        <v>1</v>
      </c>
      <c r="G537" s="1" t="s">
        <v>13</v>
      </c>
      <c r="H537" s="1" t="s">
        <v>10</v>
      </c>
      <c r="I537" s="1" t="s">
        <v>875</v>
      </c>
      <c r="J537" s="1" t="s">
        <v>5085</v>
      </c>
      <c r="K537" s="6" t="s">
        <v>5086</v>
      </c>
      <c r="L537" s="1" t="s">
        <v>11</v>
      </c>
      <c r="M537" s="1" t="s">
        <v>161</v>
      </c>
      <c r="N537" s="1" t="s">
        <v>73</v>
      </c>
    </row>
    <row r="538" spans="1:14" x14ac:dyDescent="0.75">
      <c r="A538" s="12">
        <v>43090</v>
      </c>
      <c r="B538" s="1" t="s">
        <v>5</v>
      </c>
      <c r="C538" s="1" t="s">
        <v>14</v>
      </c>
      <c r="D538" s="1" t="s">
        <v>46</v>
      </c>
      <c r="E538" s="1">
        <v>4</v>
      </c>
      <c r="F538" s="1">
        <v>1</v>
      </c>
      <c r="G538" s="1" t="s">
        <v>6</v>
      </c>
      <c r="H538" s="1" t="s">
        <v>10</v>
      </c>
      <c r="I538" s="1" t="s">
        <v>659</v>
      </c>
      <c r="J538" s="1" t="s">
        <v>1201</v>
      </c>
      <c r="K538" s="6" t="s">
        <v>5410</v>
      </c>
      <c r="L538" s="1" t="s">
        <v>11</v>
      </c>
      <c r="M538" s="1" t="s">
        <v>88</v>
      </c>
      <c r="N538" s="1" t="s">
        <v>73</v>
      </c>
    </row>
    <row r="539" spans="1:14" x14ac:dyDescent="0.75">
      <c r="A539" s="12">
        <v>43090</v>
      </c>
      <c r="B539" s="1" t="s">
        <v>5</v>
      </c>
      <c r="C539" s="1" t="s">
        <v>46</v>
      </c>
      <c r="D539" s="1"/>
      <c r="E539" s="1">
        <v>5</v>
      </c>
      <c r="F539" s="1">
        <v>1</v>
      </c>
      <c r="G539" s="1" t="s">
        <v>6</v>
      </c>
      <c r="H539" s="1" t="s">
        <v>10</v>
      </c>
      <c r="I539" s="1" t="s">
        <v>659</v>
      </c>
      <c r="J539" s="1"/>
      <c r="K539" s="6"/>
      <c r="L539" s="1" t="s">
        <v>11</v>
      </c>
      <c r="M539" s="1" t="s">
        <v>88</v>
      </c>
      <c r="N539" s="1" t="s">
        <v>73</v>
      </c>
    </row>
    <row r="540" spans="1:14" x14ac:dyDescent="0.75">
      <c r="A540" s="12">
        <v>43090</v>
      </c>
      <c r="B540" s="1" t="s">
        <v>14</v>
      </c>
      <c r="C540" s="1" t="s">
        <v>46</v>
      </c>
      <c r="D540" s="1"/>
      <c r="E540" s="1">
        <v>6</v>
      </c>
      <c r="F540" s="1">
        <v>1</v>
      </c>
      <c r="G540" s="1" t="s">
        <v>6</v>
      </c>
      <c r="H540" s="1" t="s">
        <v>10</v>
      </c>
      <c r="I540" s="1" t="s">
        <v>659</v>
      </c>
      <c r="J540" s="1"/>
      <c r="K540" s="6"/>
      <c r="L540" s="1" t="s">
        <v>11</v>
      </c>
      <c r="M540" s="1" t="s">
        <v>88</v>
      </c>
      <c r="N540" s="1" t="s">
        <v>73</v>
      </c>
    </row>
    <row r="541" spans="1:14" x14ac:dyDescent="0.75">
      <c r="A541" s="12">
        <v>43091</v>
      </c>
      <c r="B541" s="1" t="s">
        <v>76</v>
      </c>
      <c r="C541" s="1" t="s">
        <v>14</v>
      </c>
      <c r="D541" s="1"/>
      <c r="E541" s="1">
        <v>4</v>
      </c>
      <c r="F541" s="1">
        <v>1</v>
      </c>
      <c r="G541" s="1" t="s">
        <v>12</v>
      </c>
      <c r="H541" s="1" t="s">
        <v>18</v>
      </c>
      <c r="I541" s="1" t="s">
        <v>19</v>
      </c>
      <c r="J541" s="1" t="s">
        <v>732</v>
      </c>
      <c r="K541" s="6" t="s">
        <v>733</v>
      </c>
      <c r="L541" s="1" t="s">
        <v>11</v>
      </c>
      <c r="M541" s="1" t="s">
        <v>88</v>
      </c>
      <c r="N541" s="1" t="s">
        <v>72</v>
      </c>
    </row>
    <row r="542" spans="1:14" x14ac:dyDescent="0.75">
      <c r="A542" s="12">
        <v>43110</v>
      </c>
      <c r="B542" s="1" t="s">
        <v>5</v>
      </c>
      <c r="C542" s="1" t="s">
        <v>46</v>
      </c>
      <c r="D542" s="1"/>
      <c r="E542" s="1">
        <v>5</v>
      </c>
      <c r="F542" s="1">
        <v>1</v>
      </c>
      <c r="G542" s="1" t="s">
        <v>13</v>
      </c>
      <c r="H542" s="1" t="s">
        <v>10</v>
      </c>
      <c r="I542" s="1" t="s">
        <v>5</v>
      </c>
      <c r="J542" t="s">
        <v>77</v>
      </c>
      <c r="K542" s="6" t="s">
        <v>395</v>
      </c>
      <c r="L542" s="1" t="s">
        <v>11</v>
      </c>
      <c r="M542" s="1" t="s">
        <v>88</v>
      </c>
      <c r="N542" t="s">
        <v>72</v>
      </c>
    </row>
    <row r="543" spans="1:14" x14ac:dyDescent="0.75">
      <c r="A543" s="12">
        <v>43110</v>
      </c>
      <c r="B543" s="1" t="s">
        <v>4</v>
      </c>
      <c r="C543" s="1" t="s">
        <v>5</v>
      </c>
      <c r="D543" s="1"/>
      <c r="E543" s="1">
        <v>1</v>
      </c>
      <c r="F543" s="1">
        <v>1</v>
      </c>
      <c r="G543" s="1" t="s">
        <v>1711</v>
      </c>
      <c r="H543" s="1" t="s">
        <v>18</v>
      </c>
      <c r="I543" s="1" t="s">
        <v>19</v>
      </c>
      <c r="J543" s="1" t="s">
        <v>1961</v>
      </c>
      <c r="K543" s="6" t="s">
        <v>1935</v>
      </c>
      <c r="L543" s="1" t="s">
        <v>628</v>
      </c>
      <c r="M543" s="1" t="s">
        <v>88</v>
      </c>
      <c r="N543" s="1" t="s">
        <v>72</v>
      </c>
    </row>
    <row r="544" spans="1:14" x14ac:dyDescent="0.75">
      <c r="A544" s="12">
        <v>43111</v>
      </c>
      <c r="B544" s="1" t="s">
        <v>5</v>
      </c>
      <c r="C544" s="1" t="s">
        <v>14</v>
      </c>
      <c r="D544" s="1"/>
      <c r="E544" s="1">
        <v>4</v>
      </c>
      <c r="F544" s="1">
        <v>1</v>
      </c>
      <c r="G544" s="1" t="s">
        <v>12</v>
      </c>
      <c r="H544" s="1" t="s">
        <v>18</v>
      </c>
      <c r="I544" s="1" t="s">
        <v>19</v>
      </c>
      <c r="J544" s="1" t="s">
        <v>390</v>
      </c>
      <c r="K544" s="6" t="s">
        <v>391</v>
      </c>
      <c r="L544" s="1" t="s">
        <v>166</v>
      </c>
      <c r="M544" s="1" t="s">
        <v>88</v>
      </c>
      <c r="N544" s="1" t="s">
        <v>72</v>
      </c>
    </row>
    <row r="545" spans="1:14" x14ac:dyDescent="0.75">
      <c r="A545" s="12">
        <v>43119</v>
      </c>
      <c r="B545" s="1" t="s">
        <v>5</v>
      </c>
      <c r="C545" s="1" t="s">
        <v>46</v>
      </c>
      <c r="D545" s="1"/>
      <c r="E545" s="1">
        <v>5</v>
      </c>
      <c r="F545" s="1">
        <v>1</v>
      </c>
      <c r="G545" s="1" t="s">
        <v>6</v>
      </c>
      <c r="H545" s="1" t="s">
        <v>10</v>
      </c>
      <c r="I545" s="1" t="s">
        <v>5</v>
      </c>
      <c r="J545" t="s">
        <v>78</v>
      </c>
      <c r="K545" s="6" t="s">
        <v>5411</v>
      </c>
      <c r="L545" s="1" t="s">
        <v>11</v>
      </c>
      <c r="M545" s="1" t="s">
        <v>88</v>
      </c>
      <c r="N545" t="s">
        <v>72</v>
      </c>
    </row>
    <row r="546" spans="1:14" x14ac:dyDescent="0.75">
      <c r="A546" s="12">
        <v>43119</v>
      </c>
      <c r="B546" s="1" t="s">
        <v>4</v>
      </c>
      <c r="C546" s="1" t="s">
        <v>14</v>
      </c>
      <c r="D546" s="1"/>
      <c r="E546" s="1">
        <v>2</v>
      </c>
      <c r="F546" s="1">
        <v>1</v>
      </c>
      <c r="G546" s="1" t="s">
        <v>6</v>
      </c>
      <c r="H546" s="1" t="s">
        <v>18</v>
      </c>
      <c r="I546" s="1" t="s">
        <v>19</v>
      </c>
      <c r="J546" s="1" t="s">
        <v>1833</v>
      </c>
      <c r="K546" s="6" t="s">
        <v>1834</v>
      </c>
      <c r="L546" s="1" t="s">
        <v>11</v>
      </c>
      <c r="M546" s="1" t="s">
        <v>88</v>
      </c>
      <c r="N546" s="1" t="s">
        <v>72</v>
      </c>
    </row>
    <row r="547" spans="1:14" x14ac:dyDescent="0.75">
      <c r="A547" s="12">
        <v>43120</v>
      </c>
      <c r="B547" s="1" t="s">
        <v>5</v>
      </c>
      <c r="C547" s="1" t="s">
        <v>14</v>
      </c>
      <c r="D547" s="1" t="s">
        <v>46</v>
      </c>
      <c r="E547" s="1">
        <v>4</v>
      </c>
      <c r="F547" s="1">
        <v>1</v>
      </c>
      <c r="G547" s="1" t="s">
        <v>6</v>
      </c>
      <c r="H547" s="1" t="s">
        <v>10</v>
      </c>
      <c r="I547" s="1" t="s">
        <v>5</v>
      </c>
      <c r="J547" t="s">
        <v>1212</v>
      </c>
      <c r="K547" s="6" t="s">
        <v>5374</v>
      </c>
      <c r="L547" s="1" t="s">
        <v>11</v>
      </c>
      <c r="M547" s="1" t="s">
        <v>88</v>
      </c>
      <c r="N547" t="s">
        <v>73</v>
      </c>
    </row>
    <row r="548" spans="1:14" x14ac:dyDescent="0.75">
      <c r="A548" s="12">
        <v>43424</v>
      </c>
      <c r="B548" s="1" t="s">
        <v>5</v>
      </c>
      <c r="C548" s="1" t="s">
        <v>46</v>
      </c>
      <c r="D548" s="1"/>
      <c r="E548" s="1">
        <v>5</v>
      </c>
      <c r="F548" s="1">
        <v>1</v>
      </c>
      <c r="G548" s="1" t="s">
        <v>6</v>
      </c>
      <c r="H548" s="1" t="s">
        <v>10</v>
      </c>
      <c r="I548" s="1" t="s">
        <v>5</v>
      </c>
      <c r="K548" s="6"/>
      <c r="L548" s="1" t="s">
        <v>11</v>
      </c>
      <c r="M548" s="1" t="s">
        <v>88</v>
      </c>
      <c r="N548" t="s">
        <v>73</v>
      </c>
    </row>
    <row r="549" spans="1:14" x14ac:dyDescent="0.75">
      <c r="A549" s="12">
        <v>43424</v>
      </c>
      <c r="B549" s="1" t="s">
        <v>14</v>
      </c>
      <c r="C549" s="1" t="s">
        <v>46</v>
      </c>
      <c r="D549" s="1"/>
      <c r="E549" s="1">
        <v>6</v>
      </c>
      <c r="F549" s="1">
        <v>1</v>
      </c>
      <c r="G549" s="1" t="s">
        <v>6</v>
      </c>
      <c r="H549" s="1" t="s">
        <v>10</v>
      </c>
      <c r="I549" s="1" t="s">
        <v>5</v>
      </c>
      <c r="K549" s="6"/>
      <c r="L549" s="1" t="s">
        <v>11</v>
      </c>
      <c r="M549" s="1" t="s">
        <v>88</v>
      </c>
      <c r="N549" t="s">
        <v>73</v>
      </c>
    </row>
    <row r="550" spans="1:14" x14ac:dyDescent="0.75">
      <c r="A550" s="12">
        <v>43120</v>
      </c>
      <c r="B550" s="1" t="s">
        <v>4</v>
      </c>
      <c r="C550" s="1" t="s">
        <v>5</v>
      </c>
      <c r="D550" s="1"/>
      <c r="E550" s="1">
        <v>1</v>
      </c>
      <c r="F550" s="1">
        <v>1</v>
      </c>
      <c r="G550" s="1" t="s">
        <v>1711</v>
      </c>
      <c r="H550" s="1" t="s">
        <v>18</v>
      </c>
      <c r="I550" s="1" t="s">
        <v>19</v>
      </c>
      <c r="J550" s="1" t="s">
        <v>1960</v>
      </c>
      <c r="K550" s="6" t="s">
        <v>1935</v>
      </c>
      <c r="L550" s="1" t="s">
        <v>628</v>
      </c>
      <c r="M550" s="1" t="s">
        <v>88</v>
      </c>
      <c r="N550" s="1" t="s">
        <v>72</v>
      </c>
    </row>
    <row r="551" spans="1:14" x14ac:dyDescent="0.75">
      <c r="A551" s="12">
        <v>43123</v>
      </c>
      <c r="B551" s="1" t="s">
        <v>5</v>
      </c>
      <c r="C551" s="1" t="s">
        <v>14</v>
      </c>
      <c r="D551" s="1"/>
      <c r="E551" s="1">
        <v>4</v>
      </c>
      <c r="F551" s="1">
        <v>1</v>
      </c>
      <c r="G551" s="1" t="s">
        <v>12</v>
      </c>
      <c r="H551" s="1" t="s">
        <v>18</v>
      </c>
      <c r="I551" s="1" t="s">
        <v>19</v>
      </c>
      <c r="J551" s="1" t="s">
        <v>728</v>
      </c>
      <c r="K551" s="6" t="s">
        <v>729</v>
      </c>
      <c r="L551" s="1" t="s">
        <v>11</v>
      </c>
      <c r="M551" s="1" t="s">
        <v>88</v>
      </c>
      <c r="N551" s="1" t="s">
        <v>72</v>
      </c>
    </row>
    <row r="552" spans="1:14" x14ac:dyDescent="0.75">
      <c r="A552" s="12">
        <v>43124</v>
      </c>
      <c r="B552" s="1" t="s">
        <v>4</v>
      </c>
      <c r="C552" s="1" t="s">
        <v>14</v>
      </c>
      <c r="D552" s="1"/>
      <c r="E552" s="1">
        <v>2</v>
      </c>
      <c r="F552" s="1">
        <v>1</v>
      </c>
      <c r="G552" s="1" t="s">
        <v>12</v>
      </c>
      <c r="H552" s="1" t="s">
        <v>18</v>
      </c>
      <c r="I552" s="1" t="s">
        <v>19</v>
      </c>
      <c r="J552" s="1" t="s">
        <v>63</v>
      </c>
      <c r="K552" s="6" t="s">
        <v>1342</v>
      </c>
      <c r="L552" s="1" t="s">
        <v>11</v>
      </c>
      <c r="M552" s="1" t="s">
        <v>88</v>
      </c>
      <c r="N552" s="1" t="s">
        <v>72</v>
      </c>
    </row>
    <row r="553" spans="1:14" x14ac:dyDescent="0.75">
      <c r="A553" s="12">
        <v>43127</v>
      </c>
      <c r="B553" s="1" t="s">
        <v>4</v>
      </c>
      <c r="C553" s="1" t="s">
        <v>14</v>
      </c>
      <c r="D553" s="1"/>
      <c r="E553" s="1">
        <v>2</v>
      </c>
      <c r="F553" s="1">
        <v>1</v>
      </c>
      <c r="G553" s="1" t="s">
        <v>1711</v>
      </c>
      <c r="H553" s="1" t="s">
        <v>10</v>
      </c>
      <c r="I553" s="1" t="s">
        <v>4</v>
      </c>
      <c r="J553" s="1" t="s">
        <v>1942</v>
      </c>
      <c r="K553" s="6" t="s">
        <v>1943</v>
      </c>
      <c r="L553" s="1" t="s">
        <v>628</v>
      </c>
      <c r="M553" s="1" t="s">
        <v>161</v>
      </c>
      <c r="N553" s="1" t="s">
        <v>72</v>
      </c>
    </row>
    <row r="554" spans="1:14" x14ac:dyDescent="0.75">
      <c r="A554" s="12">
        <v>43130</v>
      </c>
      <c r="B554" s="1" t="s">
        <v>5</v>
      </c>
      <c r="C554" s="1" t="s">
        <v>46</v>
      </c>
      <c r="D554" s="1" t="s">
        <v>14</v>
      </c>
      <c r="E554" s="1">
        <v>5</v>
      </c>
      <c r="F554" s="1">
        <v>1</v>
      </c>
      <c r="G554" s="1" t="s">
        <v>6</v>
      </c>
      <c r="H554" s="1" t="s">
        <v>10</v>
      </c>
      <c r="I554" s="1" t="s">
        <v>5</v>
      </c>
      <c r="J554" t="s">
        <v>1213</v>
      </c>
      <c r="K554" s="6" t="s">
        <v>392</v>
      </c>
      <c r="L554" s="1" t="s">
        <v>11</v>
      </c>
      <c r="M554" s="1" t="s">
        <v>88</v>
      </c>
      <c r="N554" s="1" t="s">
        <v>73</v>
      </c>
    </row>
    <row r="555" spans="1:14" x14ac:dyDescent="0.75">
      <c r="A555" s="12">
        <v>43130</v>
      </c>
      <c r="B555" s="1" t="s">
        <v>5</v>
      </c>
      <c r="C555" s="1" t="s">
        <v>14</v>
      </c>
      <c r="D555" s="1"/>
      <c r="E555" s="1">
        <v>4</v>
      </c>
      <c r="F555" s="1">
        <v>1</v>
      </c>
      <c r="G555" s="1" t="s">
        <v>6</v>
      </c>
      <c r="H555" s="1" t="s">
        <v>10</v>
      </c>
      <c r="I555" s="1" t="s">
        <v>5</v>
      </c>
      <c r="K555" s="6"/>
      <c r="L555" s="1" t="s">
        <v>11</v>
      </c>
      <c r="M555" s="1" t="s">
        <v>88</v>
      </c>
      <c r="N555" s="1" t="s">
        <v>73</v>
      </c>
    </row>
    <row r="556" spans="1:14" x14ac:dyDescent="0.75">
      <c r="A556" s="12">
        <v>43130</v>
      </c>
      <c r="B556" s="1" t="s">
        <v>14</v>
      </c>
      <c r="C556" s="1" t="s">
        <v>46</v>
      </c>
      <c r="D556" s="1"/>
      <c r="E556" s="1">
        <v>6</v>
      </c>
      <c r="F556" s="1">
        <v>1</v>
      </c>
      <c r="G556" s="1" t="s">
        <v>6</v>
      </c>
      <c r="H556" s="1" t="s">
        <v>10</v>
      </c>
      <c r="I556" s="1" t="s">
        <v>5</v>
      </c>
      <c r="K556" s="6"/>
      <c r="L556" s="1" t="s">
        <v>11</v>
      </c>
      <c r="M556" s="1" t="s">
        <v>88</v>
      </c>
      <c r="N556" s="1" t="s">
        <v>73</v>
      </c>
    </row>
    <row r="557" spans="1:14" x14ac:dyDescent="0.75">
      <c r="A557" s="12">
        <v>43130</v>
      </c>
      <c r="B557" s="1" t="s">
        <v>5</v>
      </c>
      <c r="C557" s="1" t="s">
        <v>14</v>
      </c>
      <c r="D557" s="1"/>
      <c r="E557" s="1">
        <v>4</v>
      </c>
      <c r="F557" s="1">
        <v>1</v>
      </c>
      <c r="G557" s="1" t="s">
        <v>13</v>
      </c>
      <c r="H557" s="1" t="s">
        <v>18</v>
      </c>
      <c r="I557" s="1" t="s">
        <v>19</v>
      </c>
      <c r="J557" s="1" t="s">
        <v>5322</v>
      </c>
      <c r="K557" s="6" t="s">
        <v>5323</v>
      </c>
      <c r="L557" s="1" t="s">
        <v>11</v>
      </c>
      <c r="M557" s="1" t="s">
        <v>88</v>
      </c>
      <c r="N557" s="1" t="s">
        <v>72</v>
      </c>
    </row>
    <row r="558" spans="1:14" x14ac:dyDescent="0.75">
      <c r="A558" s="12">
        <v>43131</v>
      </c>
      <c r="B558" s="1" t="s">
        <v>5</v>
      </c>
      <c r="C558" s="1" t="s">
        <v>14</v>
      </c>
      <c r="D558" s="1"/>
      <c r="E558" s="1">
        <v>4</v>
      </c>
      <c r="F558" s="1">
        <v>1</v>
      </c>
      <c r="G558" s="1" t="s">
        <v>12</v>
      </c>
      <c r="H558" s="1" t="s">
        <v>18</v>
      </c>
      <c r="I558" s="1" t="s">
        <v>19</v>
      </c>
      <c r="J558" s="1" t="s">
        <v>725</v>
      </c>
      <c r="K558" s="6" t="s">
        <v>724</v>
      </c>
      <c r="L558" s="1" t="s">
        <v>11</v>
      </c>
      <c r="M558" s="1" t="s">
        <v>88</v>
      </c>
      <c r="N558" s="1" t="s">
        <v>72</v>
      </c>
    </row>
    <row r="559" spans="1:14" x14ac:dyDescent="0.75">
      <c r="A559" s="12">
        <v>43137</v>
      </c>
      <c r="B559" s="1" t="s">
        <v>5</v>
      </c>
      <c r="C559" s="1" t="s">
        <v>46</v>
      </c>
      <c r="D559" s="1"/>
      <c r="E559" s="1">
        <v>5</v>
      </c>
      <c r="F559" s="1">
        <v>1</v>
      </c>
      <c r="G559" s="1" t="s">
        <v>12</v>
      </c>
      <c r="H559" s="1" t="s">
        <v>18</v>
      </c>
      <c r="I559" s="1" t="s">
        <v>19</v>
      </c>
      <c r="J559" s="1" t="s">
        <v>722</v>
      </c>
      <c r="K559" s="6" t="s">
        <v>723</v>
      </c>
      <c r="L559" s="1" t="s">
        <v>11</v>
      </c>
      <c r="M559" s="1" t="s">
        <v>88</v>
      </c>
      <c r="N559" s="1" t="s">
        <v>72</v>
      </c>
    </row>
    <row r="560" spans="1:14" x14ac:dyDescent="0.75">
      <c r="A560" s="12">
        <v>43138</v>
      </c>
      <c r="B560" s="1" t="s">
        <v>14</v>
      </c>
      <c r="C560" s="1" t="s">
        <v>46</v>
      </c>
      <c r="D560" s="1"/>
      <c r="E560" s="1">
        <v>6</v>
      </c>
      <c r="F560" s="1">
        <v>1</v>
      </c>
      <c r="G560" s="1" t="s">
        <v>12</v>
      </c>
      <c r="H560" s="1" t="s">
        <v>10</v>
      </c>
      <c r="I560" s="1" t="s">
        <v>46</v>
      </c>
      <c r="J560" s="1" t="s">
        <v>5083</v>
      </c>
      <c r="K560" s="6" t="s">
        <v>5084</v>
      </c>
      <c r="L560" s="1" t="s">
        <v>11</v>
      </c>
      <c r="M560" s="1" t="s">
        <v>161</v>
      </c>
      <c r="N560" s="1" t="s">
        <v>72</v>
      </c>
    </row>
    <row r="561" spans="1:14" x14ac:dyDescent="0.75">
      <c r="A561" s="12">
        <v>43139</v>
      </c>
      <c r="B561" s="1" t="s">
        <v>5</v>
      </c>
      <c r="C561" s="1" t="s">
        <v>14</v>
      </c>
      <c r="D561" s="1"/>
      <c r="E561" s="1">
        <v>4</v>
      </c>
      <c r="F561" s="1">
        <v>1</v>
      </c>
      <c r="G561" s="1" t="s">
        <v>12</v>
      </c>
      <c r="H561" s="1" t="s">
        <v>18</v>
      </c>
      <c r="I561" s="1" t="s">
        <v>19</v>
      </c>
      <c r="J561" s="1" t="s">
        <v>720</v>
      </c>
      <c r="K561" s="6" t="s">
        <v>721</v>
      </c>
      <c r="L561" s="1" t="s">
        <v>11</v>
      </c>
      <c r="M561" s="1" t="s">
        <v>88</v>
      </c>
      <c r="N561" s="1" t="s">
        <v>72</v>
      </c>
    </row>
    <row r="562" spans="1:14" x14ac:dyDescent="0.75">
      <c r="A562" s="12">
        <v>43141</v>
      </c>
      <c r="B562" s="1" t="s">
        <v>4</v>
      </c>
      <c r="C562" s="1" t="s">
        <v>14</v>
      </c>
      <c r="D562" s="1"/>
      <c r="E562" s="1">
        <v>2</v>
      </c>
      <c r="F562" s="1">
        <v>1</v>
      </c>
      <c r="G562" s="1" t="s">
        <v>6</v>
      </c>
      <c r="H562" s="1" t="s">
        <v>10</v>
      </c>
      <c r="I562" s="1" t="s">
        <v>14</v>
      </c>
      <c r="J562" s="1" t="s">
        <v>1338</v>
      </c>
      <c r="K562" s="6" t="s">
        <v>1339</v>
      </c>
      <c r="L562" s="1" t="s">
        <v>11</v>
      </c>
      <c r="M562" s="1" t="s">
        <v>161</v>
      </c>
      <c r="N562" s="1" t="s">
        <v>72</v>
      </c>
    </row>
    <row r="563" spans="1:14" x14ac:dyDescent="0.75">
      <c r="A563" s="12">
        <v>43143</v>
      </c>
      <c r="B563" s="1" t="s">
        <v>4</v>
      </c>
      <c r="C563" s="1" t="s">
        <v>5</v>
      </c>
      <c r="D563" s="1"/>
      <c r="E563" s="1">
        <v>1</v>
      </c>
      <c r="F563" s="1">
        <v>1</v>
      </c>
      <c r="G563" s="1" t="s">
        <v>12</v>
      </c>
      <c r="H563" s="1" t="s">
        <v>18</v>
      </c>
      <c r="I563" s="1" t="s">
        <v>19</v>
      </c>
      <c r="J563" s="1" t="s">
        <v>717</v>
      </c>
      <c r="K563" s="6" t="s">
        <v>716</v>
      </c>
      <c r="L563" s="1" t="s">
        <v>11</v>
      </c>
      <c r="M563" s="1" t="s">
        <v>88</v>
      </c>
      <c r="N563" s="1" t="s">
        <v>72</v>
      </c>
    </row>
    <row r="564" spans="1:14" x14ac:dyDescent="0.75">
      <c r="A564" s="12">
        <v>43145</v>
      </c>
      <c r="B564" s="1" t="s">
        <v>4</v>
      </c>
      <c r="C564" s="1" t="s">
        <v>14</v>
      </c>
      <c r="D564" s="1"/>
      <c r="E564" s="1">
        <v>2</v>
      </c>
      <c r="F564" s="1">
        <v>1</v>
      </c>
      <c r="G564" s="1" t="s">
        <v>177</v>
      </c>
      <c r="H564" s="1" t="s">
        <v>10</v>
      </c>
      <c r="I564" s="1" t="s">
        <v>1169</v>
      </c>
      <c r="J564" s="1" t="s">
        <v>1709</v>
      </c>
      <c r="K564" s="6" t="s">
        <v>1710</v>
      </c>
      <c r="L564" s="1" t="s">
        <v>11</v>
      </c>
      <c r="M564" s="1" t="s">
        <v>88</v>
      </c>
      <c r="N564" s="1" t="s">
        <v>73</v>
      </c>
    </row>
    <row r="565" spans="1:14" x14ac:dyDescent="0.75">
      <c r="A565" s="12">
        <v>43145</v>
      </c>
      <c r="B565" s="1" t="s">
        <v>5</v>
      </c>
      <c r="C565" s="1" t="s">
        <v>46</v>
      </c>
      <c r="D565" s="1"/>
      <c r="E565" s="1">
        <v>5</v>
      </c>
      <c r="F565" s="1">
        <v>1</v>
      </c>
      <c r="G565" s="1" t="s">
        <v>6</v>
      </c>
      <c r="H565" s="1" t="s">
        <v>10</v>
      </c>
      <c r="I565" s="1" t="s">
        <v>46</v>
      </c>
      <c r="J565" t="s">
        <v>80</v>
      </c>
      <c r="K565" s="6" t="s">
        <v>5412</v>
      </c>
      <c r="L565" s="1" t="s">
        <v>11</v>
      </c>
      <c r="M565" s="1" t="s">
        <v>161</v>
      </c>
      <c r="N565" t="s">
        <v>72</v>
      </c>
    </row>
    <row r="566" spans="1:14" x14ac:dyDescent="0.75">
      <c r="A566" s="12">
        <v>43146</v>
      </c>
      <c r="B566" s="1" t="s">
        <v>4</v>
      </c>
      <c r="C566" s="1" t="s">
        <v>14</v>
      </c>
      <c r="D566" s="1"/>
      <c r="E566" s="1">
        <v>2</v>
      </c>
      <c r="F566" s="1">
        <v>1</v>
      </c>
      <c r="G566" s="1" t="s">
        <v>12</v>
      </c>
      <c r="H566" s="1" t="s">
        <v>10</v>
      </c>
      <c r="I566" s="1" t="s">
        <v>14</v>
      </c>
      <c r="J566" s="1" t="s">
        <v>2171</v>
      </c>
      <c r="K566" s="6" t="s">
        <v>2170</v>
      </c>
      <c r="L566" s="1" t="s">
        <v>11</v>
      </c>
      <c r="M566" s="1" t="s">
        <v>88</v>
      </c>
      <c r="N566" s="1" t="s">
        <v>72</v>
      </c>
    </row>
    <row r="567" spans="1:14" x14ac:dyDescent="0.75">
      <c r="A567" s="12">
        <v>43146</v>
      </c>
      <c r="B567" s="1" t="s">
        <v>4</v>
      </c>
      <c r="C567" s="1" t="s">
        <v>14</v>
      </c>
      <c r="D567" s="1"/>
      <c r="E567" s="1">
        <v>2</v>
      </c>
      <c r="F567" s="1">
        <v>1</v>
      </c>
      <c r="G567" s="1" t="s">
        <v>177</v>
      </c>
      <c r="H567" s="1" t="s">
        <v>10</v>
      </c>
      <c r="I567" s="1" t="s">
        <v>1169</v>
      </c>
      <c r="J567" s="1" t="s">
        <v>5221</v>
      </c>
      <c r="K567" s="6" t="s">
        <v>5222</v>
      </c>
      <c r="L567" s="1" t="s">
        <v>11</v>
      </c>
      <c r="M567" s="1" t="s">
        <v>88</v>
      </c>
      <c r="N567" s="1" t="s">
        <v>73</v>
      </c>
    </row>
    <row r="568" spans="1:14" x14ac:dyDescent="0.75">
      <c r="A568" s="12">
        <v>43150</v>
      </c>
      <c r="B568" s="1" t="s">
        <v>5</v>
      </c>
      <c r="C568" s="1" t="s">
        <v>46</v>
      </c>
      <c r="D568" s="1"/>
      <c r="E568" s="1">
        <v>5</v>
      </c>
      <c r="F568" s="1">
        <v>1</v>
      </c>
      <c r="G568" s="1" t="s">
        <v>13</v>
      </c>
      <c r="H568" s="1" t="s">
        <v>10</v>
      </c>
      <c r="I568" s="1" t="s">
        <v>5</v>
      </c>
      <c r="J568" t="s">
        <v>5223</v>
      </c>
      <c r="K568" s="6" t="s">
        <v>5224</v>
      </c>
      <c r="L568" s="1" t="s">
        <v>11</v>
      </c>
      <c r="M568" s="1" t="s">
        <v>161</v>
      </c>
      <c r="N568" t="s">
        <v>72</v>
      </c>
    </row>
    <row r="569" spans="1:14" x14ac:dyDescent="0.75">
      <c r="A569" s="12">
        <v>43150</v>
      </c>
      <c r="B569" s="1" t="s">
        <v>5</v>
      </c>
      <c r="C569" s="1" t="s">
        <v>14</v>
      </c>
      <c r="D569" s="1"/>
      <c r="E569" s="1">
        <v>4</v>
      </c>
      <c r="F569" s="1">
        <v>1</v>
      </c>
      <c r="G569" s="1" t="s">
        <v>12</v>
      </c>
      <c r="H569" s="1" t="s">
        <v>18</v>
      </c>
      <c r="I569" s="1" t="s">
        <v>19</v>
      </c>
      <c r="J569" s="1" t="s">
        <v>713</v>
      </c>
      <c r="K569" s="6" t="s">
        <v>712</v>
      </c>
      <c r="L569" s="1" t="s">
        <v>11</v>
      </c>
      <c r="M569" s="1" t="s">
        <v>88</v>
      </c>
      <c r="N569" s="1" t="s">
        <v>72</v>
      </c>
    </row>
    <row r="570" spans="1:14" x14ac:dyDescent="0.75">
      <c r="A570" s="12">
        <v>43165</v>
      </c>
      <c r="B570" s="1" t="s">
        <v>5</v>
      </c>
      <c r="C570" s="1" t="s">
        <v>46</v>
      </c>
      <c r="D570" s="1" t="s">
        <v>14</v>
      </c>
      <c r="E570" s="1">
        <v>5</v>
      </c>
      <c r="F570" s="1">
        <v>1</v>
      </c>
      <c r="G570" s="1" t="s">
        <v>6</v>
      </c>
      <c r="H570" s="1" t="s">
        <v>10</v>
      </c>
      <c r="I570" s="1" t="s">
        <v>1146</v>
      </c>
      <c r="J570" t="s">
        <v>1211</v>
      </c>
      <c r="K570" s="6" t="s">
        <v>387</v>
      </c>
      <c r="L570" s="1" t="s">
        <v>11</v>
      </c>
      <c r="M570" s="1" t="s">
        <v>88</v>
      </c>
      <c r="N570" s="1" t="s">
        <v>73</v>
      </c>
    </row>
    <row r="571" spans="1:14" x14ac:dyDescent="0.75">
      <c r="A571" s="12">
        <v>43165</v>
      </c>
      <c r="B571" s="1" t="s">
        <v>5</v>
      </c>
      <c r="C571" s="1" t="s">
        <v>14</v>
      </c>
      <c r="D571" s="1"/>
      <c r="E571" s="1">
        <v>4</v>
      </c>
      <c r="F571" s="1">
        <v>1</v>
      </c>
      <c r="G571" s="1" t="s">
        <v>6</v>
      </c>
      <c r="H571" s="1" t="s">
        <v>10</v>
      </c>
      <c r="I571" s="1" t="s">
        <v>1146</v>
      </c>
      <c r="K571" s="6"/>
      <c r="L571" s="1" t="s">
        <v>11</v>
      </c>
      <c r="M571" s="1" t="s">
        <v>88</v>
      </c>
      <c r="N571" s="1" t="s">
        <v>73</v>
      </c>
    </row>
    <row r="572" spans="1:14" x14ac:dyDescent="0.75">
      <c r="A572" s="12">
        <v>43165</v>
      </c>
      <c r="B572" s="1" t="s">
        <v>14</v>
      </c>
      <c r="C572" s="1" t="s">
        <v>46</v>
      </c>
      <c r="D572" s="1"/>
      <c r="E572" s="1">
        <v>6</v>
      </c>
      <c r="F572" s="1">
        <v>1</v>
      </c>
      <c r="G572" s="1" t="s">
        <v>6</v>
      </c>
      <c r="H572" s="1" t="s">
        <v>10</v>
      </c>
      <c r="I572" s="1" t="s">
        <v>1146</v>
      </c>
      <c r="K572" s="6"/>
      <c r="L572" s="1" t="s">
        <v>11</v>
      </c>
      <c r="M572" s="1" t="s">
        <v>88</v>
      </c>
      <c r="N572" s="1" t="s">
        <v>73</v>
      </c>
    </row>
    <row r="573" spans="1:14" x14ac:dyDescent="0.75">
      <c r="A573" s="12">
        <v>43168</v>
      </c>
      <c r="B573" s="1" t="s">
        <v>4</v>
      </c>
      <c r="C573" s="1" t="s">
        <v>14</v>
      </c>
      <c r="D573" s="1"/>
      <c r="E573" s="1">
        <v>2</v>
      </c>
      <c r="F573" s="1">
        <v>1</v>
      </c>
      <c r="G573" s="1" t="s">
        <v>6</v>
      </c>
      <c r="H573" s="1" t="s">
        <v>10</v>
      </c>
      <c r="I573" s="1" t="s">
        <v>4</v>
      </c>
      <c r="J573" s="1" t="s">
        <v>5430</v>
      </c>
      <c r="K573" s="6" t="s">
        <v>5145</v>
      </c>
      <c r="L573" s="1" t="s">
        <v>11</v>
      </c>
      <c r="M573" s="1" t="s">
        <v>88</v>
      </c>
      <c r="N573" s="1" t="s">
        <v>72</v>
      </c>
    </row>
    <row r="574" spans="1:14" x14ac:dyDescent="0.75">
      <c r="A574" s="12">
        <v>43172</v>
      </c>
      <c r="B574" s="1" t="s">
        <v>4</v>
      </c>
      <c r="C574" s="1" t="s">
        <v>5</v>
      </c>
      <c r="D574" s="1"/>
      <c r="E574" s="1">
        <v>1</v>
      </c>
      <c r="F574" s="1">
        <v>1</v>
      </c>
      <c r="G574" s="1" t="s">
        <v>1711</v>
      </c>
      <c r="H574" s="1" t="s">
        <v>18</v>
      </c>
      <c r="I574" s="1" t="s">
        <v>19</v>
      </c>
      <c r="J574" s="1" t="s">
        <v>1958</v>
      </c>
      <c r="K574" s="6" t="s">
        <v>1959</v>
      </c>
      <c r="L574" s="1" t="s">
        <v>628</v>
      </c>
      <c r="M574" s="1" t="s">
        <v>88</v>
      </c>
      <c r="N574" s="1" t="s">
        <v>72</v>
      </c>
    </row>
    <row r="575" spans="1:14" x14ac:dyDescent="0.75">
      <c r="A575" s="12">
        <v>43173</v>
      </c>
      <c r="B575" s="1" t="s">
        <v>5</v>
      </c>
      <c r="C575" s="1" t="s">
        <v>14</v>
      </c>
      <c r="D575" s="1"/>
      <c r="E575" s="1">
        <v>4</v>
      </c>
      <c r="F575" s="1">
        <v>1</v>
      </c>
      <c r="G575" s="1" t="s">
        <v>13</v>
      </c>
      <c r="H575" s="1" t="s">
        <v>10</v>
      </c>
      <c r="I575" s="1" t="s">
        <v>5</v>
      </c>
      <c r="J575" t="s">
        <v>1179</v>
      </c>
      <c r="K575" s="6" t="s">
        <v>5082</v>
      </c>
      <c r="L575" s="1" t="s">
        <v>11</v>
      </c>
      <c r="M575" s="1" t="s">
        <v>161</v>
      </c>
      <c r="N575" t="s">
        <v>72</v>
      </c>
    </row>
    <row r="576" spans="1:14" x14ac:dyDescent="0.75">
      <c r="A576" s="12">
        <v>43175</v>
      </c>
      <c r="B576" s="1" t="s">
        <v>5</v>
      </c>
      <c r="C576" s="1" t="s">
        <v>14</v>
      </c>
      <c r="D576" s="1" t="s">
        <v>46</v>
      </c>
      <c r="E576" s="1">
        <v>4</v>
      </c>
      <c r="F576" s="1">
        <v>1</v>
      </c>
      <c r="G576" s="1" t="s">
        <v>13</v>
      </c>
      <c r="H576" s="1" t="s">
        <v>10</v>
      </c>
      <c r="I576" s="1" t="s">
        <v>659</v>
      </c>
      <c r="J576" s="1" t="s">
        <v>1178</v>
      </c>
      <c r="K576" s="6" t="s">
        <v>134</v>
      </c>
      <c r="L576" s="1" t="s">
        <v>11</v>
      </c>
      <c r="M576" s="1" t="s">
        <v>88</v>
      </c>
      <c r="N576" t="s">
        <v>73</v>
      </c>
    </row>
    <row r="577" spans="1:14" x14ac:dyDescent="0.75">
      <c r="A577" s="12">
        <v>43175</v>
      </c>
      <c r="B577" s="1" t="s">
        <v>5</v>
      </c>
      <c r="C577" s="1" t="s">
        <v>46</v>
      </c>
      <c r="D577" s="1"/>
      <c r="E577" s="1">
        <v>5</v>
      </c>
      <c r="F577" s="1">
        <v>1</v>
      </c>
      <c r="G577" s="1" t="s">
        <v>13</v>
      </c>
      <c r="H577" s="1" t="s">
        <v>10</v>
      </c>
      <c r="I577" s="1" t="s">
        <v>659</v>
      </c>
      <c r="J577" s="1"/>
      <c r="K577" s="6"/>
      <c r="L577" s="1" t="s">
        <v>11</v>
      </c>
      <c r="M577" s="1" t="s">
        <v>88</v>
      </c>
      <c r="N577" t="s">
        <v>73</v>
      </c>
    </row>
    <row r="578" spans="1:14" x14ac:dyDescent="0.75">
      <c r="A578" s="12">
        <v>43175</v>
      </c>
      <c r="B578" s="1" t="s">
        <v>14</v>
      </c>
      <c r="C578" s="1" t="s">
        <v>46</v>
      </c>
      <c r="D578" s="1"/>
      <c r="E578" s="1">
        <v>6</v>
      </c>
      <c r="F578" s="1">
        <v>1</v>
      </c>
      <c r="G578" s="1" t="s">
        <v>13</v>
      </c>
      <c r="H578" s="1" t="s">
        <v>10</v>
      </c>
      <c r="I578" s="1" t="s">
        <v>659</v>
      </c>
      <c r="J578" s="1"/>
      <c r="K578" s="6"/>
      <c r="L578" s="1" t="s">
        <v>11</v>
      </c>
      <c r="M578" s="1" t="s">
        <v>88</v>
      </c>
      <c r="N578" t="s">
        <v>73</v>
      </c>
    </row>
    <row r="579" spans="1:14" x14ac:dyDescent="0.75">
      <c r="A579" s="12">
        <v>43178</v>
      </c>
      <c r="B579" s="1" t="s">
        <v>5</v>
      </c>
      <c r="C579" s="1" t="s">
        <v>14</v>
      </c>
      <c r="D579" s="1"/>
      <c r="E579" s="1">
        <v>4</v>
      </c>
      <c r="F579" s="1">
        <v>1</v>
      </c>
      <c r="G579" s="1" t="s">
        <v>12</v>
      </c>
      <c r="H579" s="1" t="s">
        <v>18</v>
      </c>
      <c r="I579" s="1" t="s">
        <v>19</v>
      </c>
      <c r="J579" s="1" t="s">
        <v>711</v>
      </c>
      <c r="K579" s="6" t="s">
        <v>710</v>
      </c>
      <c r="L579" s="1" t="s">
        <v>11</v>
      </c>
      <c r="M579" s="1" t="s">
        <v>161</v>
      </c>
      <c r="N579" s="1" t="s">
        <v>72</v>
      </c>
    </row>
    <row r="580" spans="1:14" x14ac:dyDescent="0.75">
      <c r="A580" s="12">
        <v>43179</v>
      </c>
      <c r="B580" s="1" t="s">
        <v>4</v>
      </c>
      <c r="C580" s="1" t="s">
        <v>5</v>
      </c>
      <c r="D580" s="1"/>
      <c r="E580" s="1">
        <v>1</v>
      </c>
      <c r="F580" s="1">
        <v>1</v>
      </c>
      <c r="G580" s="1" t="s">
        <v>12</v>
      </c>
      <c r="H580" s="1" t="s">
        <v>18</v>
      </c>
      <c r="I580" s="1" t="s">
        <v>19</v>
      </c>
      <c r="J580" s="1" t="s">
        <v>706</v>
      </c>
      <c r="K580" s="6" t="s">
        <v>707</v>
      </c>
      <c r="L580" s="1" t="s">
        <v>11</v>
      </c>
      <c r="M580" s="1" t="s">
        <v>88</v>
      </c>
      <c r="N580" s="1" t="s">
        <v>72</v>
      </c>
    </row>
    <row r="581" spans="1:14" x14ac:dyDescent="0.75">
      <c r="A581" s="12">
        <v>43181</v>
      </c>
      <c r="B581" s="1" t="s">
        <v>4</v>
      </c>
      <c r="C581" s="1" t="s">
        <v>14</v>
      </c>
      <c r="D581" s="1"/>
      <c r="E581" s="1">
        <v>2</v>
      </c>
      <c r="F581" s="1">
        <v>1</v>
      </c>
      <c r="G581" s="1" t="s">
        <v>12</v>
      </c>
      <c r="H581" s="1" t="s">
        <v>18</v>
      </c>
      <c r="I581" s="1" t="s">
        <v>19</v>
      </c>
      <c r="J581" s="1" t="s">
        <v>1334</v>
      </c>
      <c r="K581" s="6" t="s">
        <v>1335</v>
      </c>
      <c r="L581" s="1" t="s">
        <v>11</v>
      </c>
      <c r="M581" s="1" t="s">
        <v>161</v>
      </c>
      <c r="N581" s="1" t="s">
        <v>72</v>
      </c>
    </row>
    <row r="582" spans="1:14" x14ac:dyDescent="0.75">
      <c r="A582" s="12">
        <v>43186</v>
      </c>
      <c r="B582" s="1" t="s">
        <v>5</v>
      </c>
      <c r="C582" s="1" t="s">
        <v>14</v>
      </c>
      <c r="D582" s="1"/>
      <c r="E582" s="1">
        <v>4</v>
      </c>
      <c r="F582" s="1">
        <v>1</v>
      </c>
      <c r="G582" s="1" t="s">
        <v>12</v>
      </c>
      <c r="H582" s="1" t="s">
        <v>18</v>
      </c>
      <c r="I582" s="1" t="s">
        <v>19</v>
      </c>
      <c r="J582" s="1" t="s">
        <v>704</v>
      </c>
      <c r="K582" s="6" t="s">
        <v>705</v>
      </c>
      <c r="L582" s="1" t="s">
        <v>11</v>
      </c>
      <c r="M582" s="1" t="s">
        <v>161</v>
      </c>
      <c r="N582" s="1" t="s">
        <v>72</v>
      </c>
    </row>
    <row r="583" spans="1:14" x14ac:dyDescent="0.75">
      <c r="A583" s="12">
        <v>43186</v>
      </c>
      <c r="B583" s="1" t="s">
        <v>4</v>
      </c>
      <c r="C583" s="1" t="s">
        <v>14</v>
      </c>
      <c r="D583" s="1"/>
      <c r="E583" s="1">
        <v>2</v>
      </c>
      <c r="F583" s="1">
        <v>1</v>
      </c>
      <c r="G583" s="1" t="s">
        <v>6</v>
      </c>
      <c r="H583" s="1" t="s">
        <v>10</v>
      </c>
      <c r="I583" s="1" t="s">
        <v>14</v>
      </c>
      <c r="J583" s="1" t="s">
        <v>2168</v>
      </c>
      <c r="K583" s="6" t="s">
        <v>2169</v>
      </c>
      <c r="L583" s="1" t="s">
        <v>11</v>
      </c>
      <c r="M583" s="1" t="s">
        <v>161</v>
      </c>
      <c r="N583" s="1" t="s">
        <v>72</v>
      </c>
    </row>
    <row r="584" spans="1:14" x14ac:dyDescent="0.75">
      <c r="A584" s="12">
        <v>43189</v>
      </c>
      <c r="B584" s="1" t="s">
        <v>4</v>
      </c>
      <c r="C584" s="1" t="s">
        <v>14</v>
      </c>
      <c r="D584" s="1"/>
      <c r="E584" s="1">
        <v>2</v>
      </c>
      <c r="F584" s="1">
        <v>1</v>
      </c>
      <c r="G584" s="1" t="s">
        <v>12</v>
      </c>
      <c r="H584" s="1" t="s">
        <v>18</v>
      </c>
      <c r="I584" s="1" t="s">
        <v>19</v>
      </c>
      <c r="J584" s="1" t="s">
        <v>1332</v>
      </c>
      <c r="K584" s="6" t="s">
        <v>1333</v>
      </c>
      <c r="L584" s="1" t="s">
        <v>166</v>
      </c>
      <c r="M584" s="1" t="s">
        <v>161</v>
      </c>
      <c r="N584" s="1" t="s">
        <v>72</v>
      </c>
    </row>
    <row r="585" spans="1:14" x14ac:dyDescent="0.75">
      <c r="A585" s="12">
        <v>43193</v>
      </c>
      <c r="B585" s="1" t="s">
        <v>5</v>
      </c>
      <c r="C585" s="1" t="s">
        <v>14</v>
      </c>
      <c r="D585" s="1"/>
      <c r="E585" s="1">
        <v>4</v>
      </c>
      <c r="F585" s="1">
        <v>1</v>
      </c>
      <c r="G585" s="1" t="s">
        <v>12</v>
      </c>
      <c r="H585" s="1" t="s">
        <v>10</v>
      </c>
      <c r="I585" s="1" t="s">
        <v>14</v>
      </c>
      <c r="J585" s="1" t="s">
        <v>1127</v>
      </c>
      <c r="K585" s="6" t="s">
        <v>703</v>
      </c>
      <c r="L585" s="1" t="s">
        <v>11</v>
      </c>
      <c r="M585" s="1" t="s">
        <v>161</v>
      </c>
      <c r="N585" s="1" t="s">
        <v>72</v>
      </c>
    </row>
    <row r="586" spans="1:14" x14ac:dyDescent="0.75">
      <c r="A586" s="12">
        <v>43194</v>
      </c>
      <c r="B586" s="1" t="s">
        <v>76</v>
      </c>
      <c r="C586" s="1" t="s">
        <v>14</v>
      </c>
      <c r="D586" s="1" t="s">
        <v>46</v>
      </c>
      <c r="E586" s="1">
        <v>4</v>
      </c>
      <c r="F586" s="1">
        <v>1</v>
      </c>
      <c r="G586" s="1" t="s">
        <v>12</v>
      </c>
      <c r="H586" s="1" t="s">
        <v>10</v>
      </c>
      <c r="I586" s="1" t="s">
        <v>14</v>
      </c>
      <c r="J586" t="s">
        <v>1147</v>
      </c>
      <c r="K586" s="6" t="s">
        <v>5407</v>
      </c>
      <c r="L586" s="1" t="s">
        <v>11</v>
      </c>
      <c r="M586" s="1" t="s">
        <v>88</v>
      </c>
      <c r="N586" t="s">
        <v>73</v>
      </c>
    </row>
    <row r="587" spans="1:14" x14ac:dyDescent="0.75">
      <c r="A587" s="12">
        <v>43194</v>
      </c>
      <c r="B587" s="1" t="s">
        <v>5</v>
      </c>
      <c r="C587" s="1" t="s">
        <v>46</v>
      </c>
      <c r="D587" s="1"/>
      <c r="E587" s="1">
        <v>5</v>
      </c>
      <c r="F587" s="1">
        <v>1</v>
      </c>
      <c r="G587" s="1" t="s">
        <v>12</v>
      </c>
      <c r="H587" s="1" t="s">
        <v>10</v>
      </c>
      <c r="I587" s="1" t="s">
        <v>14</v>
      </c>
      <c r="K587" s="6"/>
      <c r="L587" s="1" t="s">
        <v>11</v>
      </c>
      <c r="M587" s="1" t="s">
        <v>88</v>
      </c>
      <c r="N587" t="s">
        <v>73</v>
      </c>
    </row>
    <row r="588" spans="1:14" x14ac:dyDescent="0.75">
      <c r="A588" s="12">
        <v>43194</v>
      </c>
      <c r="B588" s="1" t="s">
        <v>14</v>
      </c>
      <c r="C588" s="1" t="s">
        <v>46</v>
      </c>
      <c r="D588" s="1"/>
      <c r="E588" s="1">
        <v>6</v>
      </c>
      <c r="F588" s="1">
        <v>1</v>
      </c>
      <c r="G588" s="1" t="s">
        <v>12</v>
      </c>
      <c r="H588" s="1" t="s">
        <v>10</v>
      </c>
      <c r="I588" s="1" t="s">
        <v>14</v>
      </c>
      <c r="K588" s="6"/>
      <c r="L588" s="1" t="s">
        <v>11</v>
      </c>
      <c r="M588" s="1" t="s">
        <v>88</v>
      </c>
      <c r="N588" t="s">
        <v>73</v>
      </c>
    </row>
    <row r="589" spans="1:14" x14ac:dyDescent="0.75">
      <c r="A589" s="12">
        <v>43199</v>
      </c>
      <c r="B589" s="1" t="s">
        <v>5</v>
      </c>
      <c r="C589" s="1" t="s">
        <v>14</v>
      </c>
      <c r="D589" s="1"/>
      <c r="E589" s="1">
        <v>4</v>
      </c>
      <c r="F589" s="1">
        <v>1</v>
      </c>
      <c r="G589" s="1" t="s">
        <v>12</v>
      </c>
      <c r="H589" s="1" t="s">
        <v>18</v>
      </c>
      <c r="I589" s="1" t="s">
        <v>19</v>
      </c>
      <c r="J589" s="1" t="s">
        <v>701</v>
      </c>
      <c r="K589" s="6" t="s">
        <v>702</v>
      </c>
      <c r="L589" s="1" t="s">
        <v>11</v>
      </c>
      <c r="M589" s="1" t="s">
        <v>88</v>
      </c>
      <c r="N589" s="1" t="s">
        <v>72</v>
      </c>
    </row>
    <row r="590" spans="1:14" x14ac:dyDescent="0.75">
      <c r="A590" s="12">
        <v>43201</v>
      </c>
      <c r="B590" s="1" t="s">
        <v>4</v>
      </c>
      <c r="C590" s="1" t="s">
        <v>14</v>
      </c>
      <c r="D590" s="1"/>
      <c r="E590" s="1">
        <v>2</v>
      </c>
      <c r="F590" s="1">
        <v>1</v>
      </c>
      <c r="G590" s="1" t="s">
        <v>12</v>
      </c>
      <c r="H590" s="1" t="s">
        <v>18</v>
      </c>
      <c r="I590" s="1" t="s">
        <v>19</v>
      </c>
      <c r="J590" s="1" t="s">
        <v>1328</v>
      </c>
      <c r="K590" s="6" t="s">
        <v>1327</v>
      </c>
      <c r="L590" s="1" t="s">
        <v>11</v>
      </c>
      <c r="M590" s="1" t="s">
        <v>88</v>
      </c>
      <c r="N590" s="1" t="s">
        <v>72</v>
      </c>
    </row>
    <row r="591" spans="1:14" x14ac:dyDescent="0.75">
      <c r="A591" s="12">
        <v>43202</v>
      </c>
      <c r="B591" s="1" t="s">
        <v>5</v>
      </c>
      <c r="C591" s="1" t="s">
        <v>14</v>
      </c>
      <c r="D591" s="1"/>
      <c r="E591" s="1">
        <v>4</v>
      </c>
      <c r="F591" s="1">
        <v>1</v>
      </c>
      <c r="G591" s="1" t="s">
        <v>12</v>
      </c>
      <c r="H591" s="1" t="s">
        <v>18</v>
      </c>
      <c r="I591" s="1" t="s">
        <v>19</v>
      </c>
      <c r="J591" s="1" t="s">
        <v>1329</v>
      </c>
      <c r="K591" s="6" t="s">
        <v>698</v>
      </c>
      <c r="L591" s="1" t="s">
        <v>11</v>
      </c>
      <c r="M591" s="1" t="s">
        <v>88</v>
      </c>
      <c r="N591" s="1" t="s">
        <v>72</v>
      </c>
    </row>
    <row r="592" spans="1:14" x14ac:dyDescent="0.75">
      <c r="A592" s="12">
        <v>43203</v>
      </c>
      <c r="B592" s="1" t="s">
        <v>14</v>
      </c>
      <c r="C592" s="1" t="s">
        <v>46</v>
      </c>
      <c r="D592" s="1"/>
      <c r="E592" s="1">
        <v>6</v>
      </c>
      <c r="F592" s="1">
        <v>1</v>
      </c>
      <c r="G592" s="1" t="s">
        <v>6</v>
      </c>
      <c r="H592" s="1" t="s">
        <v>10</v>
      </c>
      <c r="I592" s="1" t="s">
        <v>14</v>
      </c>
      <c r="J592" t="s">
        <v>1177</v>
      </c>
      <c r="K592" s="6" t="s">
        <v>5371</v>
      </c>
      <c r="L592" s="1" t="s">
        <v>11</v>
      </c>
      <c r="M592" s="1" t="s">
        <v>161</v>
      </c>
      <c r="N592" t="s">
        <v>72</v>
      </c>
    </row>
    <row r="593" spans="1:14" x14ac:dyDescent="0.75">
      <c r="A593" s="12">
        <v>43203</v>
      </c>
      <c r="B593" s="1" t="s">
        <v>4</v>
      </c>
      <c r="C593" s="1" t="s">
        <v>14</v>
      </c>
      <c r="D593" s="1"/>
      <c r="E593" s="1">
        <v>2</v>
      </c>
      <c r="F593" s="1">
        <v>1</v>
      </c>
      <c r="G593" s="1" t="s">
        <v>6</v>
      </c>
      <c r="H593" s="1" t="s">
        <v>10</v>
      </c>
      <c r="I593" s="1" t="s">
        <v>14</v>
      </c>
      <c r="J593" t="s">
        <v>2166</v>
      </c>
      <c r="K593" s="6" t="s">
        <v>2167</v>
      </c>
      <c r="L593" s="1" t="s">
        <v>11</v>
      </c>
      <c r="M593" s="1" t="s">
        <v>161</v>
      </c>
      <c r="N593" s="1" t="s">
        <v>72</v>
      </c>
    </row>
    <row r="594" spans="1:14" x14ac:dyDescent="0.75">
      <c r="A594" s="12">
        <v>43204</v>
      </c>
      <c r="B594" s="1" t="s">
        <v>5</v>
      </c>
      <c r="C594" s="1" t="s">
        <v>14</v>
      </c>
      <c r="D594" s="1"/>
      <c r="E594" s="1">
        <v>4</v>
      </c>
      <c r="F594" s="1">
        <v>1</v>
      </c>
      <c r="G594" s="1" t="s">
        <v>12</v>
      </c>
      <c r="H594" s="1" t="s">
        <v>18</v>
      </c>
      <c r="I594" s="1" t="s">
        <v>19</v>
      </c>
      <c r="J594" s="1" t="s">
        <v>696</v>
      </c>
      <c r="K594" s="6" t="s">
        <v>697</v>
      </c>
      <c r="L594" s="1" t="s">
        <v>11</v>
      </c>
      <c r="M594" s="1" t="s">
        <v>88</v>
      </c>
      <c r="N594" s="1" t="s">
        <v>72</v>
      </c>
    </row>
    <row r="595" spans="1:14" x14ac:dyDescent="0.75">
      <c r="A595" s="12">
        <v>43205</v>
      </c>
      <c r="B595" s="1" t="s">
        <v>5</v>
      </c>
      <c r="C595" s="1" t="s">
        <v>46</v>
      </c>
      <c r="D595" s="1"/>
      <c r="E595" s="1">
        <v>5</v>
      </c>
      <c r="F595" s="1">
        <v>1</v>
      </c>
      <c r="G595" s="1" t="s">
        <v>12</v>
      </c>
      <c r="H595" s="1" t="s">
        <v>18</v>
      </c>
      <c r="I595" s="1" t="s">
        <v>19</v>
      </c>
      <c r="J595" s="1" t="s">
        <v>694</v>
      </c>
      <c r="K595" s="6" t="s">
        <v>695</v>
      </c>
      <c r="L595" s="1" t="s">
        <v>11</v>
      </c>
      <c r="M595" s="1" t="s">
        <v>88</v>
      </c>
      <c r="N595" s="1" t="s">
        <v>72</v>
      </c>
    </row>
    <row r="596" spans="1:14" x14ac:dyDescent="0.75">
      <c r="A596" s="12">
        <v>43217</v>
      </c>
      <c r="B596" s="1" t="s">
        <v>4</v>
      </c>
      <c r="C596" s="1" t="s">
        <v>14</v>
      </c>
      <c r="D596" s="1"/>
      <c r="E596" s="1">
        <v>2</v>
      </c>
      <c r="F596" s="1">
        <v>1</v>
      </c>
      <c r="G596" s="1" t="s">
        <v>1711</v>
      </c>
      <c r="H596" s="1" t="s">
        <v>18</v>
      </c>
      <c r="I596" s="1" t="s">
        <v>19</v>
      </c>
      <c r="J596" s="1" t="s">
        <v>1928</v>
      </c>
      <c r="K596" s="6" t="s">
        <v>1929</v>
      </c>
      <c r="L596" s="1" t="s">
        <v>628</v>
      </c>
      <c r="M596" s="1" t="s">
        <v>88</v>
      </c>
      <c r="N596" s="1" t="s">
        <v>72</v>
      </c>
    </row>
    <row r="597" spans="1:14" x14ac:dyDescent="0.75">
      <c r="A597" s="12">
        <v>43217</v>
      </c>
      <c r="B597" s="1" t="s">
        <v>4</v>
      </c>
      <c r="C597" s="1" t="s">
        <v>14</v>
      </c>
      <c r="D597" s="1"/>
      <c r="E597" s="1">
        <v>2</v>
      </c>
      <c r="F597" s="1">
        <v>1</v>
      </c>
      <c r="G597" s="1" t="s">
        <v>13</v>
      </c>
      <c r="H597" s="1" t="s">
        <v>10</v>
      </c>
      <c r="I597" s="1" t="s">
        <v>1718</v>
      </c>
      <c r="J597" s="1" t="s">
        <v>2164</v>
      </c>
      <c r="K597" s="6" t="s">
        <v>2165</v>
      </c>
      <c r="L597" s="1" t="s">
        <v>11</v>
      </c>
      <c r="M597" s="1" t="s">
        <v>88</v>
      </c>
      <c r="N597" s="1" t="s">
        <v>72</v>
      </c>
    </row>
    <row r="598" spans="1:14" x14ac:dyDescent="0.75">
      <c r="A598" s="12">
        <v>43218</v>
      </c>
      <c r="B598" s="1" t="s">
        <v>5</v>
      </c>
      <c r="C598" s="1" t="s">
        <v>14</v>
      </c>
      <c r="D598" s="1" t="s">
        <v>46</v>
      </c>
      <c r="E598" s="1">
        <v>4</v>
      </c>
      <c r="F598" s="1">
        <v>1</v>
      </c>
      <c r="G598" s="1" t="s">
        <v>13</v>
      </c>
      <c r="H598" s="1" t="s">
        <v>10</v>
      </c>
      <c r="I598" s="1" t="s">
        <v>5</v>
      </c>
      <c r="J598" t="s">
        <v>1148</v>
      </c>
      <c r="K598" s="6" t="s">
        <v>386</v>
      </c>
      <c r="L598" s="1" t="s">
        <v>11</v>
      </c>
      <c r="M598" s="1" t="s">
        <v>88</v>
      </c>
      <c r="N598" t="s">
        <v>73</v>
      </c>
    </row>
    <row r="599" spans="1:14" x14ac:dyDescent="0.75">
      <c r="A599" s="12">
        <v>43218</v>
      </c>
      <c r="B599" s="1" t="s">
        <v>5</v>
      </c>
      <c r="C599" s="1" t="s">
        <v>46</v>
      </c>
      <c r="D599" s="1"/>
      <c r="E599" s="1">
        <v>5</v>
      </c>
      <c r="F599" s="1">
        <v>1</v>
      </c>
      <c r="G599" s="1" t="s">
        <v>13</v>
      </c>
      <c r="H599" s="1" t="s">
        <v>10</v>
      </c>
      <c r="I599" s="1" t="s">
        <v>5</v>
      </c>
      <c r="K599" s="6"/>
      <c r="L599" s="1" t="s">
        <v>11</v>
      </c>
      <c r="M599" s="1" t="s">
        <v>88</v>
      </c>
      <c r="N599" t="s">
        <v>73</v>
      </c>
    </row>
    <row r="600" spans="1:14" x14ac:dyDescent="0.75">
      <c r="A600" s="12">
        <v>43218</v>
      </c>
      <c r="B600" s="1" t="s">
        <v>14</v>
      </c>
      <c r="C600" s="1" t="s">
        <v>46</v>
      </c>
      <c r="D600" s="1"/>
      <c r="E600" s="1">
        <v>6</v>
      </c>
      <c r="F600" s="1">
        <v>1</v>
      </c>
      <c r="G600" s="1" t="s">
        <v>13</v>
      </c>
      <c r="H600" s="1" t="s">
        <v>10</v>
      </c>
      <c r="I600" s="1" t="s">
        <v>5</v>
      </c>
      <c r="K600" s="6"/>
      <c r="L600" s="1" t="s">
        <v>11</v>
      </c>
      <c r="M600" s="1" t="s">
        <v>88</v>
      </c>
      <c r="N600" t="s">
        <v>73</v>
      </c>
    </row>
    <row r="601" spans="1:14" x14ac:dyDescent="0.75">
      <c r="A601" s="12">
        <v>43230</v>
      </c>
      <c r="B601" s="1" t="s">
        <v>5</v>
      </c>
      <c r="C601" s="1" t="s">
        <v>14</v>
      </c>
      <c r="D601" s="1"/>
      <c r="E601" s="1">
        <v>4</v>
      </c>
      <c r="F601" s="1">
        <v>1</v>
      </c>
      <c r="G601" s="1" t="s">
        <v>12</v>
      </c>
      <c r="H601" s="1" t="s">
        <v>18</v>
      </c>
      <c r="I601" s="1" t="s">
        <v>19</v>
      </c>
      <c r="J601" s="1" t="s">
        <v>690</v>
      </c>
      <c r="K601" s="6" t="s">
        <v>691</v>
      </c>
      <c r="L601" s="1" t="s">
        <v>11</v>
      </c>
      <c r="M601" s="1" t="s">
        <v>88</v>
      </c>
      <c r="N601" s="1" t="s">
        <v>72</v>
      </c>
    </row>
    <row r="602" spans="1:14" x14ac:dyDescent="0.75">
      <c r="A602" s="12">
        <v>43231</v>
      </c>
      <c r="B602" s="1" t="s">
        <v>5</v>
      </c>
      <c r="C602" s="1" t="s">
        <v>46</v>
      </c>
      <c r="D602" s="1"/>
      <c r="E602" s="1">
        <v>5</v>
      </c>
      <c r="F602" s="1">
        <v>1</v>
      </c>
      <c r="G602" s="1" t="s">
        <v>6</v>
      </c>
      <c r="H602" s="1" t="s">
        <v>10</v>
      </c>
      <c r="I602" s="1" t="s">
        <v>46</v>
      </c>
      <c r="J602" t="s">
        <v>5295</v>
      </c>
      <c r="K602" s="6" t="s">
        <v>133</v>
      </c>
      <c r="L602" s="1" t="s">
        <v>11</v>
      </c>
      <c r="M602" s="1" t="s">
        <v>161</v>
      </c>
      <c r="N602" t="s">
        <v>72</v>
      </c>
    </row>
    <row r="603" spans="1:14" x14ac:dyDescent="0.75">
      <c r="A603" s="12">
        <v>43234</v>
      </c>
      <c r="B603" s="1" t="s">
        <v>5</v>
      </c>
      <c r="C603" s="1" t="s">
        <v>14</v>
      </c>
      <c r="D603" s="1" t="s">
        <v>46</v>
      </c>
      <c r="E603" s="1">
        <v>4</v>
      </c>
      <c r="F603" s="1">
        <v>1</v>
      </c>
      <c r="G603" s="1" t="s">
        <v>6</v>
      </c>
      <c r="H603" s="1" t="s">
        <v>10</v>
      </c>
      <c r="I603" s="1" t="s">
        <v>659</v>
      </c>
      <c r="J603" t="s">
        <v>1176</v>
      </c>
      <c r="K603" s="6" t="s">
        <v>385</v>
      </c>
      <c r="L603" s="1" t="s">
        <v>11</v>
      </c>
      <c r="M603" s="1" t="s">
        <v>88</v>
      </c>
      <c r="N603" t="s">
        <v>73</v>
      </c>
    </row>
    <row r="604" spans="1:14" x14ac:dyDescent="0.75">
      <c r="A604" s="12">
        <v>43234</v>
      </c>
      <c r="B604" s="1" t="s">
        <v>5</v>
      </c>
      <c r="C604" s="1" t="s">
        <v>46</v>
      </c>
      <c r="D604" s="1"/>
      <c r="E604" s="1">
        <v>5</v>
      </c>
      <c r="F604" s="1">
        <v>1</v>
      </c>
      <c r="G604" s="1" t="s">
        <v>6</v>
      </c>
      <c r="H604" s="1" t="s">
        <v>10</v>
      </c>
      <c r="I604" s="1" t="s">
        <v>659</v>
      </c>
      <c r="K604" s="6"/>
      <c r="L604" s="1" t="s">
        <v>11</v>
      </c>
      <c r="M604" s="1" t="s">
        <v>88</v>
      </c>
      <c r="N604" t="s">
        <v>73</v>
      </c>
    </row>
    <row r="605" spans="1:14" x14ac:dyDescent="0.75">
      <c r="A605" s="12">
        <v>43234</v>
      </c>
      <c r="B605" s="1" t="s">
        <v>14</v>
      </c>
      <c r="C605" s="1" t="s">
        <v>46</v>
      </c>
      <c r="D605" s="1"/>
      <c r="E605" s="1">
        <v>6</v>
      </c>
      <c r="F605" s="1">
        <v>1</v>
      </c>
      <c r="G605" s="1" t="s">
        <v>6</v>
      </c>
      <c r="H605" s="1" t="s">
        <v>10</v>
      </c>
      <c r="I605" s="1" t="s">
        <v>659</v>
      </c>
      <c r="K605" s="6"/>
      <c r="L605" s="1" t="s">
        <v>11</v>
      </c>
      <c r="M605" s="1" t="s">
        <v>88</v>
      </c>
      <c r="N605" t="s">
        <v>73</v>
      </c>
    </row>
    <row r="606" spans="1:14" x14ac:dyDescent="0.75">
      <c r="A606" s="12">
        <v>43234</v>
      </c>
      <c r="B606" s="1" t="s">
        <v>5</v>
      </c>
      <c r="C606" s="1" t="s">
        <v>46</v>
      </c>
      <c r="D606" s="1"/>
      <c r="E606" s="1">
        <v>5</v>
      </c>
      <c r="F606" s="1">
        <v>1</v>
      </c>
      <c r="G606" s="1" t="s">
        <v>13</v>
      </c>
      <c r="H606" s="1" t="s">
        <v>10</v>
      </c>
      <c r="I606" s="1" t="s">
        <v>5</v>
      </c>
      <c r="J606" s="1" t="s">
        <v>5420</v>
      </c>
      <c r="K606" s="6" t="s">
        <v>5315</v>
      </c>
      <c r="L606" s="1" t="s">
        <v>11</v>
      </c>
      <c r="M606" s="1" t="s">
        <v>161</v>
      </c>
      <c r="N606" s="1" t="s">
        <v>72</v>
      </c>
    </row>
    <row r="607" spans="1:14" x14ac:dyDescent="0.75">
      <c r="A607" s="12">
        <v>43236</v>
      </c>
      <c r="B607" s="1" t="s">
        <v>5</v>
      </c>
      <c r="C607" s="1" t="s">
        <v>14</v>
      </c>
      <c r="D607" s="1"/>
      <c r="E607" s="1">
        <v>4</v>
      </c>
      <c r="F607" s="1">
        <v>1</v>
      </c>
      <c r="G607" s="1" t="s">
        <v>12</v>
      </c>
      <c r="H607" s="1" t="s">
        <v>18</v>
      </c>
      <c r="I607" s="1" t="s">
        <v>19</v>
      </c>
      <c r="J607" s="1" t="s">
        <v>689</v>
      </c>
      <c r="K607" s="6" t="s">
        <v>688</v>
      </c>
      <c r="L607" s="1" t="s">
        <v>11</v>
      </c>
      <c r="M607" s="1" t="s">
        <v>88</v>
      </c>
      <c r="N607" s="1" t="s">
        <v>72</v>
      </c>
    </row>
    <row r="608" spans="1:14" x14ac:dyDescent="0.75">
      <c r="A608" s="12">
        <v>43236</v>
      </c>
      <c r="B608" s="1" t="s">
        <v>4</v>
      </c>
      <c r="C608" s="1" t="s">
        <v>14</v>
      </c>
      <c r="D608" s="1"/>
      <c r="E608" s="1">
        <v>2</v>
      </c>
      <c r="F608" s="1">
        <v>1</v>
      </c>
      <c r="G608" s="1" t="s">
        <v>1711</v>
      </c>
      <c r="H608" s="1" t="s">
        <v>10</v>
      </c>
      <c r="I608" s="1" t="s">
        <v>1718</v>
      </c>
      <c r="J608" s="1" t="s">
        <v>1926</v>
      </c>
      <c r="K608" s="6" t="s">
        <v>1927</v>
      </c>
      <c r="L608" s="1" t="s">
        <v>628</v>
      </c>
      <c r="M608" s="1" t="s">
        <v>88</v>
      </c>
      <c r="N608" s="1" t="s">
        <v>72</v>
      </c>
    </row>
    <row r="609" spans="1:14" x14ac:dyDescent="0.75">
      <c r="A609" s="12">
        <v>43244</v>
      </c>
      <c r="B609" s="1" t="s">
        <v>5</v>
      </c>
      <c r="C609" s="1" t="s">
        <v>14</v>
      </c>
      <c r="D609" s="1"/>
      <c r="E609" s="1">
        <v>4</v>
      </c>
      <c r="F609" s="1">
        <v>1</v>
      </c>
      <c r="G609" s="1" t="s">
        <v>6</v>
      </c>
      <c r="H609" s="1" t="s">
        <v>10</v>
      </c>
      <c r="I609" s="1" t="s">
        <v>14</v>
      </c>
      <c r="J609" s="1" t="s">
        <v>1175</v>
      </c>
      <c r="K609" s="6" t="s">
        <v>384</v>
      </c>
      <c r="L609" s="1" t="s">
        <v>11</v>
      </c>
      <c r="M609" s="1" t="s">
        <v>88</v>
      </c>
      <c r="N609" s="1" t="s">
        <v>72</v>
      </c>
    </row>
    <row r="610" spans="1:14" x14ac:dyDescent="0.75">
      <c r="A610" s="12">
        <v>43245</v>
      </c>
      <c r="B610" s="1" t="s">
        <v>4</v>
      </c>
      <c r="C610" s="1" t="s">
        <v>14</v>
      </c>
      <c r="D610" s="1"/>
      <c r="E610" s="1">
        <v>2</v>
      </c>
      <c r="F610" s="1">
        <v>1</v>
      </c>
      <c r="G610" s="1" t="s">
        <v>6</v>
      </c>
      <c r="H610" s="1" t="s">
        <v>10</v>
      </c>
      <c r="I610" s="1" t="s">
        <v>14</v>
      </c>
      <c r="J610" s="1" t="s">
        <v>2163</v>
      </c>
      <c r="K610" s="6" t="s">
        <v>5413</v>
      </c>
      <c r="L610" s="1" t="s">
        <v>11</v>
      </c>
      <c r="M610" s="1" t="s">
        <v>88</v>
      </c>
      <c r="N610" s="1" t="s">
        <v>72</v>
      </c>
    </row>
    <row r="611" spans="1:14" x14ac:dyDescent="0.75">
      <c r="A611" s="12">
        <v>43249</v>
      </c>
      <c r="B611" s="1" t="s">
        <v>5</v>
      </c>
      <c r="C611" s="1" t="s">
        <v>14</v>
      </c>
      <c r="D611" s="1"/>
      <c r="E611" s="1">
        <v>4</v>
      </c>
      <c r="F611" s="1">
        <v>1</v>
      </c>
      <c r="G611" s="1" t="s">
        <v>12</v>
      </c>
      <c r="H611" s="1" t="s">
        <v>18</v>
      </c>
      <c r="I611" s="1" t="s">
        <v>19</v>
      </c>
      <c r="J611" s="1" t="s">
        <v>687</v>
      </c>
      <c r="K611" s="6" t="s">
        <v>686</v>
      </c>
      <c r="L611" s="1" t="s">
        <v>11</v>
      </c>
      <c r="M611" s="1" t="s">
        <v>88</v>
      </c>
      <c r="N611" s="1" t="s">
        <v>72</v>
      </c>
    </row>
    <row r="612" spans="1:14" x14ac:dyDescent="0.75">
      <c r="A612" s="12">
        <v>43252</v>
      </c>
      <c r="B612" s="1" t="s">
        <v>4</v>
      </c>
      <c r="C612" s="1" t="s">
        <v>14</v>
      </c>
      <c r="D612" s="1"/>
      <c r="E612" s="1">
        <v>2</v>
      </c>
      <c r="F612" s="1">
        <v>1</v>
      </c>
      <c r="G612" s="1" t="s">
        <v>1711</v>
      </c>
      <c r="H612" s="1" t="s">
        <v>18</v>
      </c>
      <c r="I612" s="1" t="s">
        <v>19</v>
      </c>
      <c r="J612" s="1" t="s">
        <v>1924</v>
      </c>
      <c r="K612" s="6" t="s">
        <v>1925</v>
      </c>
      <c r="L612" s="1" t="s">
        <v>628</v>
      </c>
      <c r="M612" s="1" t="s">
        <v>88</v>
      </c>
      <c r="N612" s="1" t="s">
        <v>72</v>
      </c>
    </row>
    <row r="613" spans="1:14" x14ac:dyDescent="0.75">
      <c r="A613" s="12">
        <v>43255</v>
      </c>
      <c r="B613" s="1" t="s">
        <v>4</v>
      </c>
      <c r="C613" s="1" t="s">
        <v>14</v>
      </c>
      <c r="D613" s="1"/>
      <c r="E613" s="1">
        <v>2</v>
      </c>
      <c r="F613" s="1">
        <v>1</v>
      </c>
      <c r="G613" s="1" t="s">
        <v>13</v>
      </c>
      <c r="H613" s="1" t="s">
        <v>10</v>
      </c>
      <c r="I613" s="1" t="s">
        <v>4</v>
      </c>
      <c r="J613" s="1" t="s">
        <v>2108</v>
      </c>
      <c r="K613" s="6" t="s">
        <v>2146</v>
      </c>
      <c r="L613" s="1" t="s">
        <v>11</v>
      </c>
      <c r="M613" s="1" t="s">
        <v>88</v>
      </c>
      <c r="N613" s="1" t="s">
        <v>72</v>
      </c>
    </row>
    <row r="614" spans="1:14" x14ac:dyDescent="0.75">
      <c r="A614" s="12">
        <v>43258</v>
      </c>
      <c r="B614" s="1" t="s">
        <v>4</v>
      </c>
      <c r="C614" s="1" t="s">
        <v>14</v>
      </c>
      <c r="D614" s="1"/>
      <c r="E614" s="1">
        <v>2</v>
      </c>
      <c r="F614" s="1">
        <v>1</v>
      </c>
      <c r="G614" s="1" t="s">
        <v>177</v>
      </c>
      <c r="H614" s="1" t="s">
        <v>10</v>
      </c>
      <c r="I614" s="1" t="s">
        <v>1169</v>
      </c>
      <c r="J614" s="1" t="s">
        <v>1707</v>
      </c>
      <c r="K614" s="6" t="s">
        <v>1708</v>
      </c>
      <c r="L614" s="1" t="s">
        <v>11</v>
      </c>
      <c r="M614" s="1" t="s">
        <v>161</v>
      </c>
      <c r="N614" s="1" t="s">
        <v>73</v>
      </c>
    </row>
    <row r="615" spans="1:14" x14ac:dyDescent="0.75">
      <c r="A615" s="12">
        <v>43259</v>
      </c>
      <c r="B615" s="1" t="s">
        <v>4</v>
      </c>
      <c r="C615" s="1" t="s">
        <v>5</v>
      </c>
      <c r="D615" s="1"/>
      <c r="E615" s="1">
        <v>1</v>
      </c>
      <c r="F615" s="1">
        <v>1</v>
      </c>
      <c r="G615" s="1" t="s">
        <v>1711</v>
      </c>
      <c r="H615" s="1" t="s">
        <v>10</v>
      </c>
      <c r="I615" s="1" t="s">
        <v>669</v>
      </c>
      <c r="J615" s="1" t="s">
        <v>1976</v>
      </c>
      <c r="K615" s="6" t="s">
        <v>1933</v>
      </c>
      <c r="L615" s="1" t="s">
        <v>628</v>
      </c>
      <c r="M615" s="1" t="s">
        <v>88</v>
      </c>
      <c r="N615" s="1" t="s">
        <v>72</v>
      </c>
    </row>
    <row r="616" spans="1:14" x14ac:dyDescent="0.75">
      <c r="A616" s="12">
        <v>43260</v>
      </c>
      <c r="B616" s="1" t="s">
        <v>5</v>
      </c>
      <c r="C616" s="1" t="s">
        <v>46</v>
      </c>
      <c r="D616" s="1"/>
      <c r="E616" s="1">
        <v>5</v>
      </c>
      <c r="F616" s="1">
        <v>1</v>
      </c>
      <c r="G616" s="1" t="s">
        <v>12</v>
      </c>
      <c r="H616" s="1" t="s">
        <v>10</v>
      </c>
      <c r="I616" s="1" t="s">
        <v>683</v>
      </c>
      <c r="J616" s="1" t="s">
        <v>1128</v>
      </c>
      <c r="K616" s="6" t="s">
        <v>682</v>
      </c>
      <c r="L616" s="1" t="s">
        <v>11</v>
      </c>
      <c r="M616" s="1" t="s">
        <v>161</v>
      </c>
      <c r="N616" s="1" t="s">
        <v>73</v>
      </c>
    </row>
    <row r="617" spans="1:14" x14ac:dyDescent="0.75">
      <c r="A617" s="12">
        <v>43265</v>
      </c>
      <c r="B617" s="1" t="s">
        <v>4</v>
      </c>
      <c r="C617" s="1" t="s">
        <v>5</v>
      </c>
      <c r="D617" s="1"/>
      <c r="E617" s="1">
        <v>1</v>
      </c>
      <c r="F617" s="1">
        <v>1</v>
      </c>
      <c r="G617" s="1" t="s">
        <v>1711</v>
      </c>
      <c r="H617" s="1" t="s">
        <v>18</v>
      </c>
      <c r="I617" s="1" t="s">
        <v>19</v>
      </c>
      <c r="J617" s="1" t="s">
        <v>1974</v>
      </c>
      <c r="K617" s="6" t="s">
        <v>1975</v>
      </c>
      <c r="L617" s="1" t="s">
        <v>628</v>
      </c>
      <c r="M617" s="1" t="s">
        <v>88</v>
      </c>
      <c r="N617" s="1" t="s">
        <v>72</v>
      </c>
    </row>
    <row r="618" spans="1:14" x14ac:dyDescent="0.75">
      <c r="A618" s="12">
        <v>43269</v>
      </c>
      <c r="B618" s="1" t="s">
        <v>5</v>
      </c>
      <c r="C618" s="1" t="s">
        <v>14</v>
      </c>
      <c r="D618" s="1" t="s">
        <v>46</v>
      </c>
      <c r="E618" s="1">
        <v>4</v>
      </c>
      <c r="F618" s="1">
        <v>1</v>
      </c>
      <c r="G618" s="1" t="s">
        <v>6</v>
      </c>
      <c r="H618" s="1" t="s">
        <v>10</v>
      </c>
      <c r="I618" s="1" t="s">
        <v>5</v>
      </c>
      <c r="J618" t="s">
        <v>5367</v>
      </c>
      <c r="K618" s="6" t="s">
        <v>5368</v>
      </c>
      <c r="L618" s="1" t="s">
        <v>11</v>
      </c>
      <c r="M618" s="1" t="s">
        <v>88</v>
      </c>
      <c r="N618" t="s">
        <v>73</v>
      </c>
    </row>
    <row r="619" spans="1:14" x14ac:dyDescent="0.75">
      <c r="A619" s="12">
        <v>43269</v>
      </c>
      <c r="B619" s="1" t="s">
        <v>5</v>
      </c>
      <c r="C619" s="1" t="s">
        <v>46</v>
      </c>
      <c r="D619" s="1"/>
      <c r="E619" s="1">
        <v>5</v>
      </c>
      <c r="F619" s="1">
        <v>1</v>
      </c>
      <c r="G619" s="1" t="s">
        <v>6</v>
      </c>
      <c r="H619" s="1" t="s">
        <v>10</v>
      </c>
      <c r="I619" s="1" t="s">
        <v>5</v>
      </c>
      <c r="K619" s="6"/>
      <c r="L619" s="1" t="s">
        <v>11</v>
      </c>
      <c r="M619" s="1" t="s">
        <v>88</v>
      </c>
      <c r="N619" t="s">
        <v>73</v>
      </c>
    </row>
    <row r="620" spans="1:14" x14ac:dyDescent="0.75">
      <c r="A620" s="12">
        <v>43269</v>
      </c>
      <c r="B620" s="1" t="s">
        <v>14</v>
      </c>
      <c r="C620" s="1" t="s">
        <v>46</v>
      </c>
      <c r="D620" s="1"/>
      <c r="E620" s="1">
        <v>6</v>
      </c>
      <c r="F620" s="1">
        <v>1</v>
      </c>
      <c r="G620" s="1" t="s">
        <v>6</v>
      </c>
      <c r="H620" s="1" t="s">
        <v>10</v>
      </c>
      <c r="I620" s="1" t="s">
        <v>5</v>
      </c>
      <c r="K620" s="6"/>
      <c r="L620" s="1" t="s">
        <v>11</v>
      </c>
      <c r="M620" s="1" t="s">
        <v>88</v>
      </c>
      <c r="N620" t="s">
        <v>73</v>
      </c>
    </row>
    <row r="621" spans="1:14" x14ac:dyDescent="0.75">
      <c r="A621" s="12">
        <v>43276</v>
      </c>
      <c r="B621" s="1" t="s">
        <v>5</v>
      </c>
      <c r="C621" s="1" t="s">
        <v>14</v>
      </c>
      <c r="D621" s="1"/>
      <c r="E621" s="1">
        <v>4</v>
      </c>
      <c r="F621" s="1">
        <v>1</v>
      </c>
      <c r="G621" s="1" t="s">
        <v>12</v>
      </c>
      <c r="H621" s="1" t="s">
        <v>18</v>
      </c>
      <c r="I621" s="1" t="s">
        <v>19</v>
      </c>
      <c r="J621" s="1" t="s">
        <v>678</v>
      </c>
      <c r="K621" s="6" t="s">
        <v>679</v>
      </c>
      <c r="L621" s="1" t="s">
        <v>11</v>
      </c>
      <c r="M621" s="1" t="s">
        <v>161</v>
      </c>
      <c r="N621" s="1" t="s">
        <v>72</v>
      </c>
    </row>
    <row r="622" spans="1:14" x14ac:dyDescent="0.75">
      <c r="A622" s="12">
        <v>43277</v>
      </c>
      <c r="B622" s="1" t="s">
        <v>4</v>
      </c>
      <c r="C622" s="1" t="s">
        <v>14</v>
      </c>
      <c r="D622" s="1"/>
      <c r="E622" s="1">
        <v>2</v>
      </c>
      <c r="F622" s="1">
        <v>1</v>
      </c>
      <c r="G622" s="1" t="s">
        <v>12</v>
      </c>
      <c r="H622" s="1" t="s">
        <v>18</v>
      </c>
      <c r="I622" s="1" t="s">
        <v>19</v>
      </c>
      <c r="J622" s="1" t="s">
        <v>1871</v>
      </c>
      <c r="K622" s="6" t="s">
        <v>1872</v>
      </c>
      <c r="L622" s="1" t="s">
        <v>11</v>
      </c>
      <c r="M622" s="1" t="s">
        <v>161</v>
      </c>
      <c r="N622" s="1" t="s">
        <v>72</v>
      </c>
    </row>
    <row r="623" spans="1:14" x14ac:dyDescent="0.75">
      <c r="A623" s="12">
        <v>43278</v>
      </c>
      <c r="B623" s="1" t="s">
        <v>4</v>
      </c>
      <c r="C623" s="1" t="s">
        <v>5</v>
      </c>
      <c r="D623" s="1"/>
      <c r="E623" s="1">
        <v>1</v>
      </c>
      <c r="F623" s="1">
        <v>1</v>
      </c>
      <c r="G623" s="1" t="s">
        <v>12</v>
      </c>
      <c r="H623" s="1" t="s">
        <v>10</v>
      </c>
      <c r="I623" s="1" t="s">
        <v>5</v>
      </c>
      <c r="J623" s="1" t="s">
        <v>677</v>
      </c>
      <c r="K623" s="6" t="s">
        <v>676</v>
      </c>
      <c r="L623" s="1" t="s">
        <v>11</v>
      </c>
      <c r="M623" s="1" t="s">
        <v>88</v>
      </c>
      <c r="N623" s="1" t="s">
        <v>72</v>
      </c>
    </row>
    <row r="624" spans="1:14" x14ac:dyDescent="0.75">
      <c r="A624" s="12">
        <v>43283</v>
      </c>
      <c r="B624" s="1" t="s">
        <v>5</v>
      </c>
      <c r="C624" s="1" t="s">
        <v>46</v>
      </c>
      <c r="D624" s="1"/>
      <c r="E624" s="1">
        <v>5</v>
      </c>
      <c r="F624" s="1">
        <v>1</v>
      </c>
      <c r="G624" s="1" t="s">
        <v>13</v>
      </c>
      <c r="H624" s="1" t="s">
        <v>18</v>
      </c>
      <c r="I624" s="1" t="s">
        <v>19</v>
      </c>
      <c r="J624" s="1" t="s">
        <v>5405</v>
      </c>
      <c r="K624" s="6" t="s">
        <v>5406</v>
      </c>
      <c r="L624" s="1" t="s">
        <v>11</v>
      </c>
      <c r="M624" s="1" t="s">
        <v>88</v>
      </c>
      <c r="N624" s="1" t="s">
        <v>72</v>
      </c>
    </row>
    <row r="625" spans="1:14" x14ac:dyDescent="0.75">
      <c r="A625" s="12">
        <v>43290</v>
      </c>
      <c r="B625" s="1" t="s">
        <v>4</v>
      </c>
      <c r="C625" s="1" t="s">
        <v>14</v>
      </c>
      <c r="D625" s="1"/>
      <c r="E625" s="1">
        <v>2</v>
      </c>
      <c r="F625" s="1">
        <v>1</v>
      </c>
      <c r="G625" s="1" t="s">
        <v>12</v>
      </c>
      <c r="H625" s="1" t="s">
        <v>10</v>
      </c>
      <c r="I625" s="1" t="s">
        <v>14</v>
      </c>
      <c r="J625" s="1" t="s">
        <v>2172</v>
      </c>
      <c r="K625" s="6" t="s">
        <v>2173</v>
      </c>
      <c r="L625" s="1" t="s">
        <v>11</v>
      </c>
      <c r="M625" s="1" t="s">
        <v>88</v>
      </c>
      <c r="N625" s="1" t="s">
        <v>72</v>
      </c>
    </row>
    <row r="626" spans="1:14" x14ac:dyDescent="0.75">
      <c r="A626" s="12">
        <v>43292</v>
      </c>
      <c r="B626" s="1" t="s">
        <v>4</v>
      </c>
      <c r="C626" s="1" t="s">
        <v>14</v>
      </c>
      <c r="D626" s="1"/>
      <c r="E626" s="1">
        <v>2</v>
      </c>
      <c r="F626" s="1">
        <v>1</v>
      </c>
      <c r="G626" s="1" t="s">
        <v>12</v>
      </c>
      <c r="H626" s="1" t="s">
        <v>10</v>
      </c>
      <c r="I626" s="1" t="s">
        <v>1718</v>
      </c>
      <c r="J626" s="1" t="s">
        <v>1869</v>
      </c>
      <c r="K626" s="6" t="s">
        <v>1870</v>
      </c>
      <c r="L626" s="1" t="s">
        <v>11</v>
      </c>
      <c r="M626" s="1" t="s">
        <v>161</v>
      </c>
      <c r="N626" s="1" t="s">
        <v>73</v>
      </c>
    </row>
    <row r="627" spans="1:14" x14ac:dyDescent="0.75">
      <c r="A627" s="12">
        <v>43293</v>
      </c>
      <c r="B627" s="1" t="s">
        <v>5</v>
      </c>
      <c r="C627" s="1" t="s">
        <v>46</v>
      </c>
      <c r="D627" s="1"/>
      <c r="E627" s="1">
        <v>5</v>
      </c>
      <c r="F627" s="1">
        <v>1</v>
      </c>
      <c r="G627" s="1" t="s">
        <v>12</v>
      </c>
      <c r="H627" s="1" t="s">
        <v>10</v>
      </c>
      <c r="I627" s="1" t="s">
        <v>5</v>
      </c>
      <c r="J627" t="s">
        <v>1174</v>
      </c>
      <c r="K627" s="6" t="s">
        <v>132</v>
      </c>
      <c r="L627" s="1" t="s">
        <v>11</v>
      </c>
      <c r="M627" s="1" t="s">
        <v>161</v>
      </c>
      <c r="N627" t="s">
        <v>72</v>
      </c>
    </row>
    <row r="628" spans="1:14" x14ac:dyDescent="0.75">
      <c r="A628" s="12">
        <v>43295</v>
      </c>
      <c r="B628" s="1" t="s">
        <v>5</v>
      </c>
      <c r="C628" s="1" t="s">
        <v>14</v>
      </c>
      <c r="D628" s="1"/>
      <c r="E628" s="1">
        <v>4</v>
      </c>
      <c r="F628" s="1">
        <v>1</v>
      </c>
      <c r="G628" s="1" t="s">
        <v>12</v>
      </c>
      <c r="H628" s="1" t="s">
        <v>18</v>
      </c>
      <c r="I628" s="1" t="s">
        <v>19</v>
      </c>
      <c r="J628" s="1" t="s">
        <v>672</v>
      </c>
      <c r="K628" s="6" t="s">
        <v>673</v>
      </c>
      <c r="L628" s="1" t="s">
        <v>11</v>
      </c>
      <c r="M628" s="1" t="s">
        <v>161</v>
      </c>
      <c r="N628" s="1" t="s">
        <v>72</v>
      </c>
    </row>
    <row r="629" spans="1:14" x14ac:dyDescent="0.75">
      <c r="A629" s="12">
        <v>43297</v>
      </c>
      <c r="B629" s="1" t="s">
        <v>4</v>
      </c>
      <c r="C629" s="1" t="s">
        <v>14</v>
      </c>
      <c r="D629" s="1"/>
      <c r="E629" s="1">
        <v>2</v>
      </c>
      <c r="F629" s="1">
        <v>1</v>
      </c>
      <c r="G629" s="1" t="s">
        <v>12</v>
      </c>
      <c r="H629" s="1" t="s">
        <v>18</v>
      </c>
      <c r="I629" s="1" t="s">
        <v>19</v>
      </c>
      <c r="J629" t="s">
        <v>64</v>
      </c>
      <c r="K629" s="6" t="s">
        <v>1868</v>
      </c>
      <c r="L629" s="1" t="s">
        <v>11</v>
      </c>
      <c r="M629" s="1" t="s">
        <v>88</v>
      </c>
      <c r="N629" s="1" t="s">
        <v>72</v>
      </c>
    </row>
    <row r="630" spans="1:14" x14ac:dyDescent="0.75">
      <c r="A630" s="12">
        <v>43297</v>
      </c>
      <c r="B630" s="1" t="s">
        <v>4</v>
      </c>
      <c r="C630" s="1" t="s">
        <v>5</v>
      </c>
      <c r="D630" s="1"/>
      <c r="E630" s="1">
        <v>1</v>
      </c>
      <c r="F630" s="1">
        <v>1</v>
      </c>
      <c r="G630" s="1" t="s">
        <v>12</v>
      </c>
      <c r="H630" s="1" t="s">
        <v>10</v>
      </c>
      <c r="I630" s="1" t="s">
        <v>669</v>
      </c>
      <c r="J630" s="1" t="s">
        <v>670</v>
      </c>
      <c r="K630" s="6" t="s">
        <v>671</v>
      </c>
      <c r="L630" s="1" t="s">
        <v>11</v>
      </c>
      <c r="M630" s="1" t="s">
        <v>161</v>
      </c>
      <c r="N630" t="s">
        <v>72</v>
      </c>
    </row>
    <row r="631" spans="1:14" x14ac:dyDescent="0.75">
      <c r="A631" s="12">
        <v>43307</v>
      </c>
      <c r="B631" s="1" t="s">
        <v>5</v>
      </c>
      <c r="C631" s="1" t="s">
        <v>14</v>
      </c>
      <c r="D631" s="1"/>
      <c r="E631" s="1">
        <v>4</v>
      </c>
      <c r="F631" s="1">
        <v>1</v>
      </c>
      <c r="G631" s="1" t="s">
        <v>12</v>
      </c>
      <c r="H631" s="1" t="s">
        <v>10</v>
      </c>
      <c r="I631" s="1" t="s">
        <v>664</v>
      </c>
      <c r="J631" s="1" t="s">
        <v>666</v>
      </c>
      <c r="K631" s="6" t="s">
        <v>665</v>
      </c>
      <c r="L631" s="1" t="s">
        <v>11</v>
      </c>
      <c r="M631" s="1" t="s">
        <v>161</v>
      </c>
      <c r="N631" s="1" t="s">
        <v>73</v>
      </c>
    </row>
    <row r="632" spans="1:14" x14ac:dyDescent="0.75">
      <c r="A632" s="12">
        <v>43308</v>
      </c>
      <c r="B632" s="1" t="s">
        <v>4</v>
      </c>
      <c r="C632" s="1" t="s">
        <v>14</v>
      </c>
      <c r="D632" s="1"/>
      <c r="E632" s="1">
        <v>2</v>
      </c>
      <c r="F632" s="1">
        <v>1</v>
      </c>
      <c r="G632" s="1" t="s">
        <v>13</v>
      </c>
      <c r="H632" s="1" t="s">
        <v>18</v>
      </c>
      <c r="I632" s="1" t="s">
        <v>19</v>
      </c>
      <c r="J632" s="1" t="s">
        <v>2162</v>
      </c>
      <c r="K632" s="6" t="s">
        <v>2161</v>
      </c>
      <c r="L632" s="1" t="s">
        <v>11</v>
      </c>
      <c r="M632" s="1" t="s">
        <v>161</v>
      </c>
      <c r="N632" s="1" t="s">
        <v>72</v>
      </c>
    </row>
    <row r="633" spans="1:14" x14ac:dyDescent="0.75">
      <c r="A633" s="12">
        <v>43309</v>
      </c>
      <c r="B633" s="1" t="s">
        <v>4</v>
      </c>
      <c r="C633" s="1" t="s">
        <v>14</v>
      </c>
      <c r="D633" s="1"/>
      <c r="E633" s="1">
        <v>2</v>
      </c>
      <c r="F633" s="1">
        <v>1</v>
      </c>
      <c r="G633" s="1" t="s">
        <v>13</v>
      </c>
      <c r="H633" s="1" t="s">
        <v>18</v>
      </c>
      <c r="I633" s="1" t="s">
        <v>19</v>
      </c>
      <c r="J633" s="1" t="s">
        <v>2159</v>
      </c>
      <c r="K633" s="6" t="s">
        <v>2160</v>
      </c>
      <c r="L633" s="1" t="s">
        <v>11</v>
      </c>
      <c r="M633" s="1" t="s">
        <v>161</v>
      </c>
      <c r="N633" s="1" t="s">
        <v>72</v>
      </c>
    </row>
    <row r="634" spans="1:14" x14ac:dyDescent="0.75">
      <c r="A634" s="12">
        <v>43311</v>
      </c>
      <c r="B634" s="1" t="s">
        <v>5</v>
      </c>
      <c r="C634" s="1" t="s">
        <v>14</v>
      </c>
      <c r="D634" s="1" t="s">
        <v>46</v>
      </c>
      <c r="E634" s="1">
        <v>4</v>
      </c>
      <c r="F634" s="1">
        <v>1</v>
      </c>
      <c r="G634" s="1" t="s">
        <v>6</v>
      </c>
      <c r="H634" s="1" t="s">
        <v>10</v>
      </c>
      <c r="I634" s="1" t="s">
        <v>5</v>
      </c>
      <c r="J634" t="s">
        <v>1149</v>
      </c>
      <c r="K634" s="6" t="s">
        <v>131</v>
      </c>
      <c r="L634" s="1" t="s">
        <v>11</v>
      </c>
      <c r="M634" t="s">
        <v>88</v>
      </c>
      <c r="N634" t="s">
        <v>73</v>
      </c>
    </row>
    <row r="635" spans="1:14" x14ac:dyDescent="0.75">
      <c r="A635" s="12">
        <v>43311</v>
      </c>
      <c r="B635" s="1" t="s">
        <v>5</v>
      </c>
      <c r="C635" s="1" t="s">
        <v>46</v>
      </c>
      <c r="D635" s="1"/>
      <c r="E635" s="1">
        <v>5</v>
      </c>
      <c r="F635" s="1">
        <v>1</v>
      </c>
      <c r="G635" s="1" t="s">
        <v>6</v>
      </c>
      <c r="H635" s="1" t="s">
        <v>10</v>
      </c>
      <c r="I635" s="1" t="s">
        <v>5</v>
      </c>
      <c r="K635" s="6"/>
      <c r="L635" s="1" t="s">
        <v>11</v>
      </c>
      <c r="M635" t="s">
        <v>88</v>
      </c>
      <c r="N635" t="s">
        <v>73</v>
      </c>
    </row>
    <row r="636" spans="1:14" x14ac:dyDescent="0.75">
      <c r="A636" s="12">
        <v>43311</v>
      </c>
      <c r="B636" s="1" t="s">
        <v>14</v>
      </c>
      <c r="C636" s="1" t="s">
        <v>46</v>
      </c>
      <c r="D636" s="1"/>
      <c r="E636" s="1">
        <v>6</v>
      </c>
      <c r="F636" s="1">
        <v>1</v>
      </c>
      <c r="G636" s="1" t="s">
        <v>6</v>
      </c>
      <c r="H636" s="1" t="s">
        <v>10</v>
      </c>
      <c r="I636" s="1" t="s">
        <v>5</v>
      </c>
      <c r="K636" s="6"/>
      <c r="L636" s="1" t="s">
        <v>11</v>
      </c>
      <c r="M636" t="s">
        <v>88</v>
      </c>
      <c r="N636" t="s">
        <v>73</v>
      </c>
    </row>
    <row r="637" spans="1:14" x14ac:dyDescent="0.75">
      <c r="A637" s="12">
        <v>43313</v>
      </c>
      <c r="B637" s="1" t="s">
        <v>4</v>
      </c>
      <c r="C637" s="1" t="s">
        <v>14</v>
      </c>
      <c r="D637" s="1"/>
      <c r="E637" s="1">
        <v>2</v>
      </c>
      <c r="F637" s="1">
        <v>1</v>
      </c>
      <c r="G637" s="1" t="s">
        <v>177</v>
      </c>
      <c r="H637" s="1" t="s">
        <v>10</v>
      </c>
      <c r="I637" s="1" t="s">
        <v>14</v>
      </c>
      <c r="J637" s="1" t="s">
        <v>1705</v>
      </c>
      <c r="K637" s="6" t="s">
        <v>1706</v>
      </c>
      <c r="L637" s="1" t="s">
        <v>628</v>
      </c>
      <c r="M637" s="1" t="s">
        <v>161</v>
      </c>
      <c r="N637" s="1" t="s">
        <v>72</v>
      </c>
    </row>
    <row r="638" spans="1:14" x14ac:dyDescent="0.75">
      <c r="A638" s="12">
        <v>43313</v>
      </c>
      <c r="B638" s="1" t="s">
        <v>4</v>
      </c>
      <c r="C638" s="1" t="s">
        <v>14</v>
      </c>
      <c r="D638" s="1"/>
      <c r="E638" s="1">
        <v>2</v>
      </c>
      <c r="F638" s="1">
        <v>1</v>
      </c>
      <c r="G638" s="1" t="s">
        <v>13</v>
      </c>
      <c r="H638" s="1" t="s">
        <v>18</v>
      </c>
      <c r="I638" s="1" t="s">
        <v>19</v>
      </c>
      <c r="J638" s="1" t="s">
        <v>5111</v>
      </c>
      <c r="K638" s="6" t="s">
        <v>5112</v>
      </c>
      <c r="L638" s="1" t="s">
        <v>11</v>
      </c>
      <c r="M638" s="1" t="s">
        <v>161</v>
      </c>
      <c r="N638" s="1" t="s">
        <v>72</v>
      </c>
    </row>
    <row r="639" spans="1:14" x14ac:dyDescent="0.75">
      <c r="A639" s="12">
        <v>43315</v>
      </c>
      <c r="B639" s="1" t="s">
        <v>4</v>
      </c>
      <c r="C639" s="1" t="s">
        <v>14</v>
      </c>
      <c r="D639" s="1"/>
      <c r="E639" s="1">
        <v>2</v>
      </c>
      <c r="F639" s="1">
        <v>1</v>
      </c>
      <c r="G639" s="1" t="s">
        <v>13</v>
      </c>
      <c r="H639" s="1" t="s">
        <v>10</v>
      </c>
      <c r="I639" s="1" t="s">
        <v>2156</v>
      </c>
      <c r="J639" s="1" t="s">
        <v>2157</v>
      </c>
      <c r="K639" s="6" t="s">
        <v>2158</v>
      </c>
      <c r="L639" s="1" t="s">
        <v>11</v>
      </c>
      <c r="M639" s="1" t="s">
        <v>161</v>
      </c>
      <c r="N639" s="1" t="s">
        <v>73</v>
      </c>
    </row>
    <row r="640" spans="1:14" x14ac:dyDescent="0.75">
      <c r="A640" s="12">
        <v>43320</v>
      </c>
      <c r="B640" s="1" t="s">
        <v>4</v>
      </c>
      <c r="C640" s="1" t="s">
        <v>14</v>
      </c>
      <c r="D640" s="1"/>
      <c r="E640" s="1">
        <v>2</v>
      </c>
      <c r="F640" s="1">
        <v>1</v>
      </c>
      <c r="G640" s="1" t="s">
        <v>6</v>
      </c>
      <c r="H640" s="1" t="s">
        <v>10</v>
      </c>
      <c r="I640" s="1" t="s">
        <v>4</v>
      </c>
      <c r="J640" s="1" t="s">
        <v>2154</v>
      </c>
      <c r="K640" s="6" t="s">
        <v>2155</v>
      </c>
      <c r="L640" s="1" t="s">
        <v>11</v>
      </c>
      <c r="M640" s="1" t="s">
        <v>88</v>
      </c>
      <c r="N640" s="1" t="s">
        <v>72</v>
      </c>
    </row>
    <row r="641" spans="1:14" x14ac:dyDescent="0.75">
      <c r="A641" s="12">
        <v>43322</v>
      </c>
      <c r="B641" s="1" t="s">
        <v>5</v>
      </c>
      <c r="C641" s="1" t="s">
        <v>14</v>
      </c>
      <c r="D641" s="1"/>
      <c r="E641" s="1">
        <v>4</v>
      </c>
      <c r="F641" s="1">
        <v>1</v>
      </c>
      <c r="G641" s="1" t="s">
        <v>12</v>
      </c>
      <c r="H641" s="1" t="s">
        <v>18</v>
      </c>
      <c r="I641" s="1" t="s">
        <v>19</v>
      </c>
      <c r="J641" s="1" t="s">
        <v>662</v>
      </c>
      <c r="K641" s="6" t="s">
        <v>663</v>
      </c>
      <c r="L641" s="1" t="s">
        <v>11</v>
      </c>
      <c r="M641" s="1" t="s">
        <v>161</v>
      </c>
      <c r="N641" s="1" t="s">
        <v>72</v>
      </c>
    </row>
    <row r="642" spans="1:14" x14ac:dyDescent="0.75">
      <c r="A642" s="12">
        <v>43324</v>
      </c>
      <c r="B642" s="1" t="s">
        <v>5</v>
      </c>
      <c r="C642" s="1" t="s">
        <v>46</v>
      </c>
      <c r="D642" s="1"/>
      <c r="E642" s="1">
        <v>5</v>
      </c>
      <c r="F642" s="1">
        <v>1</v>
      </c>
      <c r="G642" s="1" t="s">
        <v>12</v>
      </c>
      <c r="H642" s="1" t="s">
        <v>10</v>
      </c>
      <c r="I642" s="1" t="s">
        <v>659</v>
      </c>
      <c r="J642" s="1" t="s">
        <v>661</v>
      </c>
      <c r="K642" s="6" t="s">
        <v>660</v>
      </c>
      <c r="L642" s="1" t="s">
        <v>11</v>
      </c>
      <c r="M642" s="1" t="s">
        <v>88</v>
      </c>
      <c r="N642" s="1" t="s">
        <v>72</v>
      </c>
    </row>
    <row r="643" spans="1:14" x14ac:dyDescent="0.75">
      <c r="A643" s="12">
        <v>43326</v>
      </c>
      <c r="B643" s="1" t="s">
        <v>5</v>
      </c>
      <c r="C643" s="1" t="s">
        <v>14</v>
      </c>
      <c r="D643" s="1"/>
      <c r="E643" s="1">
        <v>4</v>
      </c>
      <c r="F643" s="1">
        <v>1</v>
      </c>
      <c r="G643" s="1" t="s">
        <v>13</v>
      </c>
      <c r="H643" s="1" t="s">
        <v>10</v>
      </c>
      <c r="I643" s="1" t="s">
        <v>14</v>
      </c>
      <c r="J643" t="s">
        <v>1940</v>
      </c>
      <c r="K643" s="6" t="s">
        <v>1941</v>
      </c>
      <c r="L643" s="1" t="s">
        <v>11</v>
      </c>
      <c r="M643" s="1" t="s">
        <v>88</v>
      </c>
      <c r="N643" t="s">
        <v>72</v>
      </c>
    </row>
    <row r="644" spans="1:14" x14ac:dyDescent="0.75">
      <c r="A644" s="12">
        <v>43329</v>
      </c>
      <c r="B644" s="1" t="s">
        <v>5</v>
      </c>
      <c r="C644" s="1" t="s">
        <v>14</v>
      </c>
      <c r="D644" s="1"/>
      <c r="E644" s="1">
        <v>4</v>
      </c>
      <c r="F644" s="1">
        <v>1</v>
      </c>
      <c r="G644" s="1" t="s">
        <v>177</v>
      </c>
      <c r="H644" s="1" t="s">
        <v>10</v>
      </c>
      <c r="I644" s="1" t="s">
        <v>5</v>
      </c>
      <c r="J644" s="1" t="s">
        <v>1703</v>
      </c>
      <c r="K644" s="6" t="s">
        <v>1704</v>
      </c>
      <c r="L644" s="1" t="s">
        <v>11</v>
      </c>
      <c r="M644" s="1" t="s">
        <v>88</v>
      </c>
      <c r="N644" s="1" t="s">
        <v>72</v>
      </c>
    </row>
    <row r="645" spans="1:14" x14ac:dyDescent="0.75">
      <c r="A645" s="12">
        <v>43337</v>
      </c>
      <c r="B645" s="1" t="s">
        <v>5</v>
      </c>
      <c r="C645" s="1" t="s">
        <v>14</v>
      </c>
      <c r="D645" s="1"/>
      <c r="E645" s="1">
        <v>4</v>
      </c>
      <c r="F645" s="1">
        <v>1</v>
      </c>
      <c r="G645" s="1" t="s">
        <v>12</v>
      </c>
      <c r="H645" s="1" t="s">
        <v>10</v>
      </c>
      <c r="I645" s="1" t="s">
        <v>5</v>
      </c>
      <c r="J645" s="1" t="s">
        <v>1701</v>
      </c>
      <c r="K645" s="6" t="s">
        <v>1702</v>
      </c>
      <c r="L645" s="1" t="s">
        <v>11</v>
      </c>
      <c r="M645" s="1" t="s">
        <v>88</v>
      </c>
      <c r="N645" t="s">
        <v>72</v>
      </c>
    </row>
    <row r="646" spans="1:14" x14ac:dyDescent="0.75">
      <c r="A646" s="12">
        <v>43341</v>
      </c>
      <c r="B646" s="1" t="s">
        <v>14</v>
      </c>
      <c r="C646" s="1" t="s">
        <v>46</v>
      </c>
      <c r="D646" s="1"/>
      <c r="E646" s="1">
        <v>6</v>
      </c>
      <c r="F646" s="1">
        <v>1</v>
      </c>
      <c r="G646" s="1" t="s">
        <v>13</v>
      </c>
      <c r="H646" s="1" t="s">
        <v>10</v>
      </c>
      <c r="I646" s="1" t="s">
        <v>14</v>
      </c>
      <c r="J646" s="1" t="s">
        <v>5080</v>
      </c>
      <c r="K646" s="6" t="s">
        <v>5081</v>
      </c>
      <c r="L646" s="1" t="s">
        <v>11</v>
      </c>
      <c r="M646" s="1" t="s">
        <v>88</v>
      </c>
      <c r="N646" s="1" t="s">
        <v>72</v>
      </c>
    </row>
    <row r="647" spans="1:14" x14ac:dyDescent="0.75">
      <c r="A647" s="12">
        <v>43347</v>
      </c>
      <c r="B647" s="1" t="s">
        <v>4</v>
      </c>
      <c r="C647" s="1" t="s">
        <v>14</v>
      </c>
      <c r="D647" s="1"/>
      <c r="E647" s="1">
        <v>2</v>
      </c>
      <c r="F647" s="1">
        <v>1</v>
      </c>
      <c r="G647" s="1" t="s">
        <v>177</v>
      </c>
      <c r="H647" s="1" t="s">
        <v>10</v>
      </c>
      <c r="I647" s="1" t="s">
        <v>14</v>
      </c>
      <c r="J647" s="1" t="s">
        <v>1699</v>
      </c>
      <c r="K647" s="6" t="s">
        <v>1700</v>
      </c>
      <c r="L647" s="1" t="s">
        <v>11</v>
      </c>
      <c r="M647" s="1" t="s">
        <v>88</v>
      </c>
      <c r="N647" s="1" t="s">
        <v>72</v>
      </c>
    </row>
    <row r="648" spans="1:14" x14ac:dyDescent="0.75">
      <c r="A648" s="12">
        <v>43347</v>
      </c>
      <c r="B648" s="1" t="s">
        <v>4</v>
      </c>
      <c r="C648" s="1" t="s">
        <v>14</v>
      </c>
      <c r="D648" s="1"/>
      <c r="E648" s="1">
        <v>2</v>
      </c>
      <c r="F648" s="1">
        <v>1</v>
      </c>
      <c r="G648" s="1" t="s">
        <v>13</v>
      </c>
      <c r="H648" s="1" t="s">
        <v>18</v>
      </c>
      <c r="I648" s="1" t="s">
        <v>19</v>
      </c>
      <c r="J648" s="1" t="s">
        <v>5113</v>
      </c>
      <c r="K648" s="6" t="s">
        <v>5116</v>
      </c>
      <c r="L648" s="1" t="s">
        <v>11</v>
      </c>
      <c r="M648" s="1" t="s">
        <v>161</v>
      </c>
      <c r="N648" s="1" t="s">
        <v>72</v>
      </c>
    </row>
    <row r="649" spans="1:14" x14ac:dyDescent="0.75">
      <c r="A649" s="12">
        <v>43350</v>
      </c>
      <c r="B649" s="1" t="s">
        <v>5</v>
      </c>
      <c r="C649" s="1" t="s">
        <v>14</v>
      </c>
      <c r="D649" s="1" t="s">
        <v>46</v>
      </c>
      <c r="E649" s="1">
        <v>4</v>
      </c>
      <c r="F649" s="1">
        <v>1</v>
      </c>
      <c r="G649" s="1" t="s">
        <v>12</v>
      </c>
      <c r="H649" s="1" t="s">
        <v>10</v>
      </c>
      <c r="I649" s="1" t="s">
        <v>46</v>
      </c>
      <c r="J649" s="1" t="s">
        <v>1202</v>
      </c>
      <c r="K649" s="6" t="s">
        <v>651</v>
      </c>
      <c r="L649" s="1" t="s">
        <v>11</v>
      </c>
      <c r="M649" s="1" t="s">
        <v>88</v>
      </c>
      <c r="N649" s="1" t="s">
        <v>73</v>
      </c>
    </row>
    <row r="650" spans="1:14" x14ac:dyDescent="0.75">
      <c r="A650" s="12">
        <v>43350</v>
      </c>
      <c r="B650" s="1" t="s">
        <v>5</v>
      </c>
      <c r="C650" s="1" t="s">
        <v>46</v>
      </c>
      <c r="D650" s="1"/>
      <c r="E650" s="1">
        <v>5</v>
      </c>
      <c r="F650" s="1">
        <v>1</v>
      </c>
      <c r="G650" s="1" t="s">
        <v>12</v>
      </c>
      <c r="H650" s="1" t="s">
        <v>10</v>
      </c>
      <c r="I650" s="1" t="s">
        <v>46</v>
      </c>
      <c r="J650" s="1"/>
      <c r="K650" s="6" t="s">
        <v>655</v>
      </c>
      <c r="L650" s="1" t="s">
        <v>11</v>
      </c>
      <c r="M650" s="1" t="s">
        <v>88</v>
      </c>
      <c r="N650" s="1" t="s">
        <v>72</v>
      </c>
    </row>
    <row r="651" spans="1:14" x14ac:dyDescent="0.75">
      <c r="A651" s="12">
        <v>43350</v>
      </c>
      <c r="B651" s="1" t="s">
        <v>14</v>
      </c>
      <c r="C651" s="1" t="s">
        <v>46</v>
      </c>
      <c r="D651" s="1"/>
      <c r="E651" s="1">
        <v>6</v>
      </c>
      <c r="F651" s="1">
        <v>1</v>
      </c>
      <c r="G651" s="1" t="s">
        <v>12</v>
      </c>
      <c r="H651" s="1" t="s">
        <v>10</v>
      </c>
      <c r="I651" s="1" t="s">
        <v>46</v>
      </c>
      <c r="J651" s="1"/>
      <c r="K651" s="6"/>
      <c r="L651" s="1" t="s">
        <v>11</v>
      </c>
      <c r="M651" s="1" t="s">
        <v>88</v>
      </c>
      <c r="N651" s="1" t="s">
        <v>72</v>
      </c>
    </row>
    <row r="652" spans="1:14" x14ac:dyDescent="0.75">
      <c r="A652" s="12">
        <v>43360</v>
      </c>
      <c r="B652" s="1" t="s">
        <v>5</v>
      </c>
      <c r="C652" s="1" t="s">
        <v>14</v>
      </c>
      <c r="D652" s="1"/>
      <c r="E652" s="1">
        <v>4</v>
      </c>
      <c r="F652" s="1">
        <v>1</v>
      </c>
      <c r="G652" s="1" t="s">
        <v>12</v>
      </c>
      <c r="H652" s="1" t="s">
        <v>10</v>
      </c>
      <c r="I652" s="1" t="s">
        <v>5</v>
      </c>
      <c r="J652" s="1" t="s">
        <v>1129</v>
      </c>
      <c r="K652" s="6" t="s">
        <v>653</v>
      </c>
      <c r="L652" s="1" t="s">
        <v>11</v>
      </c>
      <c r="M652" s="1" t="s">
        <v>88</v>
      </c>
      <c r="N652" s="1" t="s">
        <v>72</v>
      </c>
    </row>
    <row r="653" spans="1:14" x14ac:dyDescent="0.75">
      <c r="A653" s="12">
        <v>43367</v>
      </c>
      <c r="B653" s="1" t="s">
        <v>14</v>
      </c>
      <c r="C653" s="1" t="s">
        <v>46</v>
      </c>
      <c r="D653" s="1"/>
      <c r="E653" s="1">
        <v>6</v>
      </c>
      <c r="F653" s="1">
        <v>1</v>
      </c>
      <c r="G653" s="1" t="s">
        <v>12</v>
      </c>
      <c r="H653" s="1" t="s">
        <v>10</v>
      </c>
      <c r="I653" s="1" t="s">
        <v>38</v>
      </c>
      <c r="J653" s="1" t="s">
        <v>5078</v>
      </c>
      <c r="K653" s="6" t="s">
        <v>5079</v>
      </c>
      <c r="L653" s="1" t="s">
        <v>11</v>
      </c>
      <c r="M653" s="1" t="s">
        <v>161</v>
      </c>
      <c r="N653" s="1" t="s">
        <v>72</v>
      </c>
    </row>
    <row r="654" spans="1:14" x14ac:dyDescent="0.75">
      <c r="A654" s="12">
        <v>43368</v>
      </c>
      <c r="B654" s="1" t="s">
        <v>4</v>
      </c>
      <c r="C654" s="1" t="s">
        <v>14</v>
      </c>
      <c r="D654" s="1"/>
      <c r="E654" s="1">
        <v>2</v>
      </c>
      <c r="F654" s="1">
        <v>1</v>
      </c>
      <c r="G654" s="1" t="s">
        <v>12</v>
      </c>
      <c r="H654" s="1" t="s">
        <v>10</v>
      </c>
      <c r="I654" s="1" t="s">
        <v>38</v>
      </c>
      <c r="J654" s="1" t="s">
        <v>1863</v>
      </c>
      <c r="K654" s="6" t="s">
        <v>1862</v>
      </c>
      <c r="L654" s="1" t="s">
        <v>11</v>
      </c>
      <c r="M654" s="1" t="s">
        <v>161</v>
      </c>
      <c r="N654" s="1" t="s">
        <v>72</v>
      </c>
    </row>
    <row r="655" spans="1:14" x14ac:dyDescent="0.75">
      <c r="A655" s="12">
        <v>43372</v>
      </c>
      <c r="B655" s="1" t="s">
        <v>4</v>
      </c>
      <c r="C655" s="1" t="s">
        <v>14</v>
      </c>
      <c r="D655" s="1"/>
      <c r="E655" s="1">
        <v>2</v>
      </c>
      <c r="F655" s="1">
        <v>1</v>
      </c>
      <c r="G655" s="1" t="s">
        <v>1711</v>
      </c>
      <c r="H655" s="1" t="s">
        <v>18</v>
      </c>
      <c r="I655" s="1" t="s">
        <v>1313</v>
      </c>
      <c r="J655" s="1" t="s">
        <v>1980</v>
      </c>
      <c r="K655" s="6" t="s">
        <v>1923</v>
      </c>
      <c r="L655" s="1" t="s">
        <v>628</v>
      </c>
      <c r="M655" s="1" t="s">
        <v>88</v>
      </c>
      <c r="N655" s="1" t="s">
        <v>72</v>
      </c>
    </row>
    <row r="656" spans="1:14" x14ac:dyDescent="0.75">
      <c r="A656" s="12">
        <v>43388</v>
      </c>
      <c r="B656" s="1" t="s">
        <v>4</v>
      </c>
      <c r="C656" s="1" t="s">
        <v>14</v>
      </c>
      <c r="D656" s="1"/>
      <c r="E656" s="1">
        <v>2</v>
      </c>
      <c r="F656" s="1">
        <v>1</v>
      </c>
      <c r="G656" s="1" t="s">
        <v>6</v>
      </c>
      <c r="H656" s="1" t="s">
        <v>10</v>
      </c>
      <c r="I656" s="1" t="s">
        <v>14</v>
      </c>
      <c r="J656" s="1" t="s">
        <v>2151</v>
      </c>
      <c r="K656" s="6" t="s">
        <v>2152</v>
      </c>
      <c r="L656" s="1" t="s">
        <v>11</v>
      </c>
      <c r="M656" s="1" t="s">
        <v>88</v>
      </c>
      <c r="N656" s="1" t="s">
        <v>72</v>
      </c>
    </row>
    <row r="657" spans="1:14" x14ac:dyDescent="0.75">
      <c r="A657" s="12">
        <v>43388</v>
      </c>
      <c r="B657" s="1" t="s">
        <v>4</v>
      </c>
      <c r="C657" s="1" t="s">
        <v>14</v>
      </c>
      <c r="D657" s="1"/>
      <c r="E657" s="1">
        <v>2</v>
      </c>
      <c r="F657" s="1">
        <v>1</v>
      </c>
      <c r="G657" s="1" t="s">
        <v>1711</v>
      </c>
      <c r="H657" s="1" t="s">
        <v>10</v>
      </c>
      <c r="I657" s="1" t="s">
        <v>4</v>
      </c>
      <c r="J657" s="1" t="s">
        <v>1921</v>
      </c>
      <c r="K657" s="6" t="s">
        <v>1922</v>
      </c>
      <c r="L657" s="1" t="s">
        <v>628</v>
      </c>
      <c r="M657" s="1" t="s">
        <v>88</v>
      </c>
      <c r="N657" s="1" t="s">
        <v>72</v>
      </c>
    </row>
    <row r="658" spans="1:14" x14ac:dyDescent="0.75">
      <c r="A658" s="12">
        <v>43390</v>
      </c>
      <c r="B658" s="1" t="s">
        <v>4</v>
      </c>
      <c r="C658" s="1" t="s">
        <v>14</v>
      </c>
      <c r="D658" s="1"/>
      <c r="E658" s="1">
        <v>2</v>
      </c>
      <c r="F658" s="1">
        <v>1</v>
      </c>
      <c r="G658" s="1" t="s">
        <v>12</v>
      </c>
      <c r="H658" s="1" t="s">
        <v>10</v>
      </c>
      <c r="I658" s="1" t="s">
        <v>14</v>
      </c>
      <c r="J658" s="1" t="s">
        <v>2149</v>
      </c>
      <c r="K658" s="6" t="s">
        <v>2150</v>
      </c>
      <c r="L658" s="1" t="s">
        <v>11</v>
      </c>
      <c r="M658" s="1" t="s">
        <v>88</v>
      </c>
      <c r="N658" s="1" t="s">
        <v>72</v>
      </c>
    </row>
    <row r="659" spans="1:14" x14ac:dyDescent="0.75">
      <c r="A659" s="12">
        <v>43394</v>
      </c>
      <c r="B659" s="1" t="s">
        <v>4</v>
      </c>
      <c r="C659" s="1" t="s">
        <v>14</v>
      </c>
      <c r="D659" s="1"/>
      <c r="E659" s="1">
        <v>2</v>
      </c>
      <c r="F659" s="1">
        <v>1</v>
      </c>
      <c r="G659" s="1" t="s">
        <v>12</v>
      </c>
      <c r="H659" s="1" t="s">
        <v>18</v>
      </c>
      <c r="I659" s="1" t="s">
        <v>19</v>
      </c>
      <c r="J659" t="s">
        <v>65</v>
      </c>
      <c r="K659" s="6" t="s">
        <v>1861</v>
      </c>
      <c r="L659" s="1" t="s">
        <v>11</v>
      </c>
      <c r="M659" s="1" t="s">
        <v>88</v>
      </c>
      <c r="N659" s="1" t="s">
        <v>72</v>
      </c>
    </row>
    <row r="660" spans="1:14" x14ac:dyDescent="0.75">
      <c r="A660" s="12">
        <v>42666</v>
      </c>
      <c r="B660" s="1" t="s">
        <v>4</v>
      </c>
      <c r="C660" s="1" t="s">
        <v>5</v>
      </c>
      <c r="D660" s="1"/>
      <c r="E660" s="1">
        <v>1</v>
      </c>
      <c r="F660" s="1">
        <v>1</v>
      </c>
      <c r="G660" s="1" t="s">
        <v>12</v>
      </c>
      <c r="H660" s="1" t="s">
        <v>10</v>
      </c>
      <c r="I660" s="1" t="s">
        <v>5</v>
      </c>
      <c r="J660" s="1" t="s">
        <v>645</v>
      </c>
      <c r="K660" s="6" t="s">
        <v>646</v>
      </c>
      <c r="L660" s="1" t="s">
        <v>11</v>
      </c>
      <c r="M660" s="1" t="s">
        <v>161</v>
      </c>
      <c r="N660" s="1" t="s">
        <v>72</v>
      </c>
    </row>
    <row r="661" spans="1:14" x14ac:dyDescent="0.75">
      <c r="A661" s="12">
        <v>43399</v>
      </c>
      <c r="B661" s="1" t="s">
        <v>4</v>
      </c>
      <c r="C661" s="1" t="s">
        <v>14</v>
      </c>
      <c r="D661" s="1"/>
      <c r="E661" s="1">
        <v>2</v>
      </c>
      <c r="F661" s="1">
        <v>1</v>
      </c>
      <c r="G661" s="1" t="s">
        <v>13</v>
      </c>
      <c r="H661" s="1" t="s">
        <v>18</v>
      </c>
      <c r="I661" s="1" t="s">
        <v>19</v>
      </c>
      <c r="J661" s="1" t="s">
        <v>5109</v>
      </c>
      <c r="K661" s="6" t="s">
        <v>5110</v>
      </c>
      <c r="L661" s="1" t="s">
        <v>11</v>
      </c>
      <c r="M661" s="1" t="s">
        <v>161</v>
      </c>
      <c r="N661" s="1" t="s">
        <v>72</v>
      </c>
    </row>
    <row r="662" spans="1:14" x14ac:dyDescent="0.75">
      <c r="A662" s="12">
        <v>43400</v>
      </c>
      <c r="B662" s="1" t="s">
        <v>5</v>
      </c>
      <c r="C662" s="1" t="s">
        <v>14</v>
      </c>
      <c r="D662" s="1" t="s">
        <v>5074</v>
      </c>
      <c r="E662" s="1">
        <v>4</v>
      </c>
      <c r="F662" s="1">
        <v>1</v>
      </c>
      <c r="G662" s="1" t="s">
        <v>12</v>
      </c>
      <c r="H662" s="1" t="s">
        <v>10</v>
      </c>
      <c r="I662" s="1" t="s">
        <v>14</v>
      </c>
      <c r="J662" s="1" t="s">
        <v>644</v>
      </c>
      <c r="K662" s="6" t="s">
        <v>642</v>
      </c>
      <c r="L662" s="1" t="s">
        <v>11</v>
      </c>
      <c r="M662" s="1" t="s">
        <v>88</v>
      </c>
      <c r="N662" s="1" t="s">
        <v>73</v>
      </c>
    </row>
    <row r="663" spans="1:14" x14ac:dyDescent="0.75">
      <c r="A663" s="12">
        <v>43400</v>
      </c>
      <c r="B663" s="1" t="s">
        <v>5</v>
      </c>
      <c r="C663" s="1" t="s">
        <v>14</v>
      </c>
      <c r="D663" s="1"/>
      <c r="E663" s="1">
        <v>4</v>
      </c>
      <c r="F663" s="1">
        <v>1</v>
      </c>
      <c r="G663" s="1" t="s">
        <v>177</v>
      </c>
      <c r="H663" s="1" t="s">
        <v>10</v>
      </c>
      <c r="I663" s="1" t="s">
        <v>14</v>
      </c>
      <c r="J663" s="1" t="s">
        <v>1697</v>
      </c>
      <c r="K663" s="6" t="s">
        <v>1698</v>
      </c>
      <c r="L663" s="1" t="s">
        <v>11</v>
      </c>
      <c r="M663" s="1" t="s">
        <v>88</v>
      </c>
      <c r="N663" s="1" t="s">
        <v>72</v>
      </c>
    </row>
    <row r="664" spans="1:14" x14ac:dyDescent="0.75">
      <c r="A664" s="12">
        <v>43403</v>
      </c>
      <c r="B664" s="1" t="s">
        <v>14</v>
      </c>
      <c r="C664" s="1" t="s">
        <v>46</v>
      </c>
      <c r="D664" s="1" t="s">
        <v>5075</v>
      </c>
      <c r="E664" s="1">
        <v>6</v>
      </c>
      <c r="F664" s="1">
        <v>1</v>
      </c>
      <c r="G664" s="1" t="s">
        <v>13</v>
      </c>
      <c r="H664" s="1" t="s">
        <v>10</v>
      </c>
      <c r="I664" s="1" t="s">
        <v>14</v>
      </c>
      <c r="J664" t="s">
        <v>5077</v>
      </c>
      <c r="K664" s="6" t="s">
        <v>5076</v>
      </c>
      <c r="L664" s="1" t="s">
        <v>11</v>
      </c>
      <c r="M664" s="1" t="s">
        <v>161</v>
      </c>
      <c r="N664" t="s">
        <v>73</v>
      </c>
    </row>
    <row r="665" spans="1:14" x14ac:dyDescent="0.75">
      <c r="A665" s="12">
        <v>43405</v>
      </c>
      <c r="B665" s="1" t="s">
        <v>4</v>
      </c>
      <c r="C665" s="1" t="s">
        <v>14</v>
      </c>
      <c r="D665" s="1"/>
      <c r="E665" s="1">
        <v>2</v>
      </c>
      <c r="F665" s="1">
        <v>1</v>
      </c>
      <c r="G665" s="1" t="s">
        <v>12</v>
      </c>
      <c r="H665" s="1" t="s">
        <v>18</v>
      </c>
      <c r="I665" s="1" t="s">
        <v>19</v>
      </c>
      <c r="J665" t="s">
        <v>66</v>
      </c>
      <c r="K665" s="6" t="s">
        <v>1860</v>
      </c>
      <c r="L665" s="1" t="s">
        <v>11</v>
      </c>
      <c r="M665" s="1" t="s">
        <v>88</v>
      </c>
      <c r="N665" s="1" t="s">
        <v>72</v>
      </c>
    </row>
    <row r="666" spans="1:14" x14ac:dyDescent="0.75">
      <c r="A666" s="12">
        <v>43405</v>
      </c>
      <c r="B666" s="1" t="s">
        <v>4</v>
      </c>
      <c r="C666" s="1" t="s">
        <v>14</v>
      </c>
      <c r="D666" s="1"/>
      <c r="E666" s="1">
        <v>2</v>
      </c>
      <c r="F666" s="1">
        <v>1</v>
      </c>
      <c r="G666" s="1" t="s">
        <v>1711</v>
      </c>
      <c r="H666" s="1" t="s">
        <v>18</v>
      </c>
      <c r="I666" s="1" t="s">
        <v>19</v>
      </c>
      <c r="J666" s="1" t="s">
        <v>1919</v>
      </c>
      <c r="K666" s="6" t="s">
        <v>1920</v>
      </c>
      <c r="L666" s="1" t="s">
        <v>628</v>
      </c>
      <c r="M666" s="1" t="s">
        <v>88</v>
      </c>
      <c r="N666" s="1" t="s">
        <v>72</v>
      </c>
    </row>
    <row r="667" spans="1:14" x14ac:dyDescent="0.75">
      <c r="A667" s="12">
        <v>43406</v>
      </c>
      <c r="B667" s="1" t="s">
        <v>4</v>
      </c>
      <c r="C667" s="1" t="s">
        <v>14</v>
      </c>
      <c r="D667" s="1"/>
      <c r="E667" s="1">
        <v>2</v>
      </c>
      <c r="F667" s="1">
        <v>1</v>
      </c>
      <c r="G667" s="1" t="s">
        <v>6</v>
      </c>
      <c r="H667" s="1" t="s">
        <v>10</v>
      </c>
      <c r="I667" s="1" t="s">
        <v>4</v>
      </c>
      <c r="J667" s="1" t="s">
        <v>2147</v>
      </c>
      <c r="K667" s="6" t="s">
        <v>2148</v>
      </c>
      <c r="L667" s="1" t="s">
        <v>11</v>
      </c>
      <c r="M667" s="1" t="s">
        <v>88</v>
      </c>
      <c r="N667" s="1" t="s">
        <v>72</v>
      </c>
    </row>
    <row r="668" spans="1:14" x14ac:dyDescent="0.75">
      <c r="A668" s="12">
        <v>43409</v>
      </c>
      <c r="B668" s="1" t="s">
        <v>5</v>
      </c>
      <c r="C668" s="1" t="s">
        <v>46</v>
      </c>
      <c r="D668" s="1"/>
      <c r="E668" s="1">
        <v>5</v>
      </c>
      <c r="F668" s="1">
        <v>1</v>
      </c>
      <c r="G668" s="1" t="s">
        <v>6</v>
      </c>
      <c r="H668" s="1" t="s">
        <v>10</v>
      </c>
      <c r="I668" s="1" t="s">
        <v>46</v>
      </c>
      <c r="J668" t="s">
        <v>1173</v>
      </c>
      <c r="K668" s="6" t="s">
        <v>130</v>
      </c>
      <c r="L668" s="1" t="s">
        <v>11</v>
      </c>
      <c r="M668" s="1" t="s">
        <v>88</v>
      </c>
      <c r="N668" t="s">
        <v>72</v>
      </c>
    </row>
    <row r="669" spans="1:14" x14ac:dyDescent="0.75">
      <c r="A669" s="12">
        <v>43420</v>
      </c>
      <c r="B669" s="1" t="s">
        <v>4</v>
      </c>
      <c r="C669" s="1" t="s">
        <v>14</v>
      </c>
      <c r="D669" s="1"/>
      <c r="E669" s="1">
        <v>2</v>
      </c>
      <c r="F669" s="1">
        <v>1</v>
      </c>
      <c r="G669" s="1" t="s">
        <v>12</v>
      </c>
      <c r="H669" s="1" t="s">
        <v>18</v>
      </c>
      <c r="I669" s="1" t="s">
        <v>19</v>
      </c>
      <c r="J669" t="s">
        <v>67</v>
      </c>
      <c r="K669" s="6" t="s">
        <v>1859</v>
      </c>
      <c r="L669" s="1" t="s">
        <v>11</v>
      </c>
      <c r="M669" s="1" t="s">
        <v>88</v>
      </c>
      <c r="N669" s="1" t="s">
        <v>72</v>
      </c>
    </row>
    <row r="670" spans="1:14" x14ac:dyDescent="0.75">
      <c r="A670" s="12">
        <v>43421</v>
      </c>
      <c r="B670" s="1" t="s">
        <v>4</v>
      </c>
      <c r="C670" s="1" t="s">
        <v>14</v>
      </c>
      <c r="D670" s="1"/>
      <c r="E670" s="1">
        <v>2</v>
      </c>
      <c r="F670" s="1">
        <v>1</v>
      </c>
      <c r="G670" s="1" t="s">
        <v>177</v>
      </c>
      <c r="H670" s="1" t="s">
        <v>10</v>
      </c>
      <c r="I670" s="1" t="s">
        <v>1110</v>
      </c>
      <c r="J670" s="1" t="s">
        <v>1917</v>
      </c>
      <c r="K670" s="6" t="s">
        <v>1918</v>
      </c>
      <c r="L670" s="1" t="s">
        <v>628</v>
      </c>
      <c r="M670" s="1" t="s">
        <v>88</v>
      </c>
      <c r="N670" s="1" t="s">
        <v>72</v>
      </c>
    </row>
    <row r="671" spans="1:14" x14ac:dyDescent="0.75">
      <c r="A671" s="12">
        <v>43423</v>
      </c>
      <c r="B671" s="1" t="s">
        <v>5</v>
      </c>
      <c r="C671" s="1" t="s">
        <v>14</v>
      </c>
      <c r="D671" s="1"/>
      <c r="E671" s="1">
        <v>4</v>
      </c>
      <c r="F671" s="1">
        <v>1</v>
      </c>
      <c r="G671" s="1" t="s">
        <v>12</v>
      </c>
      <c r="H671" s="1" t="s">
        <v>10</v>
      </c>
      <c r="I671" s="1" t="s">
        <v>14</v>
      </c>
      <c r="J671" s="1" t="s">
        <v>1694</v>
      </c>
      <c r="K671" s="6" t="s">
        <v>641</v>
      </c>
      <c r="L671" s="1" t="s">
        <v>11</v>
      </c>
      <c r="M671" s="1" t="s">
        <v>161</v>
      </c>
      <c r="N671" s="1" t="s">
        <v>72</v>
      </c>
    </row>
    <row r="672" spans="1:14" x14ac:dyDescent="0.75">
      <c r="A672" s="12">
        <v>43424</v>
      </c>
      <c r="B672" s="1" t="s">
        <v>5</v>
      </c>
      <c r="C672" s="1" t="s">
        <v>14</v>
      </c>
      <c r="D672" s="1"/>
      <c r="E672" s="1">
        <v>4</v>
      </c>
      <c r="F672" s="1">
        <v>1</v>
      </c>
      <c r="G672" s="1" t="s">
        <v>177</v>
      </c>
      <c r="H672" s="1" t="s">
        <v>10</v>
      </c>
      <c r="I672" s="1" t="s">
        <v>5</v>
      </c>
      <c r="J672" s="1" t="s">
        <v>1695</v>
      </c>
      <c r="K672" s="6" t="s">
        <v>1696</v>
      </c>
      <c r="L672" s="1" t="s">
        <v>11</v>
      </c>
      <c r="M672" s="1" t="s">
        <v>88</v>
      </c>
      <c r="N672" s="1" t="s">
        <v>72</v>
      </c>
    </row>
    <row r="673" spans="1:14" x14ac:dyDescent="0.75">
      <c r="A673" s="12">
        <v>43424</v>
      </c>
      <c r="B673" s="1" t="s">
        <v>4</v>
      </c>
      <c r="C673" s="1" t="s">
        <v>14</v>
      </c>
      <c r="D673" s="1"/>
      <c r="E673" s="1">
        <v>2</v>
      </c>
      <c r="F673" s="1">
        <v>1</v>
      </c>
      <c r="G673" s="1" t="s">
        <v>13</v>
      </c>
      <c r="H673" s="1" t="s">
        <v>10</v>
      </c>
      <c r="I673" s="1" t="s">
        <v>4</v>
      </c>
      <c r="J673" s="1" t="s">
        <v>5114</v>
      </c>
      <c r="K673" s="6" t="s">
        <v>5115</v>
      </c>
      <c r="L673" s="1" t="s">
        <v>11</v>
      </c>
      <c r="M673" s="1" t="s">
        <v>88</v>
      </c>
      <c r="N673" s="1" t="s">
        <v>72</v>
      </c>
    </row>
    <row r="674" spans="1:14" x14ac:dyDescent="0.75">
      <c r="A674" s="12">
        <v>43432</v>
      </c>
      <c r="B674" s="1" t="s">
        <v>5</v>
      </c>
      <c r="C674" s="1" t="s">
        <v>14</v>
      </c>
      <c r="D674" s="1" t="s">
        <v>46</v>
      </c>
      <c r="E674" s="1">
        <v>4</v>
      </c>
      <c r="F674" s="1">
        <v>1</v>
      </c>
      <c r="G674" s="1" t="s">
        <v>6</v>
      </c>
      <c r="H674" s="1" t="s">
        <v>10</v>
      </c>
      <c r="I674" s="1" t="s">
        <v>659</v>
      </c>
      <c r="J674" t="s">
        <v>1203</v>
      </c>
      <c r="K674" s="3" t="s">
        <v>128</v>
      </c>
      <c r="L674" s="1" t="s">
        <v>11</v>
      </c>
      <c r="M674" s="1" t="s">
        <v>88</v>
      </c>
      <c r="N674" t="s">
        <v>73</v>
      </c>
    </row>
    <row r="675" spans="1:14" x14ac:dyDescent="0.75">
      <c r="A675" s="12">
        <v>43432</v>
      </c>
      <c r="B675" s="1" t="s">
        <v>5</v>
      </c>
      <c r="C675" s="1" t="s">
        <v>46</v>
      </c>
      <c r="D675" s="1"/>
      <c r="E675" s="1">
        <v>5</v>
      </c>
      <c r="F675" s="1">
        <v>1</v>
      </c>
      <c r="G675" s="1" t="s">
        <v>6</v>
      </c>
      <c r="H675" s="1" t="s">
        <v>10</v>
      </c>
      <c r="I675" s="1" t="s">
        <v>659</v>
      </c>
      <c r="K675" s="3"/>
      <c r="L675" s="1" t="s">
        <v>11</v>
      </c>
      <c r="M675" s="1" t="s">
        <v>88</v>
      </c>
      <c r="N675" t="s">
        <v>73</v>
      </c>
    </row>
    <row r="676" spans="1:14" x14ac:dyDescent="0.75">
      <c r="A676" s="12">
        <v>43432</v>
      </c>
      <c r="B676" s="1" t="s">
        <v>14</v>
      </c>
      <c r="C676" s="1" t="s">
        <v>46</v>
      </c>
      <c r="D676" s="1"/>
      <c r="E676" s="1">
        <v>6</v>
      </c>
      <c r="F676" s="1">
        <v>1</v>
      </c>
      <c r="G676" s="1" t="s">
        <v>6</v>
      </c>
      <c r="H676" s="1" t="s">
        <v>10</v>
      </c>
      <c r="I676" s="1" t="s">
        <v>659</v>
      </c>
      <c r="K676" s="3"/>
      <c r="L676" s="1" t="s">
        <v>11</v>
      </c>
      <c r="M676" s="1" t="s">
        <v>88</v>
      </c>
      <c r="N676" t="s">
        <v>73</v>
      </c>
    </row>
    <row r="677" spans="1:14" x14ac:dyDescent="0.75">
      <c r="A677" s="12">
        <v>43432</v>
      </c>
      <c r="B677" s="1" t="s">
        <v>5</v>
      </c>
      <c r="C677" s="1" t="s">
        <v>14</v>
      </c>
      <c r="D677" s="1"/>
      <c r="E677" s="1">
        <v>4</v>
      </c>
      <c r="F677" s="1">
        <v>1</v>
      </c>
      <c r="G677" s="1" t="s">
        <v>12</v>
      </c>
      <c r="H677" s="1" t="s">
        <v>18</v>
      </c>
      <c r="I677" s="1" t="s">
        <v>19</v>
      </c>
      <c r="J677" s="1" t="s">
        <v>632</v>
      </c>
      <c r="K677" s="6" t="s">
        <v>633</v>
      </c>
      <c r="L677" s="1" t="s">
        <v>11</v>
      </c>
      <c r="M677" s="1" t="s">
        <v>88</v>
      </c>
      <c r="N677" s="1" t="s">
        <v>72</v>
      </c>
    </row>
    <row r="678" spans="1:14" x14ac:dyDescent="0.75">
      <c r="A678" s="12">
        <v>43432</v>
      </c>
      <c r="B678" s="1" t="s">
        <v>4</v>
      </c>
      <c r="C678" s="1" t="s">
        <v>14</v>
      </c>
      <c r="D678" s="1"/>
      <c r="E678" s="1">
        <v>2</v>
      </c>
      <c r="F678" s="1">
        <v>1</v>
      </c>
      <c r="G678" s="1" t="s">
        <v>12</v>
      </c>
      <c r="H678" s="1" t="s">
        <v>18</v>
      </c>
      <c r="I678" s="1" t="s">
        <v>19</v>
      </c>
      <c r="J678" t="s">
        <v>68</v>
      </c>
      <c r="K678" s="6" t="s">
        <v>1852</v>
      </c>
      <c r="L678" s="1" t="s">
        <v>11</v>
      </c>
      <c r="M678" s="1" t="s">
        <v>161</v>
      </c>
      <c r="N678" s="1" t="s">
        <v>72</v>
      </c>
    </row>
    <row r="679" spans="1:14" x14ac:dyDescent="0.75">
      <c r="A679" s="12">
        <v>43434</v>
      </c>
      <c r="B679" s="1" t="s">
        <v>4</v>
      </c>
      <c r="C679" s="1" t="s">
        <v>5</v>
      </c>
      <c r="D679" s="1"/>
      <c r="E679" s="1">
        <v>1</v>
      </c>
      <c r="F679" s="1">
        <v>1</v>
      </c>
      <c r="G679" s="1" t="s">
        <v>12</v>
      </c>
      <c r="H679" s="1" t="s">
        <v>10</v>
      </c>
      <c r="I679" s="1" t="s">
        <v>1853</v>
      </c>
      <c r="J679" s="1" t="s">
        <v>1867</v>
      </c>
      <c r="K679" s="6" t="s">
        <v>1858</v>
      </c>
      <c r="L679" s="1" t="s">
        <v>11</v>
      </c>
      <c r="M679" s="1" t="s">
        <v>161</v>
      </c>
      <c r="N679" s="1" t="s">
        <v>73</v>
      </c>
    </row>
    <row r="680" spans="1:14" x14ac:dyDescent="0.75">
      <c r="A680" s="12">
        <v>43435</v>
      </c>
      <c r="B680" s="1" t="s">
        <v>4</v>
      </c>
      <c r="C680" s="1" t="s">
        <v>14</v>
      </c>
      <c r="D680" s="1"/>
      <c r="E680" s="1">
        <v>2</v>
      </c>
      <c r="F680" s="1">
        <v>1</v>
      </c>
      <c r="G680" s="1" t="s">
        <v>12</v>
      </c>
      <c r="H680" s="1" t="s">
        <v>10</v>
      </c>
      <c r="I680" s="1" t="s">
        <v>1853</v>
      </c>
      <c r="J680" s="1" t="s">
        <v>1854</v>
      </c>
      <c r="K680" s="6" t="s">
        <v>1855</v>
      </c>
      <c r="L680" s="1" t="s">
        <v>11</v>
      </c>
      <c r="M680" s="1" t="s">
        <v>88</v>
      </c>
      <c r="N680" s="1" t="s">
        <v>73</v>
      </c>
    </row>
    <row r="681" spans="1:14" x14ac:dyDescent="0.75">
      <c r="A681" s="12">
        <v>43435</v>
      </c>
      <c r="B681" s="1" t="s">
        <v>5</v>
      </c>
      <c r="C681" s="1" t="s">
        <v>14</v>
      </c>
      <c r="D681" s="1"/>
      <c r="E681" s="1">
        <v>4</v>
      </c>
      <c r="F681" s="1">
        <v>1</v>
      </c>
      <c r="G681" s="1" t="s">
        <v>12</v>
      </c>
      <c r="H681" s="1" t="s">
        <v>10</v>
      </c>
      <c r="I681" s="1" t="s">
        <v>1853</v>
      </c>
      <c r="J681" s="1" t="s">
        <v>1856</v>
      </c>
      <c r="K681" s="6" t="s">
        <v>1857</v>
      </c>
      <c r="L681" s="1" t="s">
        <v>11</v>
      </c>
      <c r="M681" s="1" t="s">
        <v>88</v>
      </c>
      <c r="N681" s="1" t="s">
        <v>73</v>
      </c>
    </row>
    <row r="682" spans="1:14" x14ac:dyDescent="0.75">
      <c r="A682" s="12">
        <v>43441</v>
      </c>
      <c r="B682" s="1" t="s">
        <v>4</v>
      </c>
      <c r="C682" s="1" t="s">
        <v>14</v>
      </c>
      <c r="D682" s="1"/>
      <c r="E682" s="1">
        <v>2</v>
      </c>
      <c r="F682" s="1">
        <v>1</v>
      </c>
      <c r="G682" s="1" t="s">
        <v>6</v>
      </c>
      <c r="H682" s="1" t="s">
        <v>10</v>
      </c>
      <c r="I682" s="1" t="s">
        <v>14</v>
      </c>
      <c r="J682" s="1" t="s">
        <v>5143</v>
      </c>
      <c r="K682" s="6" t="s">
        <v>5144</v>
      </c>
      <c r="L682" s="1" t="s">
        <v>11</v>
      </c>
      <c r="M682" s="1" t="s">
        <v>88</v>
      </c>
      <c r="N682" s="1" t="s">
        <v>72</v>
      </c>
    </row>
    <row r="683" spans="1:14" x14ac:dyDescent="0.75">
      <c r="A683" s="12">
        <v>43442</v>
      </c>
      <c r="B683" s="1" t="s">
        <v>4</v>
      </c>
      <c r="C683" s="1" t="s">
        <v>14</v>
      </c>
      <c r="D683" s="1"/>
      <c r="E683" s="1">
        <v>2</v>
      </c>
      <c r="F683" s="1">
        <v>1</v>
      </c>
      <c r="G683" s="1" t="s">
        <v>6</v>
      </c>
      <c r="H683" s="1" t="s">
        <v>10</v>
      </c>
      <c r="I683" s="1" t="s">
        <v>88</v>
      </c>
      <c r="J683" s="1" t="s">
        <v>2144</v>
      </c>
      <c r="K683" s="6" t="s">
        <v>2145</v>
      </c>
      <c r="L683" s="1" t="s">
        <v>11</v>
      </c>
      <c r="M683" s="1" t="s">
        <v>88</v>
      </c>
      <c r="N683" s="1" t="s">
        <v>72</v>
      </c>
    </row>
    <row r="684" spans="1:14" x14ac:dyDescent="0.75">
      <c r="A684" s="12">
        <v>43447</v>
      </c>
      <c r="B684" s="1" t="s">
        <v>4</v>
      </c>
      <c r="C684" s="1" t="s">
        <v>14</v>
      </c>
      <c r="D684" s="1"/>
      <c r="E684" s="1">
        <v>2</v>
      </c>
      <c r="F684" s="1">
        <v>1</v>
      </c>
      <c r="G684" s="1" t="s">
        <v>1711</v>
      </c>
      <c r="H684" s="1" t="s">
        <v>18</v>
      </c>
      <c r="I684" s="1" t="s">
        <v>19</v>
      </c>
      <c r="J684" s="1" t="s">
        <v>1915</v>
      </c>
      <c r="K684" s="6" t="s">
        <v>1916</v>
      </c>
      <c r="L684" s="1" t="s">
        <v>628</v>
      </c>
      <c r="M684" s="1" t="s">
        <v>88</v>
      </c>
      <c r="N684" s="1" t="s">
        <v>72</v>
      </c>
    </row>
    <row r="685" spans="1:14" x14ac:dyDescent="0.75">
      <c r="A685" s="12">
        <v>43448</v>
      </c>
      <c r="B685" s="1" t="s">
        <v>4</v>
      </c>
      <c r="C685" s="1" t="s">
        <v>14</v>
      </c>
      <c r="D685" s="1"/>
      <c r="E685" s="1">
        <v>2</v>
      </c>
      <c r="F685" s="1">
        <v>1</v>
      </c>
      <c r="G685" s="1" t="s">
        <v>12</v>
      </c>
      <c r="H685" s="1" t="s">
        <v>18</v>
      </c>
      <c r="I685" s="1" t="s">
        <v>19</v>
      </c>
      <c r="J685" t="s">
        <v>69</v>
      </c>
      <c r="K685" s="6" t="s">
        <v>1851</v>
      </c>
      <c r="L685" s="1" t="s">
        <v>11</v>
      </c>
      <c r="M685" s="1" t="s">
        <v>88</v>
      </c>
      <c r="N685" s="1" t="s">
        <v>72</v>
      </c>
    </row>
    <row r="686" spans="1:14" x14ac:dyDescent="0.75">
      <c r="A686" s="12">
        <v>43452</v>
      </c>
      <c r="B686" s="1" t="s">
        <v>5</v>
      </c>
      <c r="C686" s="1" t="s">
        <v>46</v>
      </c>
      <c r="D686" s="1" t="s">
        <v>14</v>
      </c>
      <c r="E686" s="1">
        <v>5</v>
      </c>
      <c r="F686" s="1">
        <v>1</v>
      </c>
      <c r="G686" s="1" t="s">
        <v>13</v>
      </c>
      <c r="H686" s="1" t="s">
        <v>10</v>
      </c>
      <c r="I686" s="1" t="s">
        <v>1146</v>
      </c>
      <c r="J686" t="s">
        <v>1172</v>
      </c>
      <c r="K686" s="6" t="s">
        <v>373</v>
      </c>
      <c r="L686" s="1" t="s">
        <v>11</v>
      </c>
      <c r="M686" s="1" t="s">
        <v>88</v>
      </c>
      <c r="N686" t="s">
        <v>73</v>
      </c>
    </row>
    <row r="687" spans="1:14" x14ac:dyDescent="0.75">
      <c r="A687" s="12">
        <v>43452</v>
      </c>
      <c r="B687" s="1" t="s">
        <v>5</v>
      </c>
      <c r="C687" s="1" t="s">
        <v>14</v>
      </c>
      <c r="D687" s="1"/>
      <c r="E687" s="1">
        <v>4</v>
      </c>
      <c r="F687" s="1">
        <v>1</v>
      </c>
      <c r="G687" s="1" t="s">
        <v>13</v>
      </c>
      <c r="H687" s="1" t="s">
        <v>10</v>
      </c>
      <c r="I687" s="1" t="s">
        <v>1146</v>
      </c>
      <c r="K687" s="6"/>
      <c r="L687" s="1" t="s">
        <v>11</v>
      </c>
      <c r="M687" s="1" t="s">
        <v>88</v>
      </c>
      <c r="N687" t="s">
        <v>73</v>
      </c>
    </row>
    <row r="688" spans="1:14" x14ac:dyDescent="0.75">
      <c r="A688" s="12">
        <v>43452</v>
      </c>
      <c r="B688" s="1" t="s">
        <v>14</v>
      </c>
      <c r="C688" s="1" t="s">
        <v>46</v>
      </c>
      <c r="D688" s="1"/>
      <c r="E688" s="1">
        <v>6</v>
      </c>
      <c r="F688" s="1">
        <v>1</v>
      </c>
      <c r="G688" s="1" t="s">
        <v>13</v>
      </c>
      <c r="H688" s="1" t="s">
        <v>10</v>
      </c>
      <c r="I688" s="1" t="s">
        <v>1146</v>
      </c>
      <c r="K688" s="6"/>
      <c r="L688" s="1" t="s">
        <v>11</v>
      </c>
      <c r="M688" s="1" t="s">
        <v>88</v>
      </c>
      <c r="N688" t="s">
        <v>73</v>
      </c>
    </row>
    <row r="689" spans="1:14" x14ac:dyDescent="0.75">
      <c r="A689" s="12">
        <v>43452</v>
      </c>
      <c r="B689" s="1" t="s">
        <v>14</v>
      </c>
      <c r="C689" s="1" t="s">
        <v>46</v>
      </c>
      <c r="D689" s="1"/>
      <c r="E689" s="1">
        <v>6</v>
      </c>
      <c r="F689" s="1">
        <v>1</v>
      </c>
      <c r="G689" s="1" t="s">
        <v>12</v>
      </c>
      <c r="H689" s="1" t="s">
        <v>10</v>
      </c>
      <c r="I689" s="1" t="s">
        <v>46</v>
      </c>
      <c r="J689" s="1" t="s">
        <v>1849</v>
      </c>
      <c r="K689" s="6" t="s">
        <v>1850</v>
      </c>
      <c r="L689" s="1" t="s">
        <v>11</v>
      </c>
      <c r="M689" s="1" t="s">
        <v>161</v>
      </c>
      <c r="N689" s="1" t="s">
        <v>72</v>
      </c>
    </row>
    <row r="690" spans="1:14" x14ac:dyDescent="0.75">
      <c r="A690" s="12">
        <v>43453</v>
      </c>
      <c r="B690" s="1" t="s">
        <v>5</v>
      </c>
      <c r="C690" s="1" t="s">
        <v>46</v>
      </c>
      <c r="D690" s="1"/>
      <c r="E690" s="1">
        <v>5</v>
      </c>
      <c r="F690" s="1">
        <v>1</v>
      </c>
      <c r="G690" s="1" t="s">
        <v>6</v>
      </c>
      <c r="H690" s="1" t="s">
        <v>10</v>
      </c>
      <c r="I690" s="1" t="s">
        <v>46</v>
      </c>
      <c r="J690" t="s">
        <v>83</v>
      </c>
      <c r="K690" s="6" t="s">
        <v>5366</v>
      </c>
      <c r="L690" s="1" t="s">
        <v>11</v>
      </c>
      <c r="M690" s="1" t="s">
        <v>161</v>
      </c>
      <c r="N690" t="s">
        <v>72</v>
      </c>
    </row>
    <row r="691" spans="1:14" x14ac:dyDescent="0.75">
      <c r="A691" s="12">
        <v>43457</v>
      </c>
      <c r="B691" s="1" t="s">
        <v>4</v>
      </c>
      <c r="C691" s="1" t="s">
        <v>14</v>
      </c>
      <c r="D691" s="1"/>
      <c r="E691" s="1">
        <v>2</v>
      </c>
      <c r="F691" s="1">
        <v>1</v>
      </c>
      <c r="G691" s="1" t="s">
        <v>12</v>
      </c>
      <c r="H691" s="1" t="s">
        <v>18</v>
      </c>
      <c r="I691" s="1" t="s">
        <v>19</v>
      </c>
      <c r="J691" s="1" t="s">
        <v>70</v>
      </c>
      <c r="K691" s="6" t="s">
        <v>1848</v>
      </c>
      <c r="L691" s="1" t="s">
        <v>166</v>
      </c>
      <c r="M691" s="1" t="s">
        <v>88</v>
      </c>
      <c r="N691" t="s">
        <v>72</v>
      </c>
    </row>
    <row r="692" spans="1:14" x14ac:dyDescent="0.75">
      <c r="A692" s="12">
        <v>43463</v>
      </c>
      <c r="B692" s="1" t="s">
        <v>5</v>
      </c>
      <c r="C692" s="1" t="s">
        <v>14</v>
      </c>
      <c r="D692" s="1"/>
      <c r="E692" s="1">
        <v>4</v>
      </c>
      <c r="F692" s="1">
        <v>1</v>
      </c>
      <c r="G692" s="1" t="s">
        <v>13</v>
      </c>
      <c r="H692" s="1" t="s">
        <v>10</v>
      </c>
      <c r="I692" s="1" t="s">
        <v>5</v>
      </c>
      <c r="J692" s="1" t="s">
        <v>5072</v>
      </c>
      <c r="K692" s="6" t="s">
        <v>5073</v>
      </c>
      <c r="L692" s="1" t="s">
        <v>11</v>
      </c>
      <c r="M692" s="1" t="s">
        <v>88</v>
      </c>
      <c r="N692" s="1" t="s">
        <v>72</v>
      </c>
    </row>
    <row r="693" spans="1:14" x14ac:dyDescent="0.75">
      <c r="A693" s="12">
        <v>43469</v>
      </c>
      <c r="B693" s="1" t="s">
        <v>4</v>
      </c>
      <c r="C693" s="1" t="s">
        <v>5</v>
      </c>
      <c r="D693" s="1"/>
      <c r="E693" s="1">
        <v>1</v>
      </c>
      <c r="F693" s="1">
        <v>1</v>
      </c>
      <c r="G693" s="1" t="s">
        <v>1711</v>
      </c>
      <c r="H693" s="1" t="s">
        <v>18</v>
      </c>
      <c r="I693" s="1" t="s">
        <v>19</v>
      </c>
      <c r="J693" s="1" t="s">
        <v>1973</v>
      </c>
      <c r="K693" s="6" t="s">
        <v>1937</v>
      </c>
      <c r="L693" s="1" t="s">
        <v>628</v>
      </c>
      <c r="M693" s="1" t="s">
        <v>88</v>
      </c>
      <c r="N693" s="1" t="s">
        <v>72</v>
      </c>
    </row>
    <row r="694" spans="1:14" x14ac:dyDescent="0.75">
      <c r="A694" s="12">
        <v>43473</v>
      </c>
      <c r="B694" s="1" t="s">
        <v>4</v>
      </c>
      <c r="C694" s="1" t="s">
        <v>14</v>
      </c>
      <c r="D694" s="1"/>
      <c r="E694" s="1">
        <v>2</v>
      </c>
      <c r="F694" s="1">
        <v>1</v>
      </c>
      <c r="G694" s="1" t="s">
        <v>6</v>
      </c>
      <c r="H694" s="1" t="s">
        <v>10</v>
      </c>
      <c r="I694" s="1" t="s">
        <v>14</v>
      </c>
      <c r="J694" s="1" t="s">
        <v>1819</v>
      </c>
      <c r="K694" s="6" t="s">
        <v>1820</v>
      </c>
      <c r="L694" s="1" t="s">
        <v>11</v>
      </c>
      <c r="M694" s="1" t="s">
        <v>88</v>
      </c>
      <c r="N694" s="1" t="s">
        <v>72</v>
      </c>
    </row>
    <row r="695" spans="1:14" x14ac:dyDescent="0.75">
      <c r="A695" s="12">
        <v>43473</v>
      </c>
      <c r="B695" s="1" t="s">
        <v>4</v>
      </c>
      <c r="C695" s="1" t="s">
        <v>14</v>
      </c>
      <c r="D695" s="1"/>
      <c r="E695" s="1">
        <v>2</v>
      </c>
      <c r="F695" s="1">
        <v>1</v>
      </c>
      <c r="G695" s="1" t="s">
        <v>1711</v>
      </c>
      <c r="H695" s="1" t="s">
        <v>10</v>
      </c>
      <c r="I695" s="1" t="s">
        <v>14</v>
      </c>
      <c r="J695" s="1" t="s">
        <v>1944</v>
      </c>
      <c r="K695" s="6" t="s">
        <v>1796</v>
      </c>
      <c r="L695" s="1" t="s">
        <v>628</v>
      </c>
      <c r="M695" s="1" t="s">
        <v>88</v>
      </c>
      <c r="N695" s="1" t="s">
        <v>72</v>
      </c>
    </row>
    <row r="696" spans="1:14" x14ac:dyDescent="0.75">
      <c r="A696" s="12">
        <v>43474</v>
      </c>
      <c r="B696" s="1" t="s">
        <v>5</v>
      </c>
      <c r="C696" s="1" t="s">
        <v>14</v>
      </c>
      <c r="D696" s="1"/>
      <c r="E696" s="1">
        <v>4</v>
      </c>
      <c r="F696" s="1">
        <v>1</v>
      </c>
      <c r="G696" s="1" t="s">
        <v>177</v>
      </c>
      <c r="H696" s="1" t="s">
        <v>18</v>
      </c>
      <c r="I696" s="1" t="s">
        <v>19</v>
      </c>
      <c r="J696" s="1" t="s">
        <v>1692</v>
      </c>
      <c r="K696" s="6" t="s">
        <v>1693</v>
      </c>
      <c r="L696" s="1" t="s">
        <v>11</v>
      </c>
      <c r="M696" s="1" t="s">
        <v>88</v>
      </c>
      <c r="N696" s="1" t="s">
        <v>72</v>
      </c>
    </row>
    <row r="697" spans="1:14" x14ac:dyDescent="0.75">
      <c r="A697" s="12">
        <v>43475</v>
      </c>
      <c r="B697" s="1" t="s">
        <v>5</v>
      </c>
      <c r="C697" s="1" t="s">
        <v>46</v>
      </c>
      <c r="D697" s="1"/>
      <c r="E697" s="1">
        <v>5</v>
      </c>
      <c r="F697" s="1">
        <v>1</v>
      </c>
      <c r="G697" s="1" t="s">
        <v>6</v>
      </c>
      <c r="H697" s="1" t="s">
        <v>10</v>
      </c>
      <c r="I697" s="1" t="s">
        <v>5</v>
      </c>
      <c r="J697" s="1" t="s">
        <v>5417</v>
      </c>
      <c r="K697" s="6" t="s">
        <v>5418</v>
      </c>
      <c r="L697" s="1" t="s">
        <v>11</v>
      </c>
      <c r="M697" s="1" t="s">
        <v>88</v>
      </c>
      <c r="N697" s="1" t="s">
        <v>72</v>
      </c>
    </row>
    <row r="698" spans="1:14" x14ac:dyDescent="0.75">
      <c r="A698" s="12">
        <v>43477</v>
      </c>
      <c r="B698" s="1" t="s">
        <v>4</v>
      </c>
      <c r="C698" s="1" t="s">
        <v>14</v>
      </c>
      <c r="D698" s="1"/>
      <c r="E698" s="1">
        <v>2</v>
      </c>
      <c r="F698" s="1">
        <v>1</v>
      </c>
      <c r="G698" s="1" t="s">
        <v>13</v>
      </c>
      <c r="H698" s="1" t="s">
        <v>18</v>
      </c>
      <c r="I698" s="1" t="s">
        <v>19</v>
      </c>
      <c r="J698" s="1" t="s">
        <v>2112</v>
      </c>
      <c r="K698" s="6" t="s">
        <v>2143</v>
      </c>
      <c r="L698" s="1" t="s">
        <v>11</v>
      </c>
      <c r="M698" s="1" t="s">
        <v>88</v>
      </c>
      <c r="N698" s="1" t="s">
        <v>72</v>
      </c>
    </row>
    <row r="699" spans="1:14" x14ac:dyDescent="0.75">
      <c r="A699" s="12">
        <v>43479</v>
      </c>
      <c r="B699" s="1" t="s">
        <v>4</v>
      </c>
      <c r="C699" s="1" t="s">
        <v>14</v>
      </c>
      <c r="D699" s="1"/>
      <c r="E699" s="1">
        <v>2</v>
      </c>
      <c r="F699" s="1">
        <v>1</v>
      </c>
      <c r="G699" s="1" t="s">
        <v>12</v>
      </c>
      <c r="H699" s="1" t="s">
        <v>18</v>
      </c>
      <c r="I699" s="1" t="s">
        <v>19</v>
      </c>
      <c r="J699" s="1" t="s">
        <v>86</v>
      </c>
      <c r="K699" s="6" t="s">
        <v>1847</v>
      </c>
      <c r="L699" s="1" t="s">
        <v>11</v>
      </c>
      <c r="M699" s="1" t="s">
        <v>88</v>
      </c>
      <c r="N699" s="1" t="s">
        <v>72</v>
      </c>
    </row>
    <row r="700" spans="1:14" x14ac:dyDescent="0.75">
      <c r="A700" s="12">
        <v>43490</v>
      </c>
      <c r="B700" s="1" t="s">
        <v>4</v>
      </c>
      <c r="C700" s="1" t="s">
        <v>14</v>
      </c>
      <c r="D700" s="1"/>
      <c r="E700" s="1">
        <v>2</v>
      </c>
      <c r="F700" s="1">
        <v>1</v>
      </c>
      <c r="G700" s="1" t="s">
        <v>1711</v>
      </c>
      <c r="H700" s="1" t="s">
        <v>10</v>
      </c>
      <c r="I700" s="1" t="s">
        <v>1718</v>
      </c>
      <c r="J700" s="1" t="s">
        <v>1794</v>
      </c>
      <c r="K700" s="6" t="s">
        <v>1795</v>
      </c>
      <c r="L700" s="1" t="s">
        <v>628</v>
      </c>
      <c r="M700" s="1" t="s">
        <v>88</v>
      </c>
      <c r="N700" s="1" t="s">
        <v>72</v>
      </c>
    </row>
    <row r="701" spans="1:14" x14ac:dyDescent="0.75">
      <c r="A701" s="12">
        <v>43486</v>
      </c>
      <c r="B701" s="1" t="s">
        <v>4</v>
      </c>
      <c r="C701" s="1" t="s">
        <v>14</v>
      </c>
      <c r="D701" s="1"/>
      <c r="E701" s="1">
        <v>2</v>
      </c>
      <c r="F701" s="1">
        <v>1</v>
      </c>
      <c r="G701" s="1" t="s">
        <v>13</v>
      </c>
      <c r="H701" s="1" t="s">
        <v>18</v>
      </c>
      <c r="I701" s="1" t="s">
        <v>19</v>
      </c>
      <c r="J701" s="1" t="s">
        <v>2134</v>
      </c>
      <c r="K701" s="6" t="s">
        <v>2142</v>
      </c>
      <c r="L701" s="1" t="s">
        <v>11</v>
      </c>
      <c r="M701" s="1" t="s">
        <v>88</v>
      </c>
      <c r="N701" s="1" t="s">
        <v>72</v>
      </c>
    </row>
    <row r="702" spans="1:14" x14ac:dyDescent="0.75">
      <c r="A702" s="12">
        <v>43488</v>
      </c>
      <c r="B702" s="1" t="s">
        <v>5</v>
      </c>
      <c r="C702" s="1" t="s">
        <v>14</v>
      </c>
      <c r="D702" s="1"/>
      <c r="E702" s="1">
        <v>4</v>
      </c>
      <c r="F702" s="1">
        <v>1</v>
      </c>
      <c r="G702" s="1" t="s">
        <v>12</v>
      </c>
      <c r="H702" s="1" t="s">
        <v>10</v>
      </c>
      <c r="I702" s="1" t="s">
        <v>5</v>
      </c>
      <c r="J702" s="1" t="s">
        <v>1171</v>
      </c>
      <c r="K702" s="6" t="s">
        <v>622</v>
      </c>
      <c r="L702" s="1" t="s">
        <v>11</v>
      </c>
      <c r="M702" s="1" t="s">
        <v>88</v>
      </c>
      <c r="N702" s="1" t="s">
        <v>72</v>
      </c>
    </row>
    <row r="703" spans="1:14" x14ac:dyDescent="0.75">
      <c r="A703" s="12">
        <v>43490</v>
      </c>
      <c r="B703" s="1" t="s">
        <v>4</v>
      </c>
      <c r="C703" s="1" t="s">
        <v>14</v>
      </c>
      <c r="D703" s="1"/>
      <c r="E703" s="1">
        <v>2</v>
      </c>
      <c r="F703" s="1">
        <v>1</v>
      </c>
      <c r="G703" s="1" t="s">
        <v>1711</v>
      </c>
      <c r="H703" s="1" t="s">
        <v>18</v>
      </c>
      <c r="I703" s="1" t="s">
        <v>19</v>
      </c>
      <c r="J703" s="1" t="s">
        <v>1792</v>
      </c>
      <c r="K703" s="6" t="s">
        <v>1793</v>
      </c>
      <c r="L703" s="1" t="s">
        <v>628</v>
      </c>
      <c r="M703" s="1" t="s">
        <v>88</v>
      </c>
      <c r="N703" s="1" t="s">
        <v>72</v>
      </c>
    </row>
    <row r="704" spans="1:14" x14ac:dyDescent="0.75">
      <c r="A704" s="12">
        <v>43490</v>
      </c>
      <c r="B704" s="1" t="s">
        <v>4</v>
      </c>
      <c r="C704" s="1" t="s">
        <v>14</v>
      </c>
      <c r="D704" s="1"/>
      <c r="E704" s="1">
        <v>2</v>
      </c>
      <c r="F704" s="1">
        <v>1</v>
      </c>
      <c r="G704" s="1" t="s">
        <v>177</v>
      </c>
      <c r="H704" s="1" t="s">
        <v>10</v>
      </c>
      <c r="I704" s="1" t="s">
        <v>14</v>
      </c>
      <c r="J704" s="1" t="s">
        <v>1690</v>
      </c>
      <c r="K704" s="6" t="s">
        <v>1691</v>
      </c>
      <c r="L704" s="1" t="s">
        <v>11</v>
      </c>
      <c r="M704" s="1" t="s">
        <v>88</v>
      </c>
      <c r="N704" s="1" t="s">
        <v>72</v>
      </c>
    </row>
    <row r="705" spans="1:14" x14ac:dyDescent="0.75">
      <c r="A705" s="12">
        <v>43499</v>
      </c>
      <c r="B705" s="1" t="s">
        <v>5</v>
      </c>
      <c r="C705" s="1" t="s">
        <v>46</v>
      </c>
      <c r="D705" s="1"/>
      <c r="E705" s="1">
        <v>5</v>
      </c>
      <c r="F705" s="1">
        <v>1</v>
      </c>
      <c r="G705" s="1" t="s">
        <v>6</v>
      </c>
      <c r="H705" s="1" t="s">
        <v>10</v>
      </c>
      <c r="I705" s="1" t="s">
        <v>46</v>
      </c>
      <c r="J705" s="1" t="s">
        <v>5415</v>
      </c>
      <c r="K705" s="6" t="s">
        <v>5416</v>
      </c>
      <c r="L705" s="1" t="s">
        <v>11</v>
      </c>
      <c r="M705" s="1" t="s">
        <v>88</v>
      </c>
      <c r="N705" s="1" t="s">
        <v>72</v>
      </c>
    </row>
    <row r="706" spans="1:14" x14ac:dyDescent="0.75">
      <c r="A706" s="12">
        <v>43501</v>
      </c>
      <c r="B706" s="1" t="s">
        <v>4</v>
      </c>
      <c r="C706" s="1" t="s">
        <v>14</v>
      </c>
      <c r="D706" s="1"/>
      <c r="E706" s="1">
        <v>2</v>
      </c>
      <c r="F706" s="1">
        <v>1</v>
      </c>
      <c r="G706" s="1" t="s">
        <v>6</v>
      </c>
      <c r="H706" s="1" t="s">
        <v>10</v>
      </c>
      <c r="I706" s="1" t="s">
        <v>4</v>
      </c>
      <c r="J706" s="1" t="s">
        <v>2140</v>
      </c>
      <c r="K706" s="6" t="s">
        <v>2141</v>
      </c>
      <c r="L706" s="1" t="s">
        <v>11</v>
      </c>
      <c r="M706" s="1" t="s">
        <v>88</v>
      </c>
      <c r="N706" s="1" t="s">
        <v>72</v>
      </c>
    </row>
    <row r="707" spans="1:14" x14ac:dyDescent="0.75">
      <c r="A707" s="12">
        <v>43507</v>
      </c>
      <c r="B707" s="1" t="s">
        <v>5</v>
      </c>
      <c r="C707" s="1" t="s">
        <v>14</v>
      </c>
      <c r="D707" s="1"/>
      <c r="E707" s="1">
        <v>4</v>
      </c>
      <c r="F707" s="1">
        <v>1</v>
      </c>
      <c r="G707" s="1" t="s">
        <v>177</v>
      </c>
      <c r="H707" s="1" t="s">
        <v>10</v>
      </c>
      <c r="I707" s="1" t="s">
        <v>14</v>
      </c>
      <c r="J707" s="1" t="s">
        <v>1688</v>
      </c>
      <c r="K707" s="6" t="s">
        <v>1689</v>
      </c>
      <c r="L707" s="1" t="s">
        <v>11</v>
      </c>
      <c r="M707" s="1" t="s">
        <v>88</v>
      </c>
      <c r="N707" s="1" t="s">
        <v>72</v>
      </c>
    </row>
    <row r="708" spans="1:14" x14ac:dyDescent="0.75">
      <c r="A708" s="12">
        <v>43510</v>
      </c>
      <c r="B708" s="1" t="s">
        <v>5</v>
      </c>
      <c r="C708" s="1" t="s">
        <v>14</v>
      </c>
      <c r="D708" s="1" t="s">
        <v>46</v>
      </c>
      <c r="E708" s="1">
        <v>4</v>
      </c>
      <c r="F708" s="1">
        <v>1</v>
      </c>
      <c r="G708" s="1" t="s">
        <v>12</v>
      </c>
      <c r="H708" s="1" t="s">
        <v>10</v>
      </c>
      <c r="I708" s="1" t="s">
        <v>5</v>
      </c>
      <c r="J708" s="1" t="s">
        <v>1170</v>
      </c>
      <c r="K708" s="6" t="s">
        <v>621</v>
      </c>
      <c r="L708" s="1" t="s">
        <v>11</v>
      </c>
      <c r="M708" s="1" t="s">
        <v>88</v>
      </c>
      <c r="N708" s="1" t="s">
        <v>73</v>
      </c>
    </row>
    <row r="709" spans="1:14" x14ac:dyDescent="0.75">
      <c r="A709" s="12">
        <v>43510</v>
      </c>
      <c r="B709" s="1" t="s">
        <v>5</v>
      </c>
      <c r="C709" s="1" t="s">
        <v>46</v>
      </c>
      <c r="D709" s="1"/>
      <c r="E709" s="1">
        <v>5</v>
      </c>
      <c r="F709" s="1">
        <v>1</v>
      </c>
      <c r="G709" s="1" t="s">
        <v>12</v>
      </c>
      <c r="H709" s="1" t="s">
        <v>10</v>
      </c>
      <c r="I709" s="1" t="s">
        <v>5</v>
      </c>
      <c r="J709" s="1"/>
      <c r="K709" s="6"/>
      <c r="L709" s="1" t="s">
        <v>11</v>
      </c>
      <c r="M709" s="1" t="s">
        <v>88</v>
      </c>
      <c r="N709" s="1" t="s">
        <v>73</v>
      </c>
    </row>
    <row r="710" spans="1:14" x14ac:dyDescent="0.75">
      <c r="A710" s="12">
        <v>43510</v>
      </c>
      <c r="B710" s="1" t="s">
        <v>14</v>
      </c>
      <c r="C710" s="1" t="s">
        <v>46</v>
      </c>
      <c r="D710" s="1"/>
      <c r="E710" s="1">
        <v>6</v>
      </c>
      <c r="F710" s="1">
        <v>1</v>
      </c>
      <c r="G710" s="1" t="s">
        <v>12</v>
      </c>
      <c r="H710" s="1" t="s">
        <v>10</v>
      </c>
      <c r="I710" s="1" t="s">
        <v>5</v>
      </c>
      <c r="J710" s="1"/>
      <c r="K710" s="6"/>
      <c r="L710" s="1" t="s">
        <v>11</v>
      </c>
      <c r="M710" s="1" t="s">
        <v>88</v>
      </c>
      <c r="N710" s="1" t="s">
        <v>73</v>
      </c>
    </row>
    <row r="711" spans="1:14" x14ac:dyDescent="0.75">
      <c r="A711" s="12">
        <v>43512</v>
      </c>
      <c r="B711" s="1" t="s">
        <v>4</v>
      </c>
      <c r="C711" s="1" t="s">
        <v>14</v>
      </c>
      <c r="D711" s="1"/>
      <c r="E711" s="1">
        <v>2</v>
      </c>
      <c r="F711" s="1">
        <v>1</v>
      </c>
      <c r="G711" s="1" t="s">
        <v>177</v>
      </c>
      <c r="H711" s="1" t="s">
        <v>10</v>
      </c>
      <c r="I711" s="1" t="s">
        <v>767</v>
      </c>
      <c r="J711" s="1" t="s">
        <v>1686</v>
      </c>
      <c r="K711" s="6" t="s">
        <v>1687</v>
      </c>
      <c r="L711" s="1" t="s">
        <v>11</v>
      </c>
      <c r="M711" s="1" t="s">
        <v>88</v>
      </c>
      <c r="N711" s="1" t="s">
        <v>72</v>
      </c>
    </row>
    <row r="712" spans="1:14" x14ac:dyDescent="0.75">
      <c r="A712" s="12">
        <v>43513</v>
      </c>
      <c r="B712" s="1" t="s">
        <v>4</v>
      </c>
      <c r="C712" s="1" t="s">
        <v>14</v>
      </c>
      <c r="D712" s="1"/>
      <c r="E712" s="1">
        <v>2</v>
      </c>
      <c r="F712" s="1">
        <v>1</v>
      </c>
      <c r="G712" s="1" t="s">
        <v>13</v>
      </c>
      <c r="H712" s="1" t="s">
        <v>18</v>
      </c>
      <c r="I712" s="1" t="s">
        <v>19</v>
      </c>
      <c r="J712" s="1" t="s">
        <v>5117</v>
      </c>
      <c r="K712" s="6" t="s">
        <v>5118</v>
      </c>
      <c r="L712" s="1" t="s">
        <v>11</v>
      </c>
      <c r="M712" s="1" t="s">
        <v>88</v>
      </c>
      <c r="N712" s="1" t="s">
        <v>72</v>
      </c>
    </row>
    <row r="713" spans="1:14" x14ac:dyDescent="0.75">
      <c r="A713" s="12">
        <v>43517</v>
      </c>
      <c r="B713" s="1" t="s">
        <v>4</v>
      </c>
      <c r="C713" s="1" t="s">
        <v>14</v>
      </c>
      <c r="D713" s="1"/>
      <c r="E713" s="1">
        <v>2</v>
      </c>
      <c r="F713" s="1">
        <v>1</v>
      </c>
      <c r="G713" s="1" t="s">
        <v>12</v>
      </c>
      <c r="H713" s="1" t="s">
        <v>18</v>
      </c>
      <c r="I713" s="1" t="s">
        <v>19</v>
      </c>
      <c r="J713" s="1" t="s">
        <v>1843</v>
      </c>
      <c r="K713" s="6" t="s">
        <v>1844</v>
      </c>
      <c r="L713" s="1" t="s">
        <v>11</v>
      </c>
      <c r="M713" s="1" t="s">
        <v>88</v>
      </c>
      <c r="N713" s="1" t="s">
        <v>72</v>
      </c>
    </row>
    <row r="714" spans="1:14" x14ac:dyDescent="0.75">
      <c r="A714" s="12">
        <v>43518</v>
      </c>
      <c r="B714" s="1" t="s">
        <v>4</v>
      </c>
      <c r="C714" s="1" t="s">
        <v>14</v>
      </c>
      <c r="D714" s="1"/>
      <c r="E714" s="1">
        <v>2</v>
      </c>
      <c r="F714" s="1">
        <v>1</v>
      </c>
      <c r="G714" s="1" t="s">
        <v>177</v>
      </c>
      <c r="H714" s="1" t="s">
        <v>10</v>
      </c>
      <c r="I714" s="1" t="s">
        <v>4</v>
      </c>
      <c r="J714" s="1" t="s">
        <v>1790</v>
      </c>
      <c r="K714" s="6" t="s">
        <v>1791</v>
      </c>
      <c r="L714" s="1" t="s">
        <v>11</v>
      </c>
      <c r="M714" s="1" t="s">
        <v>88</v>
      </c>
      <c r="N714" s="1" t="s">
        <v>72</v>
      </c>
    </row>
    <row r="715" spans="1:14" x14ac:dyDescent="0.75">
      <c r="A715" s="12">
        <v>43522</v>
      </c>
      <c r="B715" s="1" t="s">
        <v>5</v>
      </c>
      <c r="C715" s="1" t="s">
        <v>14</v>
      </c>
      <c r="D715" s="1"/>
      <c r="E715" s="1">
        <v>4</v>
      </c>
      <c r="F715" s="1">
        <v>1</v>
      </c>
      <c r="G715" s="1" t="s">
        <v>12</v>
      </c>
      <c r="H715" s="1" t="s">
        <v>18</v>
      </c>
      <c r="I715" s="1" t="s">
        <v>19</v>
      </c>
      <c r="J715" s="1" t="s">
        <v>619</v>
      </c>
      <c r="K715" s="6" t="s">
        <v>620</v>
      </c>
      <c r="L715" s="1" t="s">
        <v>166</v>
      </c>
      <c r="M715" s="1" t="s">
        <v>161</v>
      </c>
      <c r="N715" s="1" t="s">
        <v>72</v>
      </c>
    </row>
    <row r="716" spans="1:14" x14ac:dyDescent="0.75">
      <c r="A716" s="12">
        <v>43523</v>
      </c>
      <c r="B716" s="1" t="s">
        <v>5</v>
      </c>
      <c r="C716" s="1" t="s">
        <v>14</v>
      </c>
      <c r="D716" s="1"/>
      <c r="E716" s="1">
        <v>4</v>
      </c>
      <c r="F716" s="1">
        <v>1</v>
      </c>
      <c r="G716" s="1" t="s">
        <v>12</v>
      </c>
      <c r="H716" s="1" t="s">
        <v>18</v>
      </c>
      <c r="I716" s="1" t="s">
        <v>19</v>
      </c>
      <c r="J716" s="1" t="s">
        <v>1841</v>
      </c>
      <c r="K716" s="6" t="s">
        <v>1842</v>
      </c>
      <c r="L716" s="1" t="s">
        <v>11</v>
      </c>
      <c r="M716" s="1" t="s">
        <v>161</v>
      </c>
      <c r="N716" s="1" t="s">
        <v>72</v>
      </c>
    </row>
    <row r="717" spans="1:14" x14ac:dyDescent="0.75">
      <c r="A717" s="12">
        <v>43524</v>
      </c>
      <c r="B717" s="1" t="s">
        <v>4</v>
      </c>
      <c r="C717" s="1" t="s">
        <v>14</v>
      </c>
      <c r="D717" s="1"/>
      <c r="E717" s="1">
        <v>2</v>
      </c>
      <c r="F717" s="1">
        <v>1</v>
      </c>
      <c r="G717" s="1" t="s">
        <v>12</v>
      </c>
      <c r="H717" s="1" t="s">
        <v>10</v>
      </c>
      <c r="I717" s="1" t="s">
        <v>14</v>
      </c>
      <c r="J717" s="1" t="s">
        <v>2082</v>
      </c>
      <c r="K717" s="6" t="s">
        <v>2083</v>
      </c>
      <c r="L717" s="1" t="s">
        <v>11</v>
      </c>
      <c r="M717" s="1" t="s">
        <v>161</v>
      </c>
      <c r="N717" s="1" t="s">
        <v>72</v>
      </c>
    </row>
    <row r="718" spans="1:14" x14ac:dyDescent="0.75">
      <c r="A718" s="12">
        <v>43537</v>
      </c>
      <c r="B718" s="1" t="s">
        <v>4</v>
      </c>
      <c r="C718" s="1" t="s">
        <v>5</v>
      </c>
      <c r="D718" s="1"/>
      <c r="E718" s="1">
        <v>1</v>
      </c>
      <c r="F718" s="1">
        <v>1</v>
      </c>
      <c r="G718" s="1" t="s">
        <v>6</v>
      </c>
      <c r="H718" s="1" t="s">
        <v>10</v>
      </c>
      <c r="I718" s="1" t="s">
        <v>1169</v>
      </c>
      <c r="J718" s="1" t="s">
        <v>1215</v>
      </c>
      <c r="K718" s="6" t="s">
        <v>355</v>
      </c>
      <c r="L718" s="1" t="s">
        <v>11</v>
      </c>
      <c r="M718" s="1" t="s">
        <v>88</v>
      </c>
      <c r="N718" s="1" t="s">
        <v>72</v>
      </c>
    </row>
    <row r="719" spans="1:14" x14ac:dyDescent="0.75">
      <c r="A719" s="12">
        <v>43528</v>
      </c>
      <c r="B719" s="1" t="s">
        <v>4</v>
      </c>
      <c r="C719" s="1" t="s">
        <v>5</v>
      </c>
      <c r="D719" s="1"/>
      <c r="E719" s="1">
        <v>1</v>
      </c>
      <c r="F719" s="1">
        <v>1</v>
      </c>
      <c r="G719" s="1" t="s">
        <v>1711</v>
      </c>
      <c r="H719" s="1" t="s">
        <v>10</v>
      </c>
      <c r="I719" s="1" t="s">
        <v>17</v>
      </c>
      <c r="J719" s="1" t="s">
        <v>1931</v>
      </c>
      <c r="K719" s="6" t="s">
        <v>1932</v>
      </c>
      <c r="L719" s="1" t="s">
        <v>628</v>
      </c>
      <c r="M719" s="1" t="s">
        <v>88</v>
      </c>
      <c r="N719" s="1" t="s">
        <v>72</v>
      </c>
    </row>
    <row r="720" spans="1:14" x14ac:dyDescent="0.75">
      <c r="A720" s="12">
        <v>43529</v>
      </c>
      <c r="B720" s="1" t="s">
        <v>4</v>
      </c>
      <c r="C720" s="1" t="s">
        <v>14</v>
      </c>
      <c r="D720" s="1"/>
      <c r="E720" s="1">
        <v>2</v>
      </c>
      <c r="F720" s="1">
        <v>1</v>
      </c>
      <c r="G720" s="1" t="s">
        <v>177</v>
      </c>
      <c r="H720" s="1" t="s">
        <v>10</v>
      </c>
      <c r="I720" s="1" t="s">
        <v>14</v>
      </c>
      <c r="J720" s="1" t="s">
        <v>1684</v>
      </c>
      <c r="K720" s="6" t="s">
        <v>1685</v>
      </c>
      <c r="L720" s="1" t="s">
        <v>11</v>
      </c>
      <c r="M720" s="1" t="s">
        <v>88</v>
      </c>
      <c r="N720" s="1" t="s">
        <v>72</v>
      </c>
    </row>
    <row r="721" spans="1:14" x14ac:dyDescent="0.75">
      <c r="A721" s="12">
        <v>43537</v>
      </c>
      <c r="B721" s="1" t="s">
        <v>4</v>
      </c>
      <c r="C721" s="1" t="s">
        <v>5</v>
      </c>
      <c r="D721" s="1"/>
      <c r="E721" s="1">
        <v>1</v>
      </c>
      <c r="F721" s="1">
        <v>1</v>
      </c>
      <c r="G721" s="1" t="s">
        <v>6</v>
      </c>
      <c r="H721" s="1" t="s">
        <v>10</v>
      </c>
      <c r="I721" s="1" t="s">
        <v>1169</v>
      </c>
      <c r="J721" s="1" t="s">
        <v>5375</v>
      </c>
      <c r="K721" s="6" t="s">
        <v>355</v>
      </c>
      <c r="L721" s="1" t="s">
        <v>11</v>
      </c>
      <c r="M721" s="1" t="s">
        <v>88</v>
      </c>
      <c r="N721" s="1" t="s">
        <v>73</v>
      </c>
    </row>
    <row r="722" spans="1:14" x14ac:dyDescent="0.75">
      <c r="A722" s="12">
        <v>43538</v>
      </c>
      <c r="B722" s="1" t="s">
        <v>4</v>
      </c>
      <c r="C722" s="1" t="s">
        <v>14</v>
      </c>
      <c r="D722" s="1"/>
      <c r="E722" s="1">
        <v>2</v>
      </c>
      <c r="F722" s="1">
        <v>1</v>
      </c>
      <c r="G722" s="1" t="s">
        <v>177</v>
      </c>
      <c r="H722" s="1" t="s">
        <v>18</v>
      </c>
      <c r="I722" s="1" t="s">
        <v>19</v>
      </c>
      <c r="J722" s="1" t="s">
        <v>1682</v>
      </c>
      <c r="K722" s="6" t="s">
        <v>1683</v>
      </c>
      <c r="L722" s="1" t="s">
        <v>11</v>
      </c>
      <c r="M722" s="1" t="s">
        <v>88</v>
      </c>
      <c r="N722" s="1" t="s">
        <v>72</v>
      </c>
    </row>
    <row r="723" spans="1:14" x14ac:dyDescent="0.75">
      <c r="A723" s="12">
        <v>43544</v>
      </c>
      <c r="B723" s="1" t="s">
        <v>4</v>
      </c>
      <c r="C723" s="1" t="s">
        <v>14</v>
      </c>
      <c r="D723" s="1"/>
      <c r="E723" s="1">
        <v>2</v>
      </c>
      <c r="F723" s="1">
        <v>1</v>
      </c>
      <c r="G723" s="1" t="s">
        <v>1711</v>
      </c>
      <c r="H723" s="1" t="s">
        <v>18</v>
      </c>
      <c r="I723" s="1" t="s">
        <v>19</v>
      </c>
      <c r="J723" s="1" t="s">
        <v>1789</v>
      </c>
      <c r="K723" s="6" t="s">
        <v>1788</v>
      </c>
      <c r="L723" s="1" t="s">
        <v>628</v>
      </c>
      <c r="M723" s="1" t="s">
        <v>88</v>
      </c>
      <c r="N723" s="1" t="s">
        <v>72</v>
      </c>
    </row>
    <row r="724" spans="1:14" x14ac:dyDescent="0.75">
      <c r="A724" s="12">
        <v>43549</v>
      </c>
      <c r="B724" s="1" t="s">
        <v>4</v>
      </c>
      <c r="C724" s="1" t="s">
        <v>5</v>
      </c>
      <c r="D724" s="1"/>
      <c r="E724" s="1">
        <v>1</v>
      </c>
      <c r="F724" s="1">
        <v>1</v>
      </c>
      <c r="G724" s="1" t="s">
        <v>13</v>
      </c>
      <c r="H724" s="1" t="s">
        <v>18</v>
      </c>
      <c r="I724" s="1" t="s">
        <v>19</v>
      </c>
      <c r="J724" s="1" t="s">
        <v>368</v>
      </c>
      <c r="K724" s="6" t="s">
        <v>369</v>
      </c>
      <c r="L724" s="1" t="s">
        <v>11</v>
      </c>
      <c r="M724" s="1" t="s">
        <v>88</v>
      </c>
      <c r="N724" s="1" t="s">
        <v>72</v>
      </c>
    </row>
    <row r="725" spans="1:14" x14ac:dyDescent="0.75">
      <c r="A725" s="12">
        <v>43556</v>
      </c>
      <c r="B725" s="1" t="s">
        <v>5</v>
      </c>
      <c r="C725" s="1" t="s">
        <v>14</v>
      </c>
      <c r="D725" s="1"/>
      <c r="E725" s="1">
        <v>4</v>
      </c>
      <c r="F725" s="1">
        <v>1</v>
      </c>
      <c r="G725" s="1" t="s">
        <v>12</v>
      </c>
      <c r="H725" s="1" t="s">
        <v>18</v>
      </c>
      <c r="I725" s="1" t="s">
        <v>19</v>
      </c>
      <c r="J725" s="1" t="s">
        <v>617</v>
      </c>
      <c r="K725" s="6" t="s">
        <v>618</v>
      </c>
      <c r="L725" s="1" t="s">
        <v>11</v>
      </c>
      <c r="M725" s="1" t="s">
        <v>161</v>
      </c>
      <c r="N725" s="1" t="s">
        <v>72</v>
      </c>
    </row>
    <row r="726" spans="1:14" x14ac:dyDescent="0.75">
      <c r="A726" s="12">
        <v>43558</v>
      </c>
      <c r="B726" s="1" t="s">
        <v>4</v>
      </c>
      <c r="C726" s="1" t="s">
        <v>14</v>
      </c>
      <c r="D726" s="1"/>
      <c r="E726" s="1">
        <v>2</v>
      </c>
      <c r="F726" s="1">
        <v>1</v>
      </c>
      <c r="G726" s="1" t="s">
        <v>13</v>
      </c>
      <c r="H726" s="1" t="s">
        <v>10</v>
      </c>
      <c r="I726" s="1" t="s">
        <v>4</v>
      </c>
      <c r="J726" s="1" t="s">
        <v>2107</v>
      </c>
      <c r="K726" s="6" t="s">
        <v>2106</v>
      </c>
      <c r="L726" s="1" t="s">
        <v>11</v>
      </c>
      <c r="M726" s="1" t="s">
        <v>88</v>
      </c>
      <c r="N726" s="1" t="s">
        <v>73</v>
      </c>
    </row>
    <row r="727" spans="1:14" x14ac:dyDescent="0.75">
      <c r="A727" s="12">
        <v>43563</v>
      </c>
      <c r="B727" s="1" t="s">
        <v>5</v>
      </c>
      <c r="C727" s="1" t="s">
        <v>14</v>
      </c>
      <c r="D727" s="1"/>
      <c r="E727" s="1">
        <v>4</v>
      </c>
      <c r="F727" s="1">
        <v>1</v>
      </c>
      <c r="G727" s="1" t="s">
        <v>12</v>
      </c>
      <c r="H727" s="1" t="s">
        <v>10</v>
      </c>
      <c r="I727" s="1" t="s">
        <v>5</v>
      </c>
      <c r="J727" s="1" t="s">
        <v>1144</v>
      </c>
      <c r="K727" s="6" t="s">
        <v>616</v>
      </c>
      <c r="L727" s="1" t="s">
        <v>11</v>
      </c>
      <c r="M727" s="1" t="s">
        <v>161</v>
      </c>
      <c r="N727" s="1" t="s">
        <v>72</v>
      </c>
    </row>
    <row r="728" spans="1:14" x14ac:dyDescent="0.75">
      <c r="A728" s="12">
        <v>43571</v>
      </c>
      <c r="B728" s="1" t="s">
        <v>4</v>
      </c>
      <c r="C728" s="1" t="s">
        <v>14</v>
      </c>
      <c r="D728" s="1"/>
      <c r="E728" s="1">
        <v>2</v>
      </c>
      <c r="F728" s="1">
        <v>1</v>
      </c>
      <c r="G728" s="1" t="s">
        <v>177</v>
      </c>
      <c r="H728" s="1" t="s">
        <v>10</v>
      </c>
      <c r="I728" s="1" t="s">
        <v>4</v>
      </c>
      <c r="J728" s="1" t="s">
        <v>1680</v>
      </c>
      <c r="K728" s="6" t="s">
        <v>1681</v>
      </c>
      <c r="L728" s="1" t="s">
        <v>11</v>
      </c>
      <c r="M728" s="1" t="s">
        <v>161</v>
      </c>
      <c r="N728" s="1" t="s">
        <v>72</v>
      </c>
    </row>
    <row r="729" spans="1:14" x14ac:dyDescent="0.75">
      <c r="A729" s="12">
        <v>43572</v>
      </c>
      <c r="B729" s="1" t="s">
        <v>14</v>
      </c>
      <c r="C729" s="1" t="s">
        <v>46</v>
      </c>
      <c r="D729" s="1"/>
      <c r="E729" s="1">
        <v>6</v>
      </c>
      <c r="F729" s="1">
        <v>1</v>
      </c>
      <c r="G729" s="1" t="s">
        <v>13</v>
      </c>
      <c r="H729" s="1" t="s">
        <v>10</v>
      </c>
      <c r="I729" s="1" t="s">
        <v>14</v>
      </c>
      <c r="J729" s="1" t="s">
        <v>5070</v>
      </c>
      <c r="K729" s="6" t="s">
        <v>5071</v>
      </c>
      <c r="L729" s="1" t="s">
        <v>11</v>
      </c>
      <c r="M729" s="1" t="s">
        <v>161</v>
      </c>
      <c r="N729" s="1" t="s">
        <v>72</v>
      </c>
    </row>
    <row r="730" spans="1:14" x14ac:dyDescent="0.75">
      <c r="A730" s="12">
        <v>43580</v>
      </c>
      <c r="B730" s="1" t="s">
        <v>5</v>
      </c>
      <c r="C730" s="1" t="s">
        <v>14</v>
      </c>
      <c r="D730" s="1" t="s">
        <v>46</v>
      </c>
      <c r="E730" s="1">
        <v>4</v>
      </c>
      <c r="F730" s="1">
        <v>1</v>
      </c>
      <c r="G730" s="1" t="s">
        <v>6</v>
      </c>
      <c r="H730" s="1" t="s">
        <v>10</v>
      </c>
      <c r="I730" s="1" t="s">
        <v>659</v>
      </c>
      <c r="J730" s="1" t="s">
        <v>1204</v>
      </c>
      <c r="K730" s="6" t="s">
        <v>5419</v>
      </c>
      <c r="L730" s="1" t="s">
        <v>11</v>
      </c>
      <c r="M730" s="1" t="s">
        <v>88</v>
      </c>
      <c r="N730" s="1" t="s">
        <v>73</v>
      </c>
    </row>
    <row r="731" spans="1:14" x14ac:dyDescent="0.75">
      <c r="A731" s="12">
        <v>43580</v>
      </c>
      <c r="B731" s="1" t="s">
        <v>5</v>
      </c>
      <c r="C731" s="1" t="s">
        <v>46</v>
      </c>
      <c r="D731" s="1"/>
      <c r="E731" s="1">
        <v>5</v>
      </c>
      <c r="F731" s="1">
        <v>1</v>
      </c>
      <c r="G731" s="1" t="s">
        <v>6</v>
      </c>
      <c r="H731" s="1" t="s">
        <v>10</v>
      </c>
      <c r="I731" s="1" t="s">
        <v>659</v>
      </c>
      <c r="J731" s="1"/>
      <c r="K731" s="6"/>
      <c r="L731" s="1" t="s">
        <v>11</v>
      </c>
      <c r="M731" s="1" t="s">
        <v>88</v>
      </c>
      <c r="N731" s="1" t="s">
        <v>73</v>
      </c>
    </row>
    <row r="732" spans="1:14" x14ac:dyDescent="0.75">
      <c r="A732" s="12">
        <v>43580</v>
      </c>
      <c r="B732" s="1" t="s">
        <v>14</v>
      </c>
      <c r="C732" s="1" t="s">
        <v>46</v>
      </c>
      <c r="D732" s="1"/>
      <c r="E732" s="1">
        <v>6</v>
      </c>
      <c r="F732" s="1">
        <v>1</v>
      </c>
      <c r="G732" s="1" t="s">
        <v>6</v>
      </c>
      <c r="H732" s="1" t="s">
        <v>10</v>
      </c>
      <c r="I732" s="1" t="s">
        <v>659</v>
      </c>
      <c r="J732" s="1"/>
      <c r="K732" s="6"/>
      <c r="L732" s="1" t="s">
        <v>11</v>
      </c>
      <c r="M732" s="1" t="s">
        <v>88</v>
      </c>
      <c r="N732" s="1" t="s">
        <v>73</v>
      </c>
    </row>
    <row r="733" spans="1:14" x14ac:dyDescent="0.75">
      <c r="A733" s="12">
        <v>43584</v>
      </c>
      <c r="B733" s="1" t="s">
        <v>4</v>
      </c>
      <c r="C733" s="1" t="s">
        <v>14</v>
      </c>
      <c r="D733" s="1"/>
      <c r="E733" s="1">
        <v>2</v>
      </c>
      <c r="F733" s="1">
        <v>1</v>
      </c>
      <c r="G733" s="1" t="s">
        <v>12</v>
      </c>
      <c r="H733" s="1" t="s">
        <v>18</v>
      </c>
      <c r="I733" s="1" t="s">
        <v>19</v>
      </c>
      <c r="J733" s="1" t="s">
        <v>1839</v>
      </c>
      <c r="K733" s="6" t="s">
        <v>1840</v>
      </c>
      <c r="L733" s="1" t="s">
        <v>11</v>
      </c>
      <c r="M733" s="1" t="s">
        <v>88</v>
      </c>
      <c r="N733" s="1" t="s">
        <v>72</v>
      </c>
    </row>
    <row r="734" spans="1:14" x14ac:dyDescent="0.75">
      <c r="A734" s="12">
        <v>43585</v>
      </c>
      <c r="B734" s="1" t="s">
        <v>5</v>
      </c>
      <c r="C734" s="1" t="s">
        <v>14</v>
      </c>
      <c r="D734" s="1"/>
      <c r="E734" s="1">
        <v>4</v>
      </c>
      <c r="F734" s="1">
        <v>1</v>
      </c>
      <c r="G734" s="1" t="s">
        <v>12</v>
      </c>
      <c r="H734" s="1" t="s">
        <v>18</v>
      </c>
      <c r="I734" s="1" t="s">
        <v>19</v>
      </c>
      <c r="J734" s="1" t="s">
        <v>613</v>
      </c>
      <c r="K734" s="6" t="s">
        <v>614</v>
      </c>
      <c r="L734" s="1" t="s">
        <v>11</v>
      </c>
      <c r="M734" s="1" t="s">
        <v>88</v>
      </c>
      <c r="N734" s="1" t="s">
        <v>72</v>
      </c>
    </row>
    <row r="735" spans="1:14" x14ac:dyDescent="0.75">
      <c r="A735" s="12">
        <v>43586</v>
      </c>
      <c r="B735" s="1" t="s">
        <v>4</v>
      </c>
      <c r="C735" s="1" t="s">
        <v>14</v>
      </c>
      <c r="D735" s="1"/>
      <c r="E735" s="1">
        <v>2</v>
      </c>
      <c r="F735" s="1">
        <v>1</v>
      </c>
      <c r="G735" s="1" t="s">
        <v>177</v>
      </c>
      <c r="H735" s="1" t="s">
        <v>10</v>
      </c>
      <c r="I735" s="1" t="s">
        <v>14</v>
      </c>
      <c r="J735" s="1" t="s">
        <v>2081</v>
      </c>
      <c r="K735" s="6" t="s">
        <v>1679</v>
      </c>
      <c r="L735" s="1" t="s">
        <v>11</v>
      </c>
      <c r="M735" s="1" t="s">
        <v>88</v>
      </c>
      <c r="N735" s="1" t="s">
        <v>72</v>
      </c>
    </row>
    <row r="736" spans="1:14" x14ac:dyDescent="0.75">
      <c r="A736" s="12">
        <v>43593</v>
      </c>
      <c r="B736" s="1" t="s">
        <v>5</v>
      </c>
      <c r="C736" s="1" t="s">
        <v>46</v>
      </c>
      <c r="D736" s="1"/>
      <c r="E736" s="1">
        <v>5</v>
      </c>
      <c r="F736" s="1">
        <v>1</v>
      </c>
      <c r="G736" s="1" t="s">
        <v>13</v>
      </c>
      <c r="H736" s="1" t="s">
        <v>10</v>
      </c>
      <c r="I736" s="1" t="s">
        <v>5</v>
      </c>
      <c r="J736" t="s">
        <v>89</v>
      </c>
      <c r="K736" s="6" t="s">
        <v>5421</v>
      </c>
      <c r="L736" s="1" t="s">
        <v>11</v>
      </c>
      <c r="M736" s="1" t="s">
        <v>88</v>
      </c>
      <c r="N736" s="1" t="s">
        <v>72</v>
      </c>
    </row>
    <row r="737" spans="1:14" x14ac:dyDescent="0.75">
      <c r="A737" s="12">
        <v>43598</v>
      </c>
      <c r="B737" s="1" t="s">
        <v>5</v>
      </c>
      <c r="C737" s="1" t="s">
        <v>14</v>
      </c>
      <c r="D737" s="1"/>
      <c r="E737" s="1">
        <v>4</v>
      </c>
      <c r="F737" s="1">
        <v>1</v>
      </c>
      <c r="G737" s="1" t="s">
        <v>12</v>
      </c>
      <c r="H737" s="1" t="s">
        <v>18</v>
      </c>
      <c r="I737" s="1" t="s">
        <v>19</v>
      </c>
      <c r="J737" s="1" t="s">
        <v>611</v>
      </c>
      <c r="K737" s="6" t="s">
        <v>612</v>
      </c>
      <c r="L737" s="1" t="s">
        <v>11</v>
      </c>
      <c r="M737" s="1" t="s">
        <v>88</v>
      </c>
      <c r="N737" s="1" t="s">
        <v>72</v>
      </c>
    </row>
    <row r="738" spans="1:14" x14ac:dyDescent="0.75">
      <c r="A738" s="12">
        <v>43599</v>
      </c>
      <c r="B738" s="1" t="s">
        <v>4</v>
      </c>
      <c r="C738" s="1" t="s">
        <v>5</v>
      </c>
      <c r="D738" s="1"/>
      <c r="E738" s="1">
        <v>1</v>
      </c>
      <c r="F738" s="1">
        <v>1</v>
      </c>
      <c r="G738" s="1" t="s">
        <v>12</v>
      </c>
      <c r="H738" s="1" t="s">
        <v>10</v>
      </c>
      <c r="I738" s="1" t="s">
        <v>5</v>
      </c>
      <c r="J738" t="s">
        <v>609</v>
      </c>
      <c r="K738" s="6" t="s">
        <v>610</v>
      </c>
      <c r="L738" s="1" t="s">
        <v>11</v>
      </c>
      <c r="M738" s="1" t="s">
        <v>161</v>
      </c>
      <c r="N738" t="s">
        <v>72</v>
      </c>
    </row>
    <row r="739" spans="1:14" x14ac:dyDescent="0.75">
      <c r="A739" s="12">
        <v>43599</v>
      </c>
      <c r="B739" s="1" t="s">
        <v>5</v>
      </c>
      <c r="C739" s="1" t="s">
        <v>14</v>
      </c>
      <c r="D739" s="1"/>
      <c r="E739" s="1">
        <v>4</v>
      </c>
      <c r="F739" s="1">
        <v>1</v>
      </c>
      <c r="G739" s="1" t="s">
        <v>177</v>
      </c>
      <c r="H739" s="1" t="s">
        <v>18</v>
      </c>
      <c r="I739" s="1" t="s">
        <v>19</v>
      </c>
      <c r="J739" t="s">
        <v>1677</v>
      </c>
      <c r="K739" s="6" t="s">
        <v>1678</v>
      </c>
      <c r="L739" s="1" t="s">
        <v>11</v>
      </c>
      <c r="M739" s="1" t="s">
        <v>88</v>
      </c>
      <c r="N739" s="1" t="s">
        <v>72</v>
      </c>
    </row>
    <row r="740" spans="1:14" x14ac:dyDescent="0.75">
      <c r="A740" s="12">
        <v>43605</v>
      </c>
      <c r="B740" s="1" t="s">
        <v>5</v>
      </c>
      <c r="C740" s="1" t="s">
        <v>14</v>
      </c>
      <c r="D740" s="1"/>
      <c r="E740" s="1">
        <v>4</v>
      </c>
      <c r="F740" s="1">
        <v>1</v>
      </c>
      <c r="G740" s="1" t="s">
        <v>177</v>
      </c>
      <c r="H740" s="1" t="s">
        <v>18</v>
      </c>
      <c r="I740" s="1" t="s">
        <v>19</v>
      </c>
      <c r="J740" s="1" t="s">
        <v>1675</v>
      </c>
      <c r="K740" s="6" t="s">
        <v>1676</v>
      </c>
      <c r="L740" s="1" t="s">
        <v>11</v>
      </c>
      <c r="M740" s="1" t="s">
        <v>88</v>
      </c>
      <c r="N740" s="1" t="s">
        <v>72</v>
      </c>
    </row>
    <row r="741" spans="1:14" x14ac:dyDescent="0.75">
      <c r="A741" s="12">
        <v>43614</v>
      </c>
      <c r="B741" s="1" t="s">
        <v>4</v>
      </c>
      <c r="C741" s="1" t="s">
        <v>14</v>
      </c>
      <c r="D741" s="1"/>
      <c r="E741" s="1">
        <v>2</v>
      </c>
      <c r="F741" s="1">
        <v>1</v>
      </c>
      <c r="G741" s="1" t="s">
        <v>12</v>
      </c>
      <c r="H741" s="1" t="s">
        <v>18</v>
      </c>
      <c r="I741" s="1" t="s">
        <v>19</v>
      </c>
      <c r="J741" s="1" t="s">
        <v>1673</v>
      </c>
      <c r="K741" s="6" t="s">
        <v>1224</v>
      </c>
      <c r="L741" s="1" t="s">
        <v>11</v>
      </c>
      <c r="M741" s="1" t="s">
        <v>161</v>
      </c>
      <c r="N741" s="1" t="s">
        <v>72</v>
      </c>
    </row>
    <row r="742" spans="1:14" x14ac:dyDescent="0.75">
      <c r="A742" s="12">
        <v>43615</v>
      </c>
      <c r="B742" s="1" t="s">
        <v>5</v>
      </c>
      <c r="C742" s="1" t="s">
        <v>14</v>
      </c>
      <c r="D742" s="1"/>
      <c r="E742" s="1">
        <v>4</v>
      </c>
      <c r="F742" s="1">
        <v>1</v>
      </c>
      <c r="G742" s="1" t="s">
        <v>12</v>
      </c>
      <c r="H742" s="1" t="s">
        <v>18</v>
      </c>
      <c r="I742" s="1" t="s">
        <v>19</v>
      </c>
      <c r="J742" s="1" t="s">
        <v>607</v>
      </c>
      <c r="K742" s="6" t="s">
        <v>608</v>
      </c>
      <c r="L742" s="1" t="s">
        <v>11</v>
      </c>
      <c r="M742" s="1" t="s">
        <v>88</v>
      </c>
      <c r="N742" s="1" t="s">
        <v>72</v>
      </c>
    </row>
    <row r="743" spans="1:14" x14ac:dyDescent="0.75">
      <c r="A743" s="12">
        <v>43629</v>
      </c>
      <c r="B743" s="1" t="s">
        <v>4</v>
      </c>
      <c r="C743" s="1" t="s">
        <v>14</v>
      </c>
      <c r="D743" s="1"/>
      <c r="E743" s="1">
        <v>2</v>
      </c>
      <c r="F743" s="1">
        <v>1</v>
      </c>
      <c r="G743" s="1" t="s">
        <v>177</v>
      </c>
      <c r="H743" s="1" t="s">
        <v>18</v>
      </c>
      <c r="I743" s="1" t="s">
        <v>19</v>
      </c>
      <c r="J743" s="1" t="s">
        <v>1672</v>
      </c>
      <c r="K743" s="6" t="s">
        <v>1674</v>
      </c>
      <c r="L743" s="1" t="s">
        <v>11</v>
      </c>
      <c r="M743" s="1" t="s">
        <v>161</v>
      </c>
      <c r="N743" s="1" t="s">
        <v>72</v>
      </c>
    </row>
    <row r="744" spans="1:14" x14ac:dyDescent="0.75">
      <c r="A744" s="12">
        <v>43629</v>
      </c>
      <c r="B744" s="1" t="s">
        <v>4</v>
      </c>
      <c r="C744" s="1" t="s">
        <v>14</v>
      </c>
      <c r="D744" s="1"/>
      <c r="E744" s="1">
        <v>2</v>
      </c>
      <c r="F744" s="1">
        <v>1</v>
      </c>
      <c r="G744" s="1" t="s">
        <v>6</v>
      </c>
      <c r="H744" s="1" t="s">
        <v>10</v>
      </c>
      <c r="I744" s="1" t="s">
        <v>14</v>
      </c>
      <c r="J744" s="1" t="s">
        <v>2111</v>
      </c>
      <c r="K744" s="6" t="s">
        <v>2080</v>
      </c>
      <c r="L744" s="1" t="s">
        <v>11</v>
      </c>
      <c r="M744" s="1" t="s">
        <v>161</v>
      </c>
      <c r="N744" s="1" t="s">
        <v>72</v>
      </c>
    </row>
    <row r="745" spans="1:14" x14ac:dyDescent="0.75">
      <c r="A745" s="12">
        <v>43633</v>
      </c>
      <c r="B745" s="1" t="s">
        <v>5</v>
      </c>
      <c r="C745" s="1" t="s">
        <v>14</v>
      </c>
      <c r="D745" s="1"/>
      <c r="E745" s="1">
        <v>4</v>
      </c>
      <c r="F745" s="1">
        <v>1</v>
      </c>
      <c r="G745" s="1" t="s">
        <v>177</v>
      </c>
      <c r="H745" s="1" t="s">
        <v>18</v>
      </c>
      <c r="I745" s="1" t="s">
        <v>19</v>
      </c>
      <c r="J745" s="1" t="s">
        <v>1670</v>
      </c>
      <c r="K745" s="6" t="s">
        <v>1671</v>
      </c>
      <c r="L745" s="1" t="s">
        <v>11</v>
      </c>
      <c r="M745" s="1" t="s">
        <v>88</v>
      </c>
      <c r="N745" s="1" t="s">
        <v>72</v>
      </c>
    </row>
    <row r="746" spans="1:14" x14ac:dyDescent="0.75">
      <c r="A746" s="12">
        <v>43636</v>
      </c>
      <c r="B746" s="1" t="s">
        <v>14</v>
      </c>
      <c r="C746" s="1" t="s">
        <v>46</v>
      </c>
      <c r="D746" s="1"/>
      <c r="E746" s="1">
        <v>6</v>
      </c>
      <c r="F746" s="1">
        <v>1</v>
      </c>
      <c r="G746" s="1" t="s">
        <v>13</v>
      </c>
      <c r="H746" s="1" t="s">
        <v>10</v>
      </c>
      <c r="I746" s="1" t="s">
        <v>46</v>
      </c>
      <c r="J746" s="1" t="s">
        <v>5068</v>
      </c>
      <c r="K746" s="6" t="s">
        <v>5069</v>
      </c>
      <c r="L746" s="1" t="s">
        <v>11</v>
      </c>
      <c r="M746" s="1" t="s">
        <v>161</v>
      </c>
      <c r="N746" s="1" t="s">
        <v>72</v>
      </c>
    </row>
    <row r="747" spans="1:14" x14ac:dyDescent="0.75">
      <c r="A747" s="12">
        <v>43641</v>
      </c>
      <c r="B747" s="1" t="s">
        <v>4</v>
      </c>
      <c r="C747" s="1" t="s">
        <v>5</v>
      </c>
      <c r="D747" s="1"/>
      <c r="E747" s="1">
        <v>1</v>
      </c>
      <c r="F747" s="1">
        <v>1</v>
      </c>
      <c r="G747" s="1" t="s">
        <v>6</v>
      </c>
      <c r="H747" s="1" t="s">
        <v>10</v>
      </c>
      <c r="I747" s="1" t="s">
        <v>1223</v>
      </c>
      <c r="J747" s="1" t="s">
        <v>1225</v>
      </c>
      <c r="K747" s="6" t="s">
        <v>1226</v>
      </c>
      <c r="L747" s="1" t="s">
        <v>11</v>
      </c>
      <c r="M747" s="1" t="s">
        <v>88</v>
      </c>
      <c r="N747" s="1" t="s">
        <v>73</v>
      </c>
    </row>
    <row r="748" spans="1:14" x14ac:dyDescent="0.75">
      <c r="A748" s="12">
        <v>43643</v>
      </c>
      <c r="B748" s="1" t="s">
        <v>4</v>
      </c>
      <c r="C748" s="1" t="s">
        <v>14</v>
      </c>
      <c r="D748" s="1"/>
      <c r="E748" s="1">
        <v>2</v>
      </c>
      <c r="F748" s="1">
        <v>1</v>
      </c>
      <c r="G748" s="1" t="s">
        <v>177</v>
      </c>
      <c r="H748" s="1" t="s">
        <v>10</v>
      </c>
      <c r="I748" s="1" t="s">
        <v>1169</v>
      </c>
      <c r="J748" s="1" t="s">
        <v>1666</v>
      </c>
      <c r="K748" s="6" t="s">
        <v>1667</v>
      </c>
      <c r="L748" s="1" t="s">
        <v>11</v>
      </c>
      <c r="M748" s="1" t="s">
        <v>88</v>
      </c>
      <c r="N748" s="1" t="s">
        <v>73</v>
      </c>
    </row>
    <row r="749" spans="1:14" x14ac:dyDescent="0.75">
      <c r="A749" s="12">
        <v>43643</v>
      </c>
      <c r="B749" s="1" t="s">
        <v>4</v>
      </c>
      <c r="C749" s="1" t="s">
        <v>14</v>
      </c>
      <c r="D749" s="1"/>
      <c r="E749" s="1">
        <v>2</v>
      </c>
      <c r="F749" s="1">
        <v>1</v>
      </c>
      <c r="G749" s="1" t="s">
        <v>177</v>
      </c>
      <c r="H749" s="1" t="s">
        <v>10</v>
      </c>
      <c r="I749" s="1" t="s">
        <v>1169</v>
      </c>
      <c r="J749" s="1" t="s">
        <v>1668</v>
      </c>
      <c r="K749" s="6" t="s">
        <v>1669</v>
      </c>
      <c r="L749" s="1" t="s">
        <v>11</v>
      </c>
      <c r="M749" s="1" t="s">
        <v>88</v>
      </c>
      <c r="N749" s="1" t="s">
        <v>73</v>
      </c>
    </row>
    <row r="750" spans="1:14" x14ac:dyDescent="0.75">
      <c r="A750" s="12">
        <v>43644</v>
      </c>
      <c r="B750" s="1" t="s">
        <v>4</v>
      </c>
      <c r="C750" s="1" t="s">
        <v>5</v>
      </c>
      <c r="D750" s="1"/>
      <c r="E750" s="1">
        <v>1</v>
      </c>
      <c r="F750" s="1">
        <v>1</v>
      </c>
      <c r="G750" s="1" t="s">
        <v>12</v>
      </c>
      <c r="H750" s="1" t="s">
        <v>10</v>
      </c>
      <c r="I750" s="1" t="s">
        <v>1109</v>
      </c>
      <c r="J750" s="1" t="s">
        <v>1220</v>
      </c>
      <c r="K750" s="6" t="s">
        <v>1219</v>
      </c>
      <c r="L750" s="1" t="s">
        <v>11</v>
      </c>
      <c r="M750" s="1" t="s">
        <v>161</v>
      </c>
      <c r="N750" s="1" t="s">
        <v>73</v>
      </c>
    </row>
    <row r="751" spans="1:14" x14ac:dyDescent="0.75">
      <c r="A751" s="12">
        <v>43644</v>
      </c>
      <c r="B751" s="1" t="s">
        <v>4</v>
      </c>
      <c r="C751" s="1" t="s">
        <v>5</v>
      </c>
      <c r="D751" s="1"/>
      <c r="E751" s="1">
        <v>1</v>
      </c>
      <c r="F751" s="1">
        <v>1</v>
      </c>
      <c r="G751" s="1" t="s">
        <v>12</v>
      </c>
      <c r="H751" s="1" t="s">
        <v>10</v>
      </c>
      <c r="I751" s="1" t="s">
        <v>1109</v>
      </c>
      <c r="J751" s="1" t="s">
        <v>1308</v>
      </c>
      <c r="K751" s="6" t="s">
        <v>1219</v>
      </c>
      <c r="L751" s="1" t="s">
        <v>166</v>
      </c>
      <c r="M751" s="1" t="s">
        <v>161</v>
      </c>
      <c r="N751" s="1" t="s">
        <v>73</v>
      </c>
    </row>
    <row r="752" spans="1:14" x14ac:dyDescent="0.75">
      <c r="A752" s="12">
        <v>43645</v>
      </c>
      <c r="B752" s="1" t="s">
        <v>4</v>
      </c>
      <c r="C752" s="1" t="s">
        <v>14</v>
      </c>
      <c r="D752" s="1"/>
      <c r="E752" s="1">
        <v>2</v>
      </c>
      <c r="F752" s="1">
        <v>1</v>
      </c>
      <c r="G752" s="1" t="s">
        <v>12</v>
      </c>
      <c r="H752" s="1" t="s">
        <v>10</v>
      </c>
      <c r="I752" s="1" t="s">
        <v>1109</v>
      </c>
      <c r="J752" s="1" t="s">
        <v>1221</v>
      </c>
      <c r="K752" s="6" t="s">
        <v>1218</v>
      </c>
      <c r="L752" s="1" t="s">
        <v>11</v>
      </c>
      <c r="M752" s="1" t="s">
        <v>161</v>
      </c>
      <c r="N752" s="1" t="s">
        <v>73</v>
      </c>
    </row>
    <row r="753" spans="1:14" x14ac:dyDescent="0.75">
      <c r="A753" s="12">
        <v>43645</v>
      </c>
      <c r="B753" s="1" t="s">
        <v>5</v>
      </c>
      <c r="C753" s="1" t="s">
        <v>14</v>
      </c>
      <c r="D753" s="1"/>
      <c r="E753" s="1">
        <v>4</v>
      </c>
      <c r="F753" s="1">
        <v>1</v>
      </c>
      <c r="G753" s="1" t="s">
        <v>12</v>
      </c>
      <c r="H753" s="1" t="s">
        <v>10</v>
      </c>
      <c r="I753" s="1" t="s">
        <v>1109</v>
      </c>
      <c r="J753" s="1" t="s">
        <v>1222</v>
      </c>
      <c r="K753" s="6" t="s">
        <v>606</v>
      </c>
      <c r="L753" s="1" t="s">
        <v>166</v>
      </c>
      <c r="M753" s="1" t="s">
        <v>161</v>
      </c>
      <c r="N753" s="1" t="s">
        <v>73</v>
      </c>
    </row>
    <row r="754" spans="1:14" x14ac:dyDescent="0.75">
      <c r="A754" s="12">
        <v>43652</v>
      </c>
      <c r="B754" s="1" t="s">
        <v>5</v>
      </c>
      <c r="C754" s="1" t="s">
        <v>14</v>
      </c>
      <c r="D754" s="1"/>
      <c r="E754" s="1">
        <v>4</v>
      </c>
      <c r="F754" s="1">
        <v>1</v>
      </c>
      <c r="G754" s="1" t="s">
        <v>12</v>
      </c>
      <c r="H754" s="1" t="s">
        <v>18</v>
      </c>
      <c r="I754" s="1" t="s">
        <v>19</v>
      </c>
      <c r="J754" s="1" t="s">
        <v>604</v>
      </c>
      <c r="K754" s="6" t="s">
        <v>605</v>
      </c>
      <c r="L754" s="1" t="s">
        <v>11</v>
      </c>
      <c r="M754" s="1" t="s">
        <v>88</v>
      </c>
      <c r="N754" s="1" t="s">
        <v>72</v>
      </c>
    </row>
    <row r="755" spans="1:14" x14ac:dyDescent="0.75">
      <c r="A755" s="12">
        <v>43658</v>
      </c>
      <c r="B755" s="1" t="s">
        <v>4</v>
      </c>
      <c r="C755" s="1" t="s">
        <v>14</v>
      </c>
      <c r="D755" s="1"/>
      <c r="E755" s="1">
        <v>2</v>
      </c>
      <c r="F755" s="1">
        <v>1</v>
      </c>
      <c r="G755" s="1" t="s">
        <v>177</v>
      </c>
      <c r="H755" s="1" t="s">
        <v>18</v>
      </c>
      <c r="I755" s="1" t="s">
        <v>19</v>
      </c>
      <c r="J755" s="1" t="s">
        <v>1664</v>
      </c>
      <c r="K755" s="6" t="s">
        <v>1665</v>
      </c>
      <c r="L755" s="1" t="s">
        <v>11</v>
      </c>
      <c r="M755" s="1" t="s">
        <v>88</v>
      </c>
      <c r="N755" s="1" t="s">
        <v>72</v>
      </c>
    </row>
    <row r="756" spans="1:14" x14ac:dyDescent="0.75">
      <c r="A756" s="12">
        <v>43664</v>
      </c>
      <c r="B756" s="1" t="s">
        <v>4</v>
      </c>
      <c r="C756" s="1" t="s">
        <v>14</v>
      </c>
      <c r="D756" s="1"/>
      <c r="E756" s="1">
        <v>2</v>
      </c>
      <c r="F756" s="1">
        <v>1</v>
      </c>
      <c r="G756" s="1" t="s">
        <v>6</v>
      </c>
      <c r="H756" s="1" t="s">
        <v>18</v>
      </c>
      <c r="I756" s="1" t="s">
        <v>19</v>
      </c>
      <c r="J756" s="1" t="s">
        <v>1797</v>
      </c>
      <c r="K756" s="6" t="s">
        <v>1798</v>
      </c>
      <c r="L756" s="1" t="s">
        <v>11</v>
      </c>
      <c r="M756" s="1" t="s">
        <v>88</v>
      </c>
      <c r="N756" s="1" t="s">
        <v>72</v>
      </c>
    </row>
    <row r="757" spans="1:14" x14ac:dyDescent="0.75">
      <c r="A757" s="12">
        <v>43665</v>
      </c>
      <c r="B757" s="1" t="s">
        <v>4</v>
      </c>
      <c r="C757" s="1" t="s">
        <v>14</v>
      </c>
      <c r="D757" s="1"/>
      <c r="E757" s="1">
        <v>2</v>
      </c>
      <c r="F757" s="1">
        <v>1</v>
      </c>
      <c r="G757" s="1" t="s">
        <v>1711</v>
      </c>
      <c r="H757" s="1" t="s">
        <v>18</v>
      </c>
      <c r="I757" s="1" t="s">
        <v>19</v>
      </c>
      <c r="J757" s="1" t="s">
        <v>1786</v>
      </c>
      <c r="K757" s="6" t="s">
        <v>1787</v>
      </c>
      <c r="L757" s="1" t="s">
        <v>628</v>
      </c>
      <c r="M757" s="1" t="s">
        <v>88</v>
      </c>
      <c r="N757" s="1" t="s">
        <v>72</v>
      </c>
    </row>
    <row r="758" spans="1:14" x14ac:dyDescent="0.75">
      <c r="A758" s="12">
        <v>43666</v>
      </c>
      <c r="B758" s="1" t="s">
        <v>4</v>
      </c>
      <c r="C758" s="1" t="s">
        <v>14</v>
      </c>
      <c r="D758" s="1"/>
      <c r="E758" s="1">
        <v>2</v>
      </c>
      <c r="F758" s="1">
        <v>1</v>
      </c>
      <c r="G758" s="1" t="s">
        <v>13</v>
      </c>
      <c r="H758" s="1" t="s">
        <v>18</v>
      </c>
      <c r="I758" s="1" t="s">
        <v>19</v>
      </c>
      <c r="J758" s="1" t="s">
        <v>2138</v>
      </c>
      <c r="K758" s="6" t="s">
        <v>2139</v>
      </c>
      <c r="L758" s="1" t="s">
        <v>11</v>
      </c>
      <c r="M758" s="1" t="s">
        <v>88</v>
      </c>
      <c r="N758" s="1" t="s">
        <v>72</v>
      </c>
    </row>
    <row r="759" spans="1:14" x14ac:dyDescent="0.75">
      <c r="A759" s="12">
        <v>43668</v>
      </c>
      <c r="B759" s="1" t="s">
        <v>4</v>
      </c>
      <c r="C759" s="1" t="s">
        <v>14</v>
      </c>
      <c r="D759" s="1"/>
      <c r="E759" s="1">
        <v>2</v>
      </c>
      <c r="F759" s="1">
        <v>1</v>
      </c>
      <c r="G759" s="1" t="s">
        <v>177</v>
      </c>
      <c r="H759" s="1" t="s">
        <v>10</v>
      </c>
      <c r="I759" s="1" t="s">
        <v>14</v>
      </c>
      <c r="J759" s="1" t="s">
        <v>1662</v>
      </c>
      <c r="K759" s="6" t="s">
        <v>1663</v>
      </c>
      <c r="L759" s="1" t="s">
        <v>11</v>
      </c>
      <c r="M759" s="1" t="s">
        <v>88</v>
      </c>
      <c r="N759" s="1" t="s">
        <v>72</v>
      </c>
    </row>
    <row r="760" spans="1:14" x14ac:dyDescent="0.75">
      <c r="A760" s="12">
        <v>43675</v>
      </c>
      <c r="B760" s="1" t="s">
        <v>4</v>
      </c>
      <c r="C760" s="1" t="s">
        <v>14</v>
      </c>
      <c r="D760" s="1"/>
      <c r="E760" s="1">
        <v>2</v>
      </c>
      <c r="F760" s="1">
        <v>1</v>
      </c>
      <c r="G760" s="1" t="s">
        <v>177</v>
      </c>
      <c r="H760" s="1" t="s">
        <v>18</v>
      </c>
      <c r="I760" s="1" t="s">
        <v>19</v>
      </c>
      <c r="J760" s="1" t="s">
        <v>1660</v>
      </c>
      <c r="K760" s="6" t="s">
        <v>1661</v>
      </c>
      <c r="L760" s="1" t="s">
        <v>11</v>
      </c>
      <c r="M760" s="1" t="s">
        <v>88</v>
      </c>
      <c r="N760" s="1" t="s">
        <v>72</v>
      </c>
    </row>
    <row r="761" spans="1:14" x14ac:dyDescent="0.75">
      <c r="A761" s="12">
        <v>43678</v>
      </c>
      <c r="B761" s="1" t="s">
        <v>76</v>
      </c>
      <c r="C761" s="1" t="s">
        <v>46</v>
      </c>
      <c r="D761" s="1" t="s">
        <v>14</v>
      </c>
      <c r="E761" s="1">
        <v>5</v>
      </c>
      <c r="F761" s="1">
        <v>1</v>
      </c>
      <c r="G761" s="1" t="s">
        <v>6</v>
      </c>
      <c r="H761" s="1" t="s">
        <v>10</v>
      </c>
      <c r="I761" s="1" t="s">
        <v>659</v>
      </c>
      <c r="J761" s="1" t="s">
        <v>1168</v>
      </c>
      <c r="K761" s="6" t="s">
        <v>367</v>
      </c>
      <c r="L761" s="1" t="s">
        <v>11</v>
      </c>
      <c r="M761" s="1" t="s">
        <v>88</v>
      </c>
      <c r="N761" s="1" t="s">
        <v>73</v>
      </c>
    </row>
    <row r="762" spans="1:14" x14ac:dyDescent="0.75">
      <c r="A762" s="12">
        <v>43678</v>
      </c>
      <c r="B762" s="1" t="s">
        <v>5</v>
      </c>
      <c r="C762" s="1" t="s">
        <v>14</v>
      </c>
      <c r="D762" s="1"/>
      <c r="E762" s="1">
        <v>4</v>
      </c>
      <c r="F762" s="1">
        <v>1</v>
      </c>
      <c r="G762" s="1" t="s">
        <v>6</v>
      </c>
      <c r="H762" s="1" t="s">
        <v>10</v>
      </c>
      <c r="I762" s="1" t="s">
        <v>659</v>
      </c>
      <c r="J762" s="1"/>
      <c r="K762" s="6"/>
      <c r="L762" s="1" t="s">
        <v>11</v>
      </c>
      <c r="M762" s="1" t="s">
        <v>88</v>
      </c>
      <c r="N762" s="1" t="s">
        <v>73</v>
      </c>
    </row>
    <row r="763" spans="1:14" x14ac:dyDescent="0.75">
      <c r="A763" s="12">
        <v>43678</v>
      </c>
      <c r="B763" s="1" t="s">
        <v>14</v>
      </c>
      <c r="C763" s="1" t="s">
        <v>46</v>
      </c>
      <c r="D763" s="1"/>
      <c r="E763" s="1">
        <v>6</v>
      </c>
      <c r="F763" s="1">
        <v>1</v>
      </c>
      <c r="G763" s="1" t="s">
        <v>6</v>
      </c>
      <c r="H763" s="1" t="s">
        <v>10</v>
      </c>
      <c r="I763" s="1" t="s">
        <v>659</v>
      </c>
      <c r="J763" s="1"/>
      <c r="K763" s="6"/>
      <c r="L763" s="1" t="s">
        <v>11</v>
      </c>
      <c r="M763" s="1" t="s">
        <v>88</v>
      </c>
      <c r="N763" s="1" t="s">
        <v>73</v>
      </c>
    </row>
    <row r="764" spans="1:14" x14ac:dyDescent="0.75">
      <c r="A764" s="12">
        <v>43682</v>
      </c>
      <c r="B764" s="1" t="s">
        <v>4</v>
      </c>
      <c r="C764" s="1" t="s">
        <v>14</v>
      </c>
      <c r="D764" s="1"/>
      <c r="E764" s="1">
        <v>2</v>
      </c>
      <c r="F764" s="1">
        <v>1</v>
      </c>
      <c r="G764" s="1" t="s">
        <v>1652</v>
      </c>
      <c r="H764" s="1" t="s">
        <v>10</v>
      </c>
      <c r="I764" s="1" t="s">
        <v>14</v>
      </c>
      <c r="J764" s="1" t="s">
        <v>1658</v>
      </c>
      <c r="K764" s="6" t="s">
        <v>1659</v>
      </c>
      <c r="L764" s="1" t="s">
        <v>628</v>
      </c>
      <c r="M764" s="1" t="s">
        <v>88</v>
      </c>
      <c r="N764" s="1" t="s">
        <v>72</v>
      </c>
    </row>
    <row r="765" spans="1:14" x14ac:dyDescent="0.75">
      <c r="A765" s="12">
        <v>43686</v>
      </c>
      <c r="B765" s="1" t="s">
        <v>4</v>
      </c>
      <c r="C765" s="1" t="s">
        <v>14</v>
      </c>
      <c r="D765" s="1"/>
      <c r="E765" s="1">
        <v>2</v>
      </c>
      <c r="F765" s="1">
        <v>1</v>
      </c>
      <c r="G765" s="1" t="s">
        <v>6</v>
      </c>
      <c r="H765" s="1" t="s">
        <v>18</v>
      </c>
      <c r="I765" s="1" t="s">
        <v>19</v>
      </c>
      <c r="J765" s="1" t="s">
        <v>1831</v>
      </c>
      <c r="K765" s="6" t="s">
        <v>1832</v>
      </c>
      <c r="L765" s="1" t="s">
        <v>11</v>
      </c>
      <c r="M765" s="1" t="s">
        <v>88</v>
      </c>
      <c r="N765" s="1" t="s">
        <v>72</v>
      </c>
    </row>
    <row r="766" spans="1:14" x14ac:dyDescent="0.75">
      <c r="A766" s="12">
        <v>43693</v>
      </c>
      <c r="B766" s="1" t="s">
        <v>4</v>
      </c>
      <c r="C766" s="1" t="s">
        <v>14</v>
      </c>
      <c r="D766" s="1"/>
      <c r="E766" s="1">
        <v>2</v>
      </c>
      <c r="F766" s="1">
        <v>1</v>
      </c>
      <c r="G766" s="1" t="s">
        <v>1652</v>
      </c>
      <c r="H766" s="1" t="s">
        <v>10</v>
      </c>
      <c r="I766" s="1" t="s">
        <v>14</v>
      </c>
      <c r="J766" s="1" t="s">
        <v>1656</v>
      </c>
      <c r="K766" s="6" t="s">
        <v>1657</v>
      </c>
      <c r="L766" s="1" t="s">
        <v>628</v>
      </c>
      <c r="M766" s="1" t="s">
        <v>88</v>
      </c>
      <c r="N766" s="1" t="s">
        <v>72</v>
      </c>
    </row>
    <row r="767" spans="1:14" x14ac:dyDescent="0.75">
      <c r="A767" s="12">
        <v>43698</v>
      </c>
      <c r="B767" s="1" t="s">
        <v>4</v>
      </c>
      <c r="C767" s="1" t="s">
        <v>14</v>
      </c>
      <c r="D767" s="1"/>
      <c r="E767" s="1">
        <v>2</v>
      </c>
      <c r="F767" s="1">
        <v>1</v>
      </c>
      <c r="G767" s="1" t="s">
        <v>177</v>
      </c>
      <c r="H767" s="1" t="s">
        <v>18</v>
      </c>
      <c r="I767" s="1" t="s">
        <v>19</v>
      </c>
      <c r="J767" s="1" t="s">
        <v>1654</v>
      </c>
      <c r="K767" s="6" t="s">
        <v>1655</v>
      </c>
      <c r="L767" s="1" t="s">
        <v>11</v>
      </c>
      <c r="M767" s="1" t="s">
        <v>88</v>
      </c>
      <c r="N767" s="1" t="s">
        <v>72</v>
      </c>
    </row>
    <row r="768" spans="1:14" x14ac:dyDescent="0.75">
      <c r="A768" s="12">
        <v>43698</v>
      </c>
      <c r="B768" s="1" t="s">
        <v>4</v>
      </c>
      <c r="C768" s="1" t="s">
        <v>14</v>
      </c>
      <c r="D768" s="1"/>
      <c r="E768" s="1">
        <v>2</v>
      </c>
      <c r="F768" s="1">
        <v>1</v>
      </c>
      <c r="G768" s="1" t="s">
        <v>1711</v>
      </c>
      <c r="H768" s="1" t="s">
        <v>18</v>
      </c>
      <c r="I768" s="1" t="s">
        <v>19</v>
      </c>
      <c r="J768" s="1" t="s">
        <v>1957</v>
      </c>
      <c r="K768" s="6" t="s">
        <v>1962</v>
      </c>
      <c r="L768" s="1" t="s">
        <v>628</v>
      </c>
      <c r="M768" s="1" t="s">
        <v>161</v>
      </c>
      <c r="N768" s="1" t="s">
        <v>72</v>
      </c>
    </row>
    <row r="769" spans="1:14" x14ac:dyDescent="0.75">
      <c r="A769" s="12">
        <v>43700</v>
      </c>
      <c r="B769" s="1" t="s">
        <v>5</v>
      </c>
      <c r="C769" s="1" t="s">
        <v>14</v>
      </c>
      <c r="D769" s="1"/>
      <c r="E769" s="1">
        <v>4</v>
      </c>
      <c r="F769" s="1">
        <v>1</v>
      </c>
      <c r="G769" s="1" t="s">
        <v>12</v>
      </c>
      <c r="H769" s="1" t="s">
        <v>18</v>
      </c>
      <c r="I769" s="1" t="s">
        <v>19</v>
      </c>
      <c r="J769" s="1" t="s">
        <v>602</v>
      </c>
      <c r="K769" s="6" t="s">
        <v>603</v>
      </c>
      <c r="L769" s="1" t="s">
        <v>166</v>
      </c>
      <c r="M769" s="1" t="s">
        <v>88</v>
      </c>
      <c r="N769" s="1" t="s">
        <v>72</v>
      </c>
    </row>
    <row r="770" spans="1:14" x14ac:dyDescent="0.75">
      <c r="A770" s="12">
        <v>43704</v>
      </c>
      <c r="B770" s="1" t="s">
        <v>5</v>
      </c>
      <c r="C770" s="1" t="s">
        <v>14</v>
      </c>
      <c r="D770" s="1"/>
      <c r="E770" s="1">
        <v>4</v>
      </c>
      <c r="F770" s="1">
        <v>1</v>
      </c>
      <c r="G770" s="1" t="s">
        <v>12</v>
      </c>
      <c r="H770" s="1" t="s">
        <v>10</v>
      </c>
      <c r="I770" s="1" t="s">
        <v>5</v>
      </c>
      <c r="J770" s="1" t="s">
        <v>1167</v>
      </c>
      <c r="K770" s="6" t="s">
        <v>601</v>
      </c>
      <c r="L770" s="1" t="s">
        <v>11</v>
      </c>
      <c r="M770" s="1" t="s">
        <v>88</v>
      </c>
      <c r="N770" s="1" t="s">
        <v>72</v>
      </c>
    </row>
    <row r="771" spans="1:14" x14ac:dyDescent="0.75">
      <c r="A771" s="12">
        <v>43710</v>
      </c>
      <c r="B771" s="1" t="s">
        <v>5</v>
      </c>
      <c r="C771" s="1" t="s">
        <v>46</v>
      </c>
      <c r="D771" s="1"/>
      <c r="E771" s="1">
        <v>5</v>
      </c>
      <c r="F771" s="1">
        <v>1</v>
      </c>
      <c r="G771" s="1" t="s">
        <v>13</v>
      </c>
      <c r="H771" s="1" t="s">
        <v>10</v>
      </c>
      <c r="I771" s="1" t="s">
        <v>5</v>
      </c>
      <c r="J771" s="1" t="s">
        <v>90</v>
      </c>
      <c r="K771" s="6" t="s">
        <v>5422</v>
      </c>
      <c r="L771" s="1" t="s">
        <v>11</v>
      </c>
      <c r="M771" s="1" t="s">
        <v>88</v>
      </c>
      <c r="N771" s="1" t="s">
        <v>72</v>
      </c>
    </row>
    <row r="772" spans="1:14" x14ac:dyDescent="0.75">
      <c r="A772" s="12">
        <v>43712</v>
      </c>
      <c r="B772" s="1" t="s">
        <v>4</v>
      </c>
      <c r="C772" s="1" t="s">
        <v>5</v>
      </c>
      <c r="D772" s="1"/>
      <c r="E772" s="1">
        <v>1</v>
      </c>
      <c r="F772" s="1">
        <v>1</v>
      </c>
      <c r="G772" s="1" t="s">
        <v>1711</v>
      </c>
      <c r="H772" s="1" t="s">
        <v>18</v>
      </c>
      <c r="I772" s="1" t="s">
        <v>19</v>
      </c>
      <c r="J772" s="1" t="s">
        <v>1972</v>
      </c>
      <c r="K772" s="6" t="s">
        <v>1934</v>
      </c>
      <c r="L772" s="1" t="s">
        <v>628</v>
      </c>
      <c r="M772" s="1" t="s">
        <v>88</v>
      </c>
      <c r="N772" s="1" t="s">
        <v>72</v>
      </c>
    </row>
    <row r="773" spans="1:14" x14ac:dyDescent="0.75">
      <c r="A773" s="12">
        <v>43714</v>
      </c>
      <c r="B773" s="1" t="s">
        <v>4</v>
      </c>
      <c r="C773" s="1" t="s">
        <v>14</v>
      </c>
      <c r="D773" s="1"/>
      <c r="E773" s="1">
        <v>2</v>
      </c>
      <c r="F773" s="1">
        <v>1</v>
      </c>
      <c r="G773" s="1" t="s">
        <v>1711</v>
      </c>
      <c r="H773" s="1" t="s">
        <v>18</v>
      </c>
      <c r="I773" s="1" t="s">
        <v>19</v>
      </c>
      <c r="J773" s="1" t="s">
        <v>1784</v>
      </c>
      <c r="K773" s="6" t="s">
        <v>1785</v>
      </c>
      <c r="L773" s="1" t="s">
        <v>628</v>
      </c>
      <c r="M773" s="1" t="s">
        <v>88</v>
      </c>
      <c r="N773" s="1" t="s">
        <v>72</v>
      </c>
    </row>
    <row r="774" spans="1:14" x14ac:dyDescent="0.75">
      <c r="A774" s="12">
        <v>43719</v>
      </c>
      <c r="B774" s="1" t="s">
        <v>4</v>
      </c>
      <c r="C774" s="1" t="s">
        <v>14</v>
      </c>
      <c r="D774" s="1"/>
      <c r="E774" s="1">
        <v>2</v>
      </c>
      <c r="F774" s="1">
        <v>1</v>
      </c>
      <c r="G774" s="1" t="s">
        <v>1652</v>
      </c>
      <c r="H774" s="1" t="s">
        <v>10</v>
      </c>
      <c r="I774" s="1" t="s">
        <v>14</v>
      </c>
      <c r="J774" s="1" t="s">
        <v>1651</v>
      </c>
      <c r="K774" s="6" t="s">
        <v>1653</v>
      </c>
      <c r="L774" s="1" t="s">
        <v>628</v>
      </c>
      <c r="M774" s="1" t="s">
        <v>88</v>
      </c>
      <c r="N774" s="1" t="s">
        <v>72</v>
      </c>
    </row>
    <row r="775" spans="1:14" x14ac:dyDescent="0.75">
      <c r="A775" s="12">
        <v>43719</v>
      </c>
      <c r="B775" s="1" t="s">
        <v>4</v>
      </c>
      <c r="C775" s="1" t="s">
        <v>14</v>
      </c>
      <c r="D775" s="1"/>
      <c r="E775" s="1">
        <v>2</v>
      </c>
      <c r="F775" s="1">
        <v>1</v>
      </c>
      <c r="G775" s="1" t="s">
        <v>1236</v>
      </c>
      <c r="H775" s="1" t="s">
        <v>10</v>
      </c>
      <c r="I775" s="1" t="s">
        <v>14</v>
      </c>
      <c r="J775" s="1" t="s">
        <v>2078</v>
      </c>
      <c r="K775" s="6" t="s">
        <v>2079</v>
      </c>
      <c r="L775" s="1" t="s">
        <v>11</v>
      </c>
      <c r="M775" s="1" t="s">
        <v>161</v>
      </c>
      <c r="N775" s="1" t="s">
        <v>72</v>
      </c>
    </row>
    <row r="776" spans="1:14" x14ac:dyDescent="0.75">
      <c r="A776" s="12">
        <v>43720</v>
      </c>
      <c r="B776" s="1" t="s">
        <v>4</v>
      </c>
      <c r="C776" s="1" t="s">
        <v>14</v>
      </c>
      <c r="D776" s="1"/>
      <c r="E776" s="1">
        <v>2</v>
      </c>
      <c r="F776" s="1">
        <v>1</v>
      </c>
      <c r="G776" s="1" t="s">
        <v>1652</v>
      </c>
      <c r="H776" s="1" t="s">
        <v>10</v>
      </c>
      <c r="I776" s="1" t="s">
        <v>14</v>
      </c>
      <c r="J776" s="1" t="s">
        <v>2129</v>
      </c>
      <c r="K776" s="6" t="s">
        <v>2130</v>
      </c>
      <c r="L776" s="1" t="s">
        <v>628</v>
      </c>
      <c r="M776" s="1" t="s">
        <v>88</v>
      </c>
      <c r="N776" s="1" t="s">
        <v>72</v>
      </c>
    </row>
    <row r="777" spans="1:14" x14ac:dyDescent="0.75">
      <c r="A777" s="12">
        <v>43723</v>
      </c>
      <c r="B777" s="1" t="s">
        <v>4</v>
      </c>
      <c r="C777" s="1" t="s">
        <v>14</v>
      </c>
      <c r="D777" s="1"/>
      <c r="E777" s="1">
        <v>2</v>
      </c>
      <c r="F777" s="1">
        <v>1</v>
      </c>
      <c r="G777" s="1" t="s">
        <v>1711</v>
      </c>
      <c r="H777" s="1" t="s">
        <v>10</v>
      </c>
      <c r="I777" s="1" t="s">
        <v>1781</v>
      </c>
      <c r="J777" s="1" t="s">
        <v>1783</v>
      </c>
      <c r="K777" s="6" t="s">
        <v>1782</v>
      </c>
      <c r="L777" s="1" t="s">
        <v>628</v>
      </c>
      <c r="M777" s="1" t="s">
        <v>88</v>
      </c>
      <c r="N777" s="1" t="s">
        <v>72</v>
      </c>
    </row>
    <row r="778" spans="1:14" x14ac:dyDescent="0.75">
      <c r="A778" s="12">
        <v>43724</v>
      </c>
      <c r="B778" s="1" t="s">
        <v>5</v>
      </c>
      <c r="C778" s="1" t="s">
        <v>46</v>
      </c>
      <c r="D778" s="1" t="s">
        <v>14</v>
      </c>
      <c r="E778" s="1">
        <v>5</v>
      </c>
      <c r="F778" s="1">
        <v>1</v>
      </c>
      <c r="G778" s="1" t="s">
        <v>12</v>
      </c>
      <c r="H778" s="1" t="s">
        <v>10</v>
      </c>
      <c r="I778" s="1" t="s">
        <v>14</v>
      </c>
      <c r="J778" t="s">
        <v>1205</v>
      </c>
      <c r="K778" s="6" t="s">
        <v>600</v>
      </c>
      <c r="L778" s="1" t="s">
        <v>11</v>
      </c>
      <c r="M778" s="1" t="s">
        <v>88</v>
      </c>
      <c r="N778" s="1" t="s">
        <v>73</v>
      </c>
    </row>
    <row r="779" spans="1:14" x14ac:dyDescent="0.75">
      <c r="A779" s="12">
        <v>43724</v>
      </c>
      <c r="B779" s="1" t="s">
        <v>5</v>
      </c>
      <c r="C779" s="1" t="s">
        <v>14</v>
      </c>
      <c r="D779" s="1"/>
      <c r="E779" s="1">
        <v>4</v>
      </c>
      <c r="F779" s="1">
        <v>1</v>
      </c>
      <c r="G779" s="1" t="s">
        <v>12</v>
      </c>
      <c r="H779" s="1" t="s">
        <v>10</v>
      </c>
      <c r="I779" s="1" t="s">
        <v>14</v>
      </c>
      <c r="K779" s="6"/>
      <c r="L779" s="1" t="s">
        <v>11</v>
      </c>
      <c r="M779" s="1" t="s">
        <v>88</v>
      </c>
      <c r="N779" s="1" t="s">
        <v>73</v>
      </c>
    </row>
    <row r="780" spans="1:14" x14ac:dyDescent="0.75">
      <c r="A780" s="12">
        <v>43724</v>
      </c>
      <c r="B780" s="1" t="s">
        <v>14</v>
      </c>
      <c r="C780" s="1" t="s">
        <v>46</v>
      </c>
      <c r="D780" s="1"/>
      <c r="E780" s="1">
        <v>6</v>
      </c>
      <c r="F780" s="1">
        <v>1</v>
      </c>
      <c r="G780" s="1" t="s">
        <v>12</v>
      </c>
      <c r="H780" s="1" t="s">
        <v>10</v>
      </c>
      <c r="I780" s="1" t="s">
        <v>14</v>
      </c>
      <c r="K780" s="6"/>
      <c r="L780" s="1" t="s">
        <v>11</v>
      </c>
      <c r="M780" s="1" t="s">
        <v>88</v>
      </c>
      <c r="N780" s="1" t="s">
        <v>73</v>
      </c>
    </row>
    <row r="781" spans="1:14" x14ac:dyDescent="0.75">
      <c r="A781" s="12">
        <v>43732</v>
      </c>
      <c r="B781" s="1" t="s">
        <v>5</v>
      </c>
      <c r="C781" s="1" t="s">
        <v>46</v>
      </c>
      <c r="D781" s="1" t="s">
        <v>14</v>
      </c>
      <c r="E781" s="1">
        <v>5</v>
      </c>
      <c r="F781" s="1">
        <v>1</v>
      </c>
      <c r="G781" s="1" t="s">
        <v>13</v>
      </c>
      <c r="H781" s="1" t="s">
        <v>10</v>
      </c>
      <c r="I781" s="1" t="s">
        <v>38</v>
      </c>
      <c r="J781" t="s">
        <v>1207</v>
      </c>
      <c r="K781" s="6" t="s">
        <v>366</v>
      </c>
      <c r="L781" s="1" t="s">
        <v>11</v>
      </c>
      <c r="M781" s="1" t="s">
        <v>88</v>
      </c>
      <c r="N781" s="1" t="s">
        <v>73</v>
      </c>
    </row>
    <row r="782" spans="1:14" x14ac:dyDescent="0.75">
      <c r="A782" s="12">
        <v>43732</v>
      </c>
      <c r="B782" s="1" t="s">
        <v>5</v>
      </c>
      <c r="C782" s="1" t="s">
        <v>14</v>
      </c>
      <c r="D782" s="1"/>
      <c r="E782" s="1">
        <v>4</v>
      </c>
      <c r="F782" s="1">
        <v>1</v>
      </c>
      <c r="G782" s="1" t="s">
        <v>13</v>
      </c>
      <c r="H782" s="1" t="s">
        <v>10</v>
      </c>
      <c r="I782" s="1" t="s">
        <v>38</v>
      </c>
      <c r="K782" s="6"/>
      <c r="L782" s="1" t="s">
        <v>11</v>
      </c>
      <c r="M782" s="1" t="s">
        <v>88</v>
      </c>
      <c r="N782" s="1" t="s">
        <v>73</v>
      </c>
    </row>
    <row r="783" spans="1:14" x14ac:dyDescent="0.75">
      <c r="A783" s="12">
        <v>43732</v>
      </c>
      <c r="B783" s="1" t="s">
        <v>14</v>
      </c>
      <c r="C783" s="1" t="s">
        <v>46</v>
      </c>
      <c r="D783" s="1"/>
      <c r="E783" s="1">
        <v>6</v>
      </c>
      <c r="F783" s="1">
        <v>1</v>
      </c>
      <c r="G783" s="1" t="s">
        <v>13</v>
      </c>
      <c r="H783" s="1" t="s">
        <v>10</v>
      </c>
      <c r="I783" s="1" t="s">
        <v>38</v>
      </c>
      <c r="K783" s="6"/>
      <c r="L783" s="1" t="s">
        <v>11</v>
      </c>
      <c r="M783" s="1" t="s">
        <v>88</v>
      </c>
      <c r="N783" s="1" t="s">
        <v>73</v>
      </c>
    </row>
    <row r="784" spans="1:14" x14ac:dyDescent="0.75">
      <c r="A784" s="12">
        <v>43735</v>
      </c>
      <c r="B784" s="1" t="s">
        <v>4</v>
      </c>
      <c r="C784" s="1" t="s">
        <v>5</v>
      </c>
      <c r="D784" s="1"/>
      <c r="E784" s="1">
        <v>1</v>
      </c>
      <c r="F784" s="1">
        <v>1</v>
      </c>
      <c r="G784" s="1" t="s">
        <v>13</v>
      </c>
      <c r="H784" s="1" t="s">
        <v>10</v>
      </c>
      <c r="I784" s="1" t="s">
        <v>38</v>
      </c>
      <c r="J784" t="s">
        <v>84</v>
      </c>
      <c r="K784" s="30" t="s">
        <v>5392</v>
      </c>
      <c r="L784" s="1" t="s">
        <v>11</v>
      </c>
      <c r="M784" s="1" t="s">
        <v>161</v>
      </c>
      <c r="N784" t="s">
        <v>73</v>
      </c>
    </row>
    <row r="785" spans="1:14" x14ac:dyDescent="0.75">
      <c r="A785" s="12">
        <v>43739</v>
      </c>
      <c r="B785" s="1" t="s">
        <v>5</v>
      </c>
      <c r="C785" s="1" t="s">
        <v>46</v>
      </c>
      <c r="D785" s="1"/>
      <c r="E785" s="1">
        <v>5</v>
      </c>
      <c r="F785" s="1">
        <v>1</v>
      </c>
      <c r="G785" s="1" t="s">
        <v>12</v>
      </c>
      <c r="H785" s="1" t="s">
        <v>10</v>
      </c>
      <c r="I785" s="1" t="s">
        <v>1166</v>
      </c>
      <c r="J785" s="1" t="s">
        <v>1165</v>
      </c>
      <c r="K785" s="6" t="s">
        <v>599</v>
      </c>
      <c r="L785" s="1" t="s">
        <v>11</v>
      </c>
      <c r="M785" s="1" t="s">
        <v>88</v>
      </c>
      <c r="N785" s="1" t="s">
        <v>72</v>
      </c>
    </row>
    <row r="786" spans="1:14" x14ac:dyDescent="0.75">
      <c r="A786" s="12">
        <v>43740</v>
      </c>
      <c r="B786" s="1" t="s">
        <v>4</v>
      </c>
      <c r="C786" s="1" t="s">
        <v>5</v>
      </c>
      <c r="D786" s="1"/>
      <c r="E786" s="1">
        <v>1</v>
      </c>
      <c r="F786" s="1">
        <v>1</v>
      </c>
      <c r="G786" s="1" t="s">
        <v>1711</v>
      </c>
      <c r="H786" s="1" t="s">
        <v>18</v>
      </c>
      <c r="I786" s="1" t="s">
        <v>1461</v>
      </c>
      <c r="J786" s="1" t="s">
        <v>1970</v>
      </c>
      <c r="K786" s="6" t="s">
        <v>1971</v>
      </c>
      <c r="L786" s="1" t="s">
        <v>628</v>
      </c>
      <c r="M786" s="1" t="s">
        <v>161</v>
      </c>
      <c r="N786" s="1" t="s">
        <v>72</v>
      </c>
    </row>
    <row r="787" spans="1:14" x14ac:dyDescent="0.75">
      <c r="A787" s="12">
        <v>43741</v>
      </c>
      <c r="B787" s="1" t="s">
        <v>4</v>
      </c>
      <c r="C787" s="1" t="s">
        <v>14</v>
      </c>
      <c r="D787" s="1"/>
      <c r="E787" s="1">
        <v>2</v>
      </c>
      <c r="F787" s="1">
        <v>1</v>
      </c>
      <c r="G787" s="1" t="s">
        <v>177</v>
      </c>
      <c r="H787" s="1" t="s">
        <v>18</v>
      </c>
      <c r="I787" s="1" t="s">
        <v>19</v>
      </c>
      <c r="J787" s="1" t="s">
        <v>1649</v>
      </c>
      <c r="K787" s="6" t="s">
        <v>1650</v>
      </c>
      <c r="L787" s="1" t="s">
        <v>11</v>
      </c>
      <c r="M787" s="1" t="s">
        <v>88</v>
      </c>
      <c r="N787" s="1" t="s">
        <v>72</v>
      </c>
    </row>
    <row r="788" spans="1:14" x14ac:dyDescent="0.75">
      <c r="A788" s="12">
        <v>43742</v>
      </c>
      <c r="B788" s="1" t="s">
        <v>4</v>
      </c>
      <c r="C788" s="1" t="s">
        <v>14</v>
      </c>
      <c r="D788" s="1"/>
      <c r="E788" s="1">
        <v>2</v>
      </c>
      <c r="F788" s="1">
        <v>1</v>
      </c>
      <c r="G788" s="1" t="s">
        <v>6</v>
      </c>
      <c r="H788" s="1" t="s">
        <v>18</v>
      </c>
      <c r="I788" s="1" t="s">
        <v>19</v>
      </c>
      <c r="J788" s="1" t="s">
        <v>1829</v>
      </c>
      <c r="K788" s="6" t="s">
        <v>1830</v>
      </c>
      <c r="L788" s="1" t="s">
        <v>11</v>
      </c>
      <c r="M788" s="1" t="s">
        <v>88</v>
      </c>
      <c r="N788" s="1" t="s">
        <v>72</v>
      </c>
    </row>
    <row r="789" spans="1:14" x14ac:dyDescent="0.75">
      <c r="A789" s="12">
        <v>43742</v>
      </c>
      <c r="B789" s="1" t="s">
        <v>4</v>
      </c>
      <c r="C789" s="1" t="s">
        <v>14</v>
      </c>
      <c r="D789" s="1"/>
      <c r="E789" s="1">
        <v>2</v>
      </c>
      <c r="F789" s="1">
        <v>1</v>
      </c>
      <c r="G789" s="1" t="s">
        <v>1711</v>
      </c>
      <c r="H789" s="1" t="s">
        <v>18</v>
      </c>
      <c r="I789" s="1" t="s">
        <v>19</v>
      </c>
      <c r="J789" s="1" t="s">
        <v>1779</v>
      </c>
      <c r="K789" s="6" t="s">
        <v>1780</v>
      </c>
      <c r="L789" s="1" t="s">
        <v>628</v>
      </c>
      <c r="M789" s="1" t="s">
        <v>88</v>
      </c>
      <c r="N789" s="1" t="s">
        <v>72</v>
      </c>
    </row>
    <row r="790" spans="1:14" x14ac:dyDescent="0.75">
      <c r="A790" s="12">
        <v>43744</v>
      </c>
      <c r="B790" s="1" t="s">
        <v>4</v>
      </c>
      <c r="C790" s="1" t="s">
        <v>14</v>
      </c>
      <c r="D790" s="1"/>
      <c r="E790" s="1">
        <v>2</v>
      </c>
      <c r="F790" s="1">
        <v>1</v>
      </c>
      <c r="G790" s="1" t="s">
        <v>12</v>
      </c>
      <c r="H790" s="1" t="s">
        <v>18</v>
      </c>
      <c r="I790" s="1" t="s">
        <v>19</v>
      </c>
      <c r="J790" s="1" t="s">
        <v>87</v>
      </c>
      <c r="K790" s="6" t="s">
        <v>1838</v>
      </c>
      <c r="L790" s="1" t="s">
        <v>11</v>
      </c>
      <c r="M790" s="1" t="s">
        <v>88</v>
      </c>
      <c r="N790" s="1" t="s">
        <v>72</v>
      </c>
    </row>
    <row r="791" spans="1:14" x14ac:dyDescent="0.75">
      <c r="A791" s="12">
        <v>43747</v>
      </c>
      <c r="B791" s="1" t="s">
        <v>4</v>
      </c>
      <c r="C791" s="1" t="s">
        <v>14</v>
      </c>
      <c r="D791" s="1"/>
      <c r="E791" s="1">
        <v>2</v>
      </c>
      <c r="F791" s="1">
        <v>1</v>
      </c>
      <c r="G791" s="1" t="s">
        <v>6</v>
      </c>
      <c r="H791" s="1" t="s">
        <v>18</v>
      </c>
      <c r="I791" s="1" t="s">
        <v>19</v>
      </c>
      <c r="J791" s="1" t="s">
        <v>1827</v>
      </c>
      <c r="K791" s="6" t="s">
        <v>1828</v>
      </c>
      <c r="L791" s="1" t="s">
        <v>11</v>
      </c>
      <c r="M791" s="1" t="s">
        <v>88</v>
      </c>
      <c r="N791" s="1" t="s">
        <v>72</v>
      </c>
    </row>
    <row r="792" spans="1:14" x14ac:dyDescent="0.75">
      <c r="A792" s="12">
        <v>43747</v>
      </c>
      <c r="B792" s="1" t="s">
        <v>5</v>
      </c>
      <c r="C792" s="1" t="s">
        <v>14</v>
      </c>
      <c r="D792" s="1"/>
      <c r="E792" s="1">
        <v>4</v>
      </c>
      <c r="F792" s="1">
        <v>1</v>
      </c>
      <c r="G792" s="1" t="s">
        <v>12</v>
      </c>
      <c r="H792" s="1" t="s">
        <v>18</v>
      </c>
      <c r="I792" s="1" t="s">
        <v>19</v>
      </c>
      <c r="J792" s="1" t="s">
        <v>597</v>
      </c>
      <c r="K792" s="6" t="s">
        <v>598</v>
      </c>
      <c r="L792" s="1" t="s">
        <v>11</v>
      </c>
      <c r="M792" s="1" t="s">
        <v>88</v>
      </c>
      <c r="N792" s="1" t="s">
        <v>72</v>
      </c>
    </row>
    <row r="793" spans="1:14" x14ac:dyDescent="0.75">
      <c r="A793" s="12">
        <v>43747</v>
      </c>
      <c r="B793" s="1" t="s">
        <v>4</v>
      </c>
      <c r="C793" s="1" t="s">
        <v>14</v>
      </c>
      <c r="D793" s="1"/>
      <c r="E793" s="1">
        <v>2</v>
      </c>
      <c r="F793" s="1">
        <v>1</v>
      </c>
      <c r="G793" s="1" t="s">
        <v>13</v>
      </c>
      <c r="H793" s="1" t="s">
        <v>18</v>
      </c>
      <c r="I793" s="1" t="s">
        <v>19</v>
      </c>
      <c r="J793" s="1" t="s">
        <v>5119</v>
      </c>
      <c r="K793" s="6" t="s">
        <v>5120</v>
      </c>
      <c r="L793" s="1" t="s">
        <v>11</v>
      </c>
      <c r="M793" s="1" t="s">
        <v>88</v>
      </c>
      <c r="N793" s="1" t="s">
        <v>72</v>
      </c>
    </row>
    <row r="794" spans="1:14" x14ac:dyDescent="0.75">
      <c r="A794" s="12">
        <v>43748</v>
      </c>
      <c r="B794" s="1" t="s">
        <v>4</v>
      </c>
      <c r="C794" s="1" t="s">
        <v>14</v>
      </c>
      <c r="D794" s="1"/>
      <c r="E794" s="1">
        <v>2</v>
      </c>
      <c r="F794" s="1">
        <v>1</v>
      </c>
      <c r="G794" s="1" t="s">
        <v>1711</v>
      </c>
      <c r="H794" s="1" t="s">
        <v>18</v>
      </c>
      <c r="I794" s="1" t="s">
        <v>19</v>
      </c>
      <c r="J794" s="1" t="s">
        <v>1777</v>
      </c>
      <c r="K794" s="6" t="s">
        <v>1778</v>
      </c>
      <c r="L794" s="1" t="s">
        <v>628</v>
      </c>
      <c r="M794" s="1" t="s">
        <v>88</v>
      </c>
      <c r="N794" s="1" t="s">
        <v>72</v>
      </c>
    </row>
    <row r="795" spans="1:14" x14ac:dyDescent="0.75">
      <c r="A795" s="12">
        <v>43749</v>
      </c>
      <c r="B795" s="1" t="s">
        <v>4</v>
      </c>
      <c r="C795" s="1" t="s">
        <v>14</v>
      </c>
      <c r="D795" s="1"/>
      <c r="E795" s="1">
        <v>2</v>
      </c>
      <c r="F795" s="1">
        <v>1</v>
      </c>
      <c r="G795" s="1" t="s">
        <v>1711</v>
      </c>
      <c r="H795" s="1" t="s">
        <v>18</v>
      </c>
      <c r="I795" s="1" t="s">
        <v>19</v>
      </c>
      <c r="J795" s="1" t="s">
        <v>1775</v>
      </c>
      <c r="K795" s="6" t="s">
        <v>1776</v>
      </c>
      <c r="L795" s="1" t="s">
        <v>628</v>
      </c>
      <c r="M795" s="1" t="s">
        <v>88</v>
      </c>
      <c r="N795" s="1" t="s">
        <v>72</v>
      </c>
    </row>
    <row r="796" spans="1:14" x14ac:dyDescent="0.75">
      <c r="A796" s="12">
        <v>43752</v>
      </c>
      <c r="B796" s="1" t="s">
        <v>4</v>
      </c>
      <c r="C796" s="1" t="s">
        <v>5</v>
      </c>
      <c r="D796" s="1"/>
      <c r="E796" s="1">
        <v>1</v>
      </c>
      <c r="F796" s="1">
        <v>1</v>
      </c>
      <c r="G796" s="1" t="s">
        <v>1711</v>
      </c>
      <c r="H796" s="1" t="s">
        <v>18</v>
      </c>
      <c r="I796" s="1" t="s">
        <v>19</v>
      </c>
      <c r="J796" s="1" t="s">
        <v>1969</v>
      </c>
      <c r="K796" s="6" t="s">
        <v>1936</v>
      </c>
      <c r="L796" s="1" t="s">
        <v>628</v>
      </c>
      <c r="M796" s="1" t="s">
        <v>88</v>
      </c>
      <c r="N796" s="1" t="s">
        <v>72</v>
      </c>
    </row>
    <row r="797" spans="1:14" x14ac:dyDescent="0.75">
      <c r="A797" s="12">
        <v>43753</v>
      </c>
      <c r="B797" s="1" t="s">
        <v>5</v>
      </c>
      <c r="C797" s="1" t="s">
        <v>14</v>
      </c>
      <c r="D797" s="1"/>
      <c r="E797" s="1">
        <v>4</v>
      </c>
      <c r="F797" s="1">
        <v>1</v>
      </c>
      <c r="G797" s="1" t="s">
        <v>12</v>
      </c>
      <c r="H797" s="1" t="s">
        <v>18</v>
      </c>
      <c r="I797" s="1" t="s">
        <v>19</v>
      </c>
      <c r="J797" s="1" t="s">
        <v>595</v>
      </c>
      <c r="K797" s="6" t="s">
        <v>596</v>
      </c>
      <c r="L797" s="1" t="s">
        <v>11</v>
      </c>
      <c r="M797" s="1" t="s">
        <v>88</v>
      </c>
      <c r="N797" s="1" t="s">
        <v>72</v>
      </c>
    </row>
    <row r="798" spans="1:14" x14ac:dyDescent="0.75">
      <c r="A798" s="12">
        <v>43754</v>
      </c>
      <c r="B798" s="1" t="s">
        <v>4</v>
      </c>
      <c r="C798" s="1" t="s">
        <v>14</v>
      </c>
      <c r="D798" s="1"/>
      <c r="E798" s="1">
        <v>2</v>
      </c>
      <c r="F798" s="1">
        <v>1</v>
      </c>
      <c r="G798" s="1" t="s">
        <v>13</v>
      </c>
      <c r="H798" s="1" t="s">
        <v>18</v>
      </c>
      <c r="I798" s="1" t="s">
        <v>19</v>
      </c>
      <c r="J798" s="1" t="s">
        <v>2136</v>
      </c>
      <c r="K798" s="6" t="s">
        <v>2137</v>
      </c>
      <c r="L798" s="1" t="s">
        <v>11</v>
      </c>
      <c r="M798" s="1" t="s">
        <v>88</v>
      </c>
      <c r="N798" s="1" t="s">
        <v>72</v>
      </c>
    </row>
    <row r="799" spans="1:14" x14ac:dyDescent="0.75">
      <c r="A799" s="12">
        <v>43755</v>
      </c>
      <c r="B799" s="1" t="s">
        <v>4</v>
      </c>
      <c r="C799" s="1" t="s">
        <v>14</v>
      </c>
      <c r="D799" s="1"/>
      <c r="E799" s="1">
        <v>2</v>
      </c>
      <c r="F799" s="1">
        <v>1</v>
      </c>
      <c r="G799" s="1" t="s">
        <v>12</v>
      </c>
      <c r="H799" s="1" t="s">
        <v>10</v>
      </c>
      <c r="I799" s="1" t="s">
        <v>14</v>
      </c>
      <c r="J799" s="1" t="s">
        <v>5297</v>
      </c>
      <c r="K799" s="6" t="s">
        <v>5296</v>
      </c>
      <c r="L799" s="1" t="s">
        <v>11</v>
      </c>
      <c r="M799" s="1" t="s">
        <v>88</v>
      </c>
      <c r="N799" s="1" t="s">
        <v>72</v>
      </c>
    </row>
    <row r="800" spans="1:14" x14ac:dyDescent="0.75">
      <c r="A800" s="12">
        <v>43756</v>
      </c>
      <c r="B800" s="1" t="s">
        <v>4</v>
      </c>
      <c r="C800" s="1" t="s">
        <v>14</v>
      </c>
      <c r="D800" s="1"/>
      <c r="E800" s="1">
        <v>2</v>
      </c>
      <c r="F800" s="1">
        <v>1</v>
      </c>
      <c r="G800" s="1" t="s">
        <v>177</v>
      </c>
      <c r="H800" s="1" t="s">
        <v>18</v>
      </c>
      <c r="I800" s="1" t="s">
        <v>19</v>
      </c>
      <c r="J800" s="1" t="s">
        <v>1647</v>
      </c>
      <c r="K800" s="6" t="s">
        <v>1648</v>
      </c>
      <c r="L800" s="1" t="s">
        <v>11</v>
      </c>
      <c r="M800" s="1" t="s">
        <v>88</v>
      </c>
      <c r="N800" s="1" t="s">
        <v>72</v>
      </c>
    </row>
    <row r="801" spans="1:14" x14ac:dyDescent="0.75">
      <c r="A801" s="12">
        <v>43756</v>
      </c>
      <c r="B801" s="1" t="s">
        <v>4</v>
      </c>
      <c r="C801" s="1" t="s">
        <v>14</v>
      </c>
      <c r="D801" s="1"/>
      <c r="E801" s="1">
        <v>2</v>
      </c>
      <c r="F801" s="1">
        <v>1</v>
      </c>
      <c r="G801" s="1" t="s">
        <v>1711</v>
      </c>
      <c r="H801" s="1" t="s">
        <v>18</v>
      </c>
      <c r="I801" s="1" t="s">
        <v>19</v>
      </c>
      <c r="J801" s="1" t="s">
        <v>1773</v>
      </c>
      <c r="K801" s="6" t="s">
        <v>1774</v>
      </c>
      <c r="L801" s="1" t="s">
        <v>628</v>
      </c>
      <c r="M801" s="1" t="s">
        <v>88</v>
      </c>
      <c r="N801" s="1" t="s">
        <v>72</v>
      </c>
    </row>
    <row r="802" spans="1:14" x14ac:dyDescent="0.75">
      <c r="A802" s="12">
        <v>43760</v>
      </c>
      <c r="B802" s="1" t="s">
        <v>5</v>
      </c>
      <c r="C802" s="1" t="s">
        <v>14</v>
      </c>
      <c r="D802" s="1"/>
      <c r="E802" s="1">
        <v>4</v>
      </c>
      <c r="F802" s="1">
        <v>1</v>
      </c>
      <c r="G802" s="1" t="s">
        <v>12</v>
      </c>
      <c r="H802" s="1" t="s">
        <v>10</v>
      </c>
      <c r="I802" s="1" t="s">
        <v>5</v>
      </c>
      <c r="J802" s="1" t="s">
        <v>1164</v>
      </c>
      <c r="K802" s="6" t="s">
        <v>594</v>
      </c>
      <c r="L802" s="1" t="s">
        <v>11</v>
      </c>
      <c r="M802" s="1" t="s">
        <v>88</v>
      </c>
      <c r="N802" s="1" t="s">
        <v>72</v>
      </c>
    </row>
    <row r="803" spans="1:14" x14ac:dyDescent="0.75">
      <c r="A803" s="12">
        <v>43762</v>
      </c>
      <c r="B803" s="1" t="s">
        <v>14</v>
      </c>
      <c r="C803" s="1" t="s">
        <v>46</v>
      </c>
      <c r="D803" s="1"/>
      <c r="E803" s="1">
        <v>6</v>
      </c>
      <c r="F803" s="1">
        <v>1</v>
      </c>
      <c r="G803" s="1" t="s">
        <v>13</v>
      </c>
      <c r="H803" s="1" t="s">
        <v>10</v>
      </c>
      <c r="I803" s="1" t="s">
        <v>5065</v>
      </c>
      <c r="J803" s="1" t="s">
        <v>5066</v>
      </c>
      <c r="K803" s="6" t="s">
        <v>5067</v>
      </c>
      <c r="L803" s="1" t="s">
        <v>11</v>
      </c>
      <c r="M803" s="1" t="s">
        <v>161</v>
      </c>
      <c r="N803" s="1" t="s">
        <v>72</v>
      </c>
    </row>
    <row r="804" spans="1:14" x14ac:dyDescent="0.75">
      <c r="A804" s="12">
        <v>43763</v>
      </c>
      <c r="B804" s="1" t="s">
        <v>4</v>
      </c>
      <c r="C804" s="1" t="s">
        <v>14</v>
      </c>
      <c r="D804" s="1"/>
      <c r="E804" s="1">
        <v>2</v>
      </c>
      <c r="F804" s="1">
        <v>1</v>
      </c>
      <c r="G804" s="1" t="s">
        <v>177</v>
      </c>
      <c r="H804" s="1" t="s">
        <v>10</v>
      </c>
      <c r="I804" s="1" t="s">
        <v>1169</v>
      </c>
      <c r="J804" s="1" t="s">
        <v>1645</v>
      </c>
      <c r="K804" s="6" t="s">
        <v>1646</v>
      </c>
      <c r="L804" s="1" t="s">
        <v>11</v>
      </c>
      <c r="M804" s="1" t="s">
        <v>88</v>
      </c>
      <c r="N804" s="1" t="s">
        <v>72</v>
      </c>
    </row>
    <row r="805" spans="1:14" x14ac:dyDescent="0.75">
      <c r="A805" s="12">
        <v>43766</v>
      </c>
      <c r="B805" s="1" t="s">
        <v>4</v>
      </c>
      <c r="C805" s="1" t="s">
        <v>5</v>
      </c>
      <c r="D805" s="1"/>
      <c r="E805" s="1">
        <v>1</v>
      </c>
      <c r="F805" s="1">
        <v>1</v>
      </c>
      <c r="G805" s="1" t="s">
        <v>1711</v>
      </c>
      <c r="H805" s="1" t="s">
        <v>18</v>
      </c>
      <c r="I805" s="1" t="s">
        <v>19</v>
      </c>
      <c r="J805" s="1" t="s">
        <v>1967</v>
      </c>
      <c r="K805" s="6" t="s">
        <v>1968</v>
      </c>
      <c r="L805" s="1" t="s">
        <v>628</v>
      </c>
      <c r="M805" s="1" t="s">
        <v>161</v>
      </c>
      <c r="N805" s="1" t="s">
        <v>72</v>
      </c>
    </row>
    <row r="806" spans="1:14" x14ac:dyDescent="0.75">
      <c r="A806" s="12">
        <v>43767</v>
      </c>
      <c r="B806" s="1" t="s">
        <v>5</v>
      </c>
      <c r="C806" s="1" t="s">
        <v>46</v>
      </c>
      <c r="D806" s="1" t="s">
        <v>14</v>
      </c>
      <c r="E806" s="1">
        <v>5</v>
      </c>
      <c r="F806" s="1">
        <v>1</v>
      </c>
      <c r="G806" s="1" t="s">
        <v>13</v>
      </c>
      <c r="H806" s="1" t="s">
        <v>10</v>
      </c>
      <c r="I806" s="1" t="s">
        <v>1146</v>
      </c>
      <c r="J806" t="s">
        <v>1206</v>
      </c>
      <c r="K806" s="6" t="s">
        <v>364</v>
      </c>
      <c r="L806" s="1" t="s">
        <v>11</v>
      </c>
      <c r="M806" s="1" t="s">
        <v>88</v>
      </c>
      <c r="N806" s="1" t="s">
        <v>73</v>
      </c>
    </row>
    <row r="807" spans="1:14" x14ac:dyDescent="0.75">
      <c r="A807" s="12">
        <v>43767</v>
      </c>
      <c r="B807" s="1" t="s">
        <v>5</v>
      </c>
      <c r="C807" s="1" t="s">
        <v>14</v>
      </c>
      <c r="D807" s="1"/>
      <c r="E807" s="1">
        <v>4</v>
      </c>
      <c r="F807" s="1">
        <v>1</v>
      </c>
      <c r="G807" s="1" t="s">
        <v>13</v>
      </c>
      <c r="H807" s="1" t="s">
        <v>10</v>
      </c>
      <c r="I807" s="1" t="s">
        <v>1146</v>
      </c>
      <c r="K807" s="6"/>
      <c r="L807" s="1" t="s">
        <v>11</v>
      </c>
      <c r="M807" s="1" t="s">
        <v>88</v>
      </c>
      <c r="N807" s="1" t="s">
        <v>73</v>
      </c>
    </row>
    <row r="808" spans="1:14" x14ac:dyDescent="0.75">
      <c r="A808" s="12">
        <v>43767</v>
      </c>
      <c r="B808" s="1" t="s">
        <v>14</v>
      </c>
      <c r="C808" s="1" t="s">
        <v>46</v>
      </c>
      <c r="D808" s="1"/>
      <c r="E808" s="1">
        <v>6</v>
      </c>
      <c r="F808" s="1">
        <v>1</v>
      </c>
      <c r="G808" s="1" t="s">
        <v>13</v>
      </c>
      <c r="H808" s="1" t="s">
        <v>10</v>
      </c>
      <c r="I808" s="1" t="s">
        <v>1146</v>
      </c>
      <c r="K808" s="6"/>
      <c r="L808" s="1" t="s">
        <v>11</v>
      </c>
      <c r="M808" s="1" t="s">
        <v>88</v>
      </c>
      <c r="N808" s="1" t="s">
        <v>73</v>
      </c>
    </row>
    <row r="809" spans="1:14" x14ac:dyDescent="0.75">
      <c r="A809" s="12">
        <v>43770</v>
      </c>
      <c r="B809" s="1" t="s">
        <v>4</v>
      </c>
      <c r="C809" s="1" t="s">
        <v>14</v>
      </c>
      <c r="D809" s="1"/>
      <c r="E809" s="1">
        <v>2</v>
      </c>
      <c r="F809" s="1">
        <v>1</v>
      </c>
      <c r="G809" s="1" t="s">
        <v>13</v>
      </c>
      <c r="H809" s="1" t="s">
        <v>18</v>
      </c>
      <c r="I809" s="1" t="s">
        <v>19</v>
      </c>
      <c r="J809" s="1" t="s">
        <v>2077</v>
      </c>
      <c r="K809" s="6" t="s">
        <v>2135</v>
      </c>
      <c r="L809" s="1" t="s">
        <v>11</v>
      </c>
      <c r="M809" s="1" t="s">
        <v>88</v>
      </c>
      <c r="N809" s="1" t="s">
        <v>72</v>
      </c>
    </row>
    <row r="810" spans="1:14" x14ac:dyDescent="0.75">
      <c r="A810" s="12">
        <v>43775</v>
      </c>
      <c r="B810" s="1" t="s">
        <v>4</v>
      </c>
      <c r="C810" s="1" t="s">
        <v>14</v>
      </c>
      <c r="D810" s="1"/>
      <c r="E810" s="1">
        <v>2</v>
      </c>
      <c r="F810" s="1">
        <v>1</v>
      </c>
      <c r="G810" s="1" t="s">
        <v>12</v>
      </c>
      <c r="H810" s="1" t="s">
        <v>18</v>
      </c>
      <c r="I810" s="1" t="s">
        <v>19</v>
      </c>
      <c r="J810" s="1" t="s">
        <v>1837</v>
      </c>
      <c r="K810" s="6" t="s">
        <v>5700</v>
      </c>
      <c r="L810" s="1" t="s">
        <v>11</v>
      </c>
      <c r="M810" s="1" t="s">
        <v>88</v>
      </c>
      <c r="N810" s="1" t="s">
        <v>72</v>
      </c>
    </row>
    <row r="811" spans="1:14" x14ac:dyDescent="0.75">
      <c r="A811" s="12">
        <v>43777</v>
      </c>
      <c r="B811" s="1" t="s">
        <v>4</v>
      </c>
      <c r="C811" s="1" t="s">
        <v>14</v>
      </c>
      <c r="D811" s="1"/>
      <c r="E811" s="1">
        <v>2</v>
      </c>
      <c r="F811" s="1">
        <v>1</v>
      </c>
      <c r="G811" s="1" t="s">
        <v>6</v>
      </c>
      <c r="H811" s="1" t="s">
        <v>10</v>
      </c>
      <c r="I811" s="1" t="s">
        <v>14</v>
      </c>
      <c r="J811" s="1" t="s">
        <v>2121</v>
      </c>
      <c r="K811" s="6" t="s">
        <v>2122</v>
      </c>
      <c r="L811" s="1" t="s">
        <v>11</v>
      </c>
      <c r="M811" s="1" t="s">
        <v>88</v>
      </c>
      <c r="N811" s="1" t="s">
        <v>72</v>
      </c>
    </row>
    <row r="812" spans="1:14" x14ac:dyDescent="0.75">
      <c r="A812" s="12">
        <v>43778</v>
      </c>
      <c r="B812" s="1" t="s">
        <v>5</v>
      </c>
      <c r="C812" s="1" t="s">
        <v>46</v>
      </c>
      <c r="D812" s="1"/>
      <c r="E812" s="1">
        <v>5</v>
      </c>
      <c r="F812" s="1">
        <v>1</v>
      </c>
      <c r="G812" s="1" t="s">
        <v>6</v>
      </c>
      <c r="H812" s="1" t="s">
        <v>10</v>
      </c>
      <c r="I812" s="1" t="s">
        <v>5</v>
      </c>
      <c r="J812" t="s">
        <v>1163</v>
      </c>
      <c r="K812" s="6" t="s">
        <v>5357</v>
      </c>
      <c r="L812" s="1" t="s">
        <v>11</v>
      </c>
      <c r="M812" s="1" t="s">
        <v>161</v>
      </c>
      <c r="N812" s="1" t="s">
        <v>72</v>
      </c>
    </row>
    <row r="813" spans="1:14" x14ac:dyDescent="0.75">
      <c r="A813" s="12">
        <v>43778</v>
      </c>
      <c r="B813" s="1" t="s">
        <v>5</v>
      </c>
      <c r="C813" s="1" t="s">
        <v>14</v>
      </c>
      <c r="D813" s="1"/>
      <c r="E813" s="1">
        <v>4</v>
      </c>
      <c r="F813" s="1">
        <v>1</v>
      </c>
      <c r="G813" s="1" t="s">
        <v>12</v>
      </c>
      <c r="H813" s="1" t="s">
        <v>10</v>
      </c>
      <c r="I813" s="1" t="s">
        <v>19</v>
      </c>
      <c r="J813" s="1" t="s">
        <v>590</v>
      </c>
      <c r="K813" s="6" t="s">
        <v>591</v>
      </c>
      <c r="L813" s="1" t="s">
        <v>11</v>
      </c>
      <c r="M813" s="1" t="s">
        <v>88</v>
      </c>
      <c r="N813" s="1" t="s">
        <v>72</v>
      </c>
    </row>
    <row r="814" spans="1:14" x14ac:dyDescent="0.75">
      <c r="A814" s="12">
        <v>43778</v>
      </c>
      <c r="B814" s="1" t="s">
        <v>14</v>
      </c>
      <c r="C814" s="1" t="s">
        <v>46</v>
      </c>
      <c r="D814" s="1"/>
      <c r="E814" s="1">
        <v>6</v>
      </c>
      <c r="F814" s="1">
        <v>1</v>
      </c>
      <c r="G814" s="1" t="s">
        <v>13</v>
      </c>
      <c r="H814" s="1" t="s">
        <v>10</v>
      </c>
      <c r="I814" s="1" t="s">
        <v>14</v>
      </c>
      <c r="J814" s="1" t="s">
        <v>5360</v>
      </c>
      <c r="K814" s="6" t="s">
        <v>5361</v>
      </c>
      <c r="L814" s="1" t="s">
        <v>11</v>
      </c>
      <c r="M814" s="1" t="s">
        <v>161</v>
      </c>
      <c r="N814" s="1" t="s">
        <v>73</v>
      </c>
    </row>
    <row r="815" spans="1:14" x14ac:dyDescent="0.75">
      <c r="A815" s="12">
        <v>43782</v>
      </c>
      <c r="B815" s="1" t="s">
        <v>4</v>
      </c>
      <c r="C815" s="1" t="s">
        <v>14</v>
      </c>
      <c r="D815" s="1"/>
      <c r="E815" s="1">
        <v>2</v>
      </c>
      <c r="F815" s="1">
        <v>1</v>
      </c>
      <c r="G815" s="1" t="s">
        <v>12</v>
      </c>
      <c r="H815" s="1" t="s">
        <v>10</v>
      </c>
      <c r="I815" s="1" t="s">
        <v>4</v>
      </c>
      <c r="J815" s="1" t="s">
        <v>1162</v>
      </c>
      <c r="K815" s="6" t="s">
        <v>615</v>
      </c>
      <c r="L815" s="1" t="s">
        <v>11</v>
      </c>
      <c r="M815" s="1" t="s">
        <v>161</v>
      </c>
      <c r="N815" s="1" t="s">
        <v>72</v>
      </c>
    </row>
    <row r="816" spans="1:14" x14ac:dyDescent="0.75">
      <c r="A816" s="12">
        <v>43789</v>
      </c>
      <c r="B816" s="1" t="s">
        <v>4</v>
      </c>
      <c r="C816" s="1" t="s">
        <v>14</v>
      </c>
      <c r="D816" s="1"/>
      <c r="E816" s="1">
        <v>2</v>
      </c>
      <c r="F816" s="1">
        <v>1</v>
      </c>
      <c r="G816" s="1" t="s">
        <v>13</v>
      </c>
      <c r="H816" s="1" t="s">
        <v>10</v>
      </c>
      <c r="I816" s="1" t="s">
        <v>1718</v>
      </c>
      <c r="J816" s="1" t="s">
        <v>2085</v>
      </c>
      <c r="K816" s="6" t="s">
        <v>2086</v>
      </c>
      <c r="L816" s="1" t="s">
        <v>11</v>
      </c>
      <c r="M816" s="1" t="s">
        <v>161</v>
      </c>
      <c r="N816" s="1" t="s">
        <v>73</v>
      </c>
    </row>
    <row r="817" spans="1:14" x14ac:dyDescent="0.75">
      <c r="A817" s="12">
        <v>43795</v>
      </c>
      <c r="B817" s="1" t="s">
        <v>5</v>
      </c>
      <c r="C817" s="1" t="s">
        <v>46</v>
      </c>
      <c r="D817" s="1"/>
      <c r="E817" s="1">
        <v>5</v>
      </c>
      <c r="F817" s="1">
        <v>1</v>
      </c>
      <c r="G817" s="1" t="s">
        <v>6</v>
      </c>
      <c r="H817" s="1" t="s">
        <v>10</v>
      </c>
      <c r="I817" s="1" t="s">
        <v>1161</v>
      </c>
      <c r="J817" t="s">
        <v>1160</v>
      </c>
      <c r="K817" s="6" t="s">
        <v>5356</v>
      </c>
      <c r="L817" s="1" t="s">
        <v>11</v>
      </c>
      <c r="M817" s="1" t="s">
        <v>161</v>
      </c>
      <c r="N817" s="1" t="s">
        <v>73</v>
      </c>
    </row>
    <row r="818" spans="1:14" x14ac:dyDescent="0.75">
      <c r="A818" s="12">
        <v>43778</v>
      </c>
      <c r="B818" s="1" t="s">
        <v>14</v>
      </c>
      <c r="C818" s="1" t="s">
        <v>46</v>
      </c>
      <c r="D818" s="1"/>
      <c r="E818" s="1">
        <v>6</v>
      </c>
      <c r="F818" s="1">
        <v>1</v>
      </c>
      <c r="G818" s="1" t="s">
        <v>13</v>
      </c>
      <c r="H818" s="1" t="s">
        <v>10</v>
      </c>
      <c r="I818" s="1" t="s">
        <v>14</v>
      </c>
      <c r="J818" t="s">
        <v>5298</v>
      </c>
      <c r="K818" s="6" t="s">
        <v>5299</v>
      </c>
      <c r="L818" s="1" t="s">
        <v>11</v>
      </c>
      <c r="M818" s="1" t="s">
        <v>161</v>
      </c>
      <c r="N818" s="1" t="s">
        <v>73</v>
      </c>
    </row>
    <row r="819" spans="1:14" x14ac:dyDescent="0.75">
      <c r="A819" s="12">
        <v>43806</v>
      </c>
      <c r="B819" s="1" t="s">
        <v>4</v>
      </c>
      <c r="C819" s="1" t="s">
        <v>14</v>
      </c>
      <c r="D819" s="1"/>
      <c r="E819" s="1">
        <v>2</v>
      </c>
      <c r="F819" s="1">
        <v>1</v>
      </c>
      <c r="G819" s="1" t="s">
        <v>6</v>
      </c>
      <c r="H819" s="1" t="s">
        <v>10</v>
      </c>
      <c r="I819" s="1" t="s">
        <v>14</v>
      </c>
      <c r="J819" t="s">
        <v>2119</v>
      </c>
      <c r="K819" s="6" t="s">
        <v>2120</v>
      </c>
      <c r="L819" s="1" t="s">
        <v>11</v>
      </c>
      <c r="M819" s="1" t="s">
        <v>161</v>
      </c>
      <c r="N819" s="1" t="s">
        <v>72</v>
      </c>
    </row>
    <row r="820" spans="1:14" x14ac:dyDescent="0.75">
      <c r="A820" s="12">
        <v>43808</v>
      </c>
      <c r="B820" s="1" t="s">
        <v>14</v>
      </c>
      <c r="C820" s="1" t="s">
        <v>46</v>
      </c>
      <c r="D820" s="1"/>
      <c r="E820" s="1">
        <v>6</v>
      </c>
      <c r="F820" s="1">
        <v>1</v>
      </c>
      <c r="G820" s="1" t="s">
        <v>13</v>
      </c>
      <c r="H820" s="1" t="s">
        <v>10</v>
      </c>
      <c r="I820" s="1" t="s">
        <v>14</v>
      </c>
      <c r="J820" t="s">
        <v>5301</v>
      </c>
      <c r="K820" s="6" t="s">
        <v>5300</v>
      </c>
      <c r="L820" s="1" t="s">
        <v>11</v>
      </c>
      <c r="M820" s="1" t="s">
        <v>88</v>
      </c>
      <c r="N820" s="1" t="s">
        <v>73</v>
      </c>
    </row>
    <row r="821" spans="1:14" x14ac:dyDescent="0.75">
      <c r="A821" s="12">
        <v>43809</v>
      </c>
      <c r="B821" s="1" t="s">
        <v>5</v>
      </c>
      <c r="C821" s="1" t="s">
        <v>14</v>
      </c>
      <c r="D821" s="1" t="s">
        <v>46</v>
      </c>
      <c r="E821" s="1">
        <v>4</v>
      </c>
      <c r="F821" s="1">
        <v>1</v>
      </c>
      <c r="G821" s="1" t="s">
        <v>6</v>
      </c>
      <c r="H821" s="1" t="s">
        <v>10</v>
      </c>
      <c r="I821" s="1" t="s">
        <v>659</v>
      </c>
      <c r="J821" t="s">
        <v>1150</v>
      </c>
      <c r="K821" s="6" t="s">
        <v>362</v>
      </c>
      <c r="L821" s="1" t="s">
        <v>11</v>
      </c>
      <c r="M821" s="1" t="s">
        <v>88</v>
      </c>
      <c r="N821" s="1" t="s">
        <v>73</v>
      </c>
    </row>
    <row r="822" spans="1:14" x14ac:dyDescent="0.75">
      <c r="A822" s="12">
        <v>43809</v>
      </c>
      <c r="B822" s="1" t="s">
        <v>5</v>
      </c>
      <c r="C822" s="1" t="s">
        <v>46</v>
      </c>
      <c r="D822" s="1"/>
      <c r="E822" s="1">
        <v>5</v>
      </c>
      <c r="F822" s="1">
        <v>1</v>
      </c>
      <c r="G822" s="1" t="s">
        <v>6</v>
      </c>
      <c r="H822" s="1" t="s">
        <v>10</v>
      </c>
      <c r="I822" s="1" t="s">
        <v>659</v>
      </c>
      <c r="K822" s="6"/>
      <c r="L822" s="1" t="s">
        <v>11</v>
      </c>
      <c r="M822" s="1" t="s">
        <v>88</v>
      </c>
      <c r="N822" s="1" t="s">
        <v>73</v>
      </c>
    </row>
    <row r="823" spans="1:14" x14ac:dyDescent="0.75">
      <c r="A823" s="12">
        <v>43809</v>
      </c>
      <c r="B823" s="1" t="s">
        <v>14</v>
      </c>
      <c r="C823" s="1" t="s">
        <v>46</v>
      </c>
      <c r="D823" s="1"/>
      <c r="E823" s="1">
        <v>6</v>
      </c>
      <c r="F823" s="1">
        <v>1</v>
      </c>
      <c r="G823" s="1" t="s">
        <v>6</v>
      </c>
      <c r="H823" s="1" t="s">
        <v>10</v>
      </c>
      <c r="I823" s="1" t="s">
        <v>659</v>
      </c>
      <c r="K823" s="6"/>
      <c r="L823" s="1" t="s">
        <v>11</v>
      </c>
      <c r="M823" s="1" t="s">
        <v>88</v>
      </c>
      <c r="N823" s="1" t="s">
        <v>73</v>
      </c>
    </row>
    <row r="824" spans="1:14" x14ac:dyDescent="0.75">
      <c r="A824" s="12">
        <v>43809</v>
      </c>
      <c r="B824" s="1" t="s">
        <v>4</v>
      </c>
      <c r="C824" s="1" t="s">
        <v>5</v>
      </c>
      <c r="D824" s="1"/>
      <c r="E824" s="1">
        <v>1</v>
      </c>
      <c r="F824" s="1">
        <v>1</v>
      </c>
      <c r="G824" s="1" t="s">
        <v>13</v>
      </c>
      <c r="H824" s="1" t="s">
        <v>10</v>
      </c>
      <c r="I824" s="1" t="s">
        <v>4</v>
      </c>
      <c r="J824" t="s">
        <v>85</v>
      </c>
      <c r="K824" s="6" t="s">
        <v>363</v>
      </c>
      <c r="L824" s="1" t="s">
        <v>11</v>
      </c>
      <c r="M824" s="1" t="s">
        <v>88</v>
      </c>
      <c r="N824" t="s">
        <v>72</v>
      </c>
    </row>
    <row r="825" spans="1:14" x14ac:dyDescent="0.75">
      <c r="A825" s="12">
        <v>43810</v>
      </c>
      <c r="B825" s="1" t="s">
        <v>5</v>
      </c>
      <c r="C825" s="1" t="s">
        <v>14</v>
      </c>
      <c r="D825" s="1"/>
      <c r="E825" s="1">
        <v>4</v>
      </c>
      <c r="F825" s="1">
        <v>1</v>
      </c>
      <c r="G825" s="1" t="s">
        <v>12</v>
      </c>
      <c r="H825" s="1" t="s">
        <v>18</v>
      </c>
      <c r="I825" s="1" t="s">
        <v>19</v>
      </c>
      <c r="J825" s="1" t="s">
        <v>589</v>
      </c>
      <c r="K825" s="6" t="s">
        <v>361</v>
      </c>
      <c r="L825" s="1" t="s">
        <v>11</v>
      </c>
      <c r="M825" s="1" t="s">
        <v>88</v>
      </c>
      <c r="N825" s="1" t="s">
        <v>72</v>
      </c>
    </row>
    <row r="826" spans="1:14" x14ac:dyDescent="0.75">
      <c r="A826" s="12">
        <v>43812</v>
      </c>
      <c r="B826" s="1" t="s">
        <v>5</v>
      </c>
      <c r="C826" s="1" t="s">
        <v>14</v>
      </c>
      <c r="D826" s="1"/>
      <c r="E826" s="1">
        <v>4</v>
      </c>
      <c r="F826" s="1">
        <v>1</v>
      </c>
      <c r="G826" s="1" t="s">
        <v>13</v>
      </c>
      <c r="H826" s="1" t="s">
        <v>18</v>
      </c>
      <c r="I826" s="1" t="s">
        <v>19</v>
      </c>
      <c r="J826" s="1" t="s">
        <v>1713</v>
      </c>
      <c r="K826" s="6" t="s">
        <v>361</v>
      </c>
      <c r="L826" s="1" t="s">
        <v>11</v>
      </c>
      <c r="M826" s="1" t="s">
        <v>88</v>
      </c>
      <c r="N826" s="1" t="s">
        <v>72</v>
      </c>
    </row>
    <row r="827" spans="1:14" x14ac:dyDescent="0.75">
      <c r="A827" s="12">
        <v>43814</v>
      </c>
      <c r="B827" s="1" t="s">
        <v>4</v>
      </c>
      <c r="C827" s="1" t="s">
        <v>14</v>
      </c>
      <c r="D827" s="1"/>
      <c r="E827" s="1">
        <v>2</v>
      </c>
      <c r="F827" s="1">
        <v>1</v>
      </c>
      <c r="G827" s="1" t="s">
        <v>13</v>
      </c>
      <c r="H827" s="1" t="s">
        <v>18</v>
      </c>
      <c r="I827" s="1" t="s">
        <v>19</v>
      </c>
      <c r="J827" s="1" t="s">
        <v>2084</v>
      </c>
      <c r="K827" s="6" t="s">
        <v>2087</v>
      </c>
      <c r="L827" s="1" t="s">
        <v>11</v>
      </c>
      <c r="M827" s="1" t="s">
        <v>161</v>
      </c>
      <c r="N827" s="1" t="s">
        <v>72</v>
      </c>
    </row>
    <row r="828" spans="1:14" x14ac:dyDescent="0.75">
      <c r="A828" s="12">
        <v>43816</v>
      </c>
      <c r="B828" s="1" t="s">
        <v>5</v>
      </c>
      <c r="C828" s="1" t="s">
        <v>14</v>
      </c>
      <c r="D828" s="1"/>
      <c r="E828" s="1">
        <v>4</v>
      </c>
      <c r="F828" s="1">
        <v>1</v>
      </c>
      <c r="G828" s="1" t="s">
        <v>12</v>
      </c>
      <c r="H828" s="1" t="s">
        <v>18</v>
      </c>
      <c r="I828" s="1" t="s">
        <v>19</v>
      </c>
      <c r="J828" s="1" t="s">
        <v>587</v>
      </c>
      <c r="K828" s="6" t="s">
        <v>588</v>
      </c>
      <c r="L828" s="1" t="s">
        <v>11</v>
      </c>
      <c r="M828" s="1" t="s">
        <v>88</v>
      </c>
      <c r="N828" s="1" t="s">
        <v>72</v>
      </c>
    </row>
    <row r="829" spans="1:14" x14ac:dyDescent="0.75">
      <c r="A829" s="12">
        <v>43817</v>
      </c>
      <c r="B829" s="1" t="s">
        <v>4</v>
      </c>
      <c r="C829" s="1" t="s">
        <v>5</v>
      </c>
      <c r="D829" s="1"/>
      <c r="E829" s="1">
        <v>1</v>
      </c>
      <c r="F829" s="1">
        <v>1</v>
      </c>
      <c r="G829" s="1" t="s">
        <v>1711</v>
      </c>
      <c r="H829" s="1" t="s">
        <v>10</v>
      </c>
      <c r="I829" s="1" t="s">
        <v>1146</v>
      </c>
      <c r="J829" s="1" t="s">
        <v>1986</v>
      </c>
      <c r="K829" s="6" t="s">
        <v>1712</v>
      </c>
      <c r="L829" s="1" t="s">
        <v>628</v>
      </c>
      <c r="M829" s="1" t="s">
        <v>161</v>
      </c>
      <c r="N829" s="1" t="s">
        <v>72</v>
      </c>
    </row>
    <row r="830" spans="1:14" x14ac:dyDescent="0.75">
      <c r="A830" s="12">
        <v>43822</v>
      </c>
      <c r="B830" s="1" t="s">
        <v>5</v>
      </c>
      <c r="C830" s="1" t="s">
        <v>14</v>
      </c>
      <c r="D830" s="1"/>
      <c r="E830" s="1">
        <v>4</v>
      </c>
      <c r="F830" s="1">
        <v>1</v>
      </c>
      <c r="G830" s="1" t="s">
        <v>6</v>
      </c>
      <c r="H830" s="1" t="s">
        <v>10</v>
      </c>
      <c r="I830" s="1" t="s">
        <v>5</v>
      </c>
      <c r="J830" s="1" t="s">
        <v>1159</v>
      </c>
      <c r="K830" s="6" t="s">
        <v>359</v>
      </c>
      <c r="L830" s="1" t="s">
        <v>11</v>
      </c>
      <c r="M830" s="1" t="s">
        <v>88</v>
      </c>
      <c r="N830" s="1" t="s">
        <v>72</v>
      </c>
    </row>
    <row r="831" spans="1:14" x14ac:dyDescent="0.75">
      <c r="A831" s="12">
        <v>43828</v>
      </c>
      <c r="B831" s="1" t="s">
        <v>4</v>
      </c>
      <c r="C831" s="1" t="s">
        <v>5</v>
      </c>
      <c r="D831" s="1"/>
      <c r="E831" s="1">
        <v>1</v>
      </c>
      <c r="F831" s="1">
        <v>1</v>
      </c>
      <c r="G831" s="1" t="s">
        <v>12</v>
      </c>
      <c r="H831" s="1" t="s">
        <v>18</v>
      </c>
      <c r="I831" s="1" t="s">
        <v>19</v>
      </c>
      <c r="J831" s="1" t="s">
        <v>585</v>
      </c>
      <c r="K831" s="6" t="s">
        <v>586</v>
      </c>
      <c r="L831" s="1" t="s">
        <v>11</v>
      </c>
      <c r="M831" s="1" t="s">
        <v>161</v>
      </c>
      <c r="N831" s="1" t="s">
        <v>72</v>
      </c>
    </row>
    <row r="832" spans="1:14" x14ac:dyDescent="0.75">
      <c r="A832" s="12">
        <v>43829</v>
      </c>
      <c r="B832" s="1" t="s">
        <v>5</v>
      </c>
      <c r="C832" s="1" t="s">
        <v>46</v>
      </c>
      <c r="D832" s="1"/>
      <c r="E832" s="1">
        <v>5</v>
      </c>
      <c r="F832" s="1">
        <v>1</v>
      </c>
      <c r="G832" s="1" t="s">
        <v>13</v>
      </c>
      <c r="H832" s="1" t="s">
        <v>10</v>
      </c>
      <c r="I832" s="1" t="s">
        <v>5</v>
      </c>
      <c r="J832" t="s">
        <v>1158</v>
      </c>
      <c r="K832" s="6" t="s">
        <v>5355</v>
      </c>
      <c r="L832" s="1" t="s">
        <v>11</v>
      </c>
      <c r="M832" s="1" t="s">
        <v>161</v>
      </c>
      <c r="N832" s="1" t="s">
        <v>72</v>
      </c>
    </row>
    <row r="833" spans="1:14" x14ac:dyDescent="0.75">
      <c r="A833" s="12">
        <v>43834</v>
      </c>
      <c r="B833" s="1" t="s">
        <v>4</v>
      </c>
      <c r="C833" s="1" t="s">
        <v>14</v>
      </c>
      <c r="D833" s="1"/>
      <c r="E833" s="1">
        <v>2</v>
      </c>
      <c r="F833" s="1">
        <v>1</v>
      </c>
      <c r="G833" s="1" t="s">
        <v>13</v>
      </c>
      <c r="H833" s="1" t="s">
        <v>18</v>
      </c>
      <c r="I833" s="1" t="s">
        <v>19</v>
      </c>
      <c r="J833" s="1" t="s">
        <v>2117</v>
      </c>
      <c r="K833" s="6" t="s">
        <v>2118</v>
      </c>
      <c r="L833" s="1" t="s">
        <v>11</v>
      </c>
      <c r="M833" s="1" t="s">
        <v>161</v>
      </c>
      <c r="N833" s="1" t="s">
        <v>72</v>
      </c>
    </row>
    <row r="834" spans="1:14" x14ac:dyDescent="0.75">
      <c r="A834" s="12">
        <v>43834</v>
      </c>
      <c r="B834" s="1" t="s">
        <v>5</v>
      </c>
      <c r="C834" s="1" t="s">
        <v>46</v>
      </c>
      <c r="D834" s="1"/>
      <c r="E834" s="1">
        <v>5</v>
      </c>
      <c r="F834" s="1">
        <v>1</v>
      </c>
      <c r="G834" s="1" t="s">
        <v>13</v>
      </c>
      <c r="H834" s="1" t="s">
        <v>18</v>
      </c>
      <c r="I834" s="1" t="s">
        <v>19</v>
      </c>
      <c r="J834" s="1" t="s">
        <v>5316</v>
      </c>
      <c r="K834" s="6" t="s">
        <v>5354</v>
      </c>
      <c r="L834" s="1" t="s">
        <v>11</v>
      </c>
      <c r="M834" s="1" t="s">
        <v>161</v>
      </c>
      <c r="N834" s="1" t="s">
        <v>72</v>
      </c>
    </row>
    <row r="835" spans="1:14" x14ac:dyDescent="0.75">
      <c r="A835" s="12">
        <v>43836</v>
      </c>
      <c r="B835" s="1" t="s">
        <v>4</v>
      </c>
      <c r="C835" s="1" t="s">
        <v>14</v>
      </c>
      <c r="D835" s="1"/>
      <c r="E835" s="1">
        <v>2</v>
      </c>
      <c r="F835" s="1">
        <v>1</v>
      </c>
      <c r="G835" s="1" t="s">
        <v>177</v>
      </c>
      <c r="H835" s="1" t="s">
        <v>18</v>
      </c>
      <c r="I835" s="1" t="s">
        <v>19</v>
      </c>
      <c r="J835" s="1" t="s">
        <v>1643</v>
      </c>
      <c r="K835" s="6" t="s">
        <v>1644</v>
      </c>
      <c r="L835" s="1" t="s">
        <v>11</v>
      </c>
      <c r="M835" s="1" t="s">
        <v>161</v>
      </c>
      <c r="N835" s="1" t="s">
        <v>72</v>
      </c>
    </row>
    <row r="836" spans="1:14" x14ac:dyDescent="0.75">
      <c r="A836" s="12">
        <v>43838</v>
      </c>
      <c r="B836" s="1" t="s">
        <v>14</v>
      </c>
      <c r="C836" s="1" t="s">
        <v>46</v>
      </c>
      <c r="D836" s="1"/>
      <c r="E836" s="1">
        <v>6</v>
      </c>
      <c r="F836" s="1">
        <v>1</v>
      </c>
      <c r="G836" s="1" t="s">
        <v>13</v>
      </c>
      <c r="H836" s="1" t="s">
        <v>18</v>
      </c>
      <c r="I836" s="1" t="s">
        <v>19</v>
      </c>
      <c r="J836" s="1" t="s">
        <v>107</v>
      </c>
      <c r="K836" s="6" t="s">
        <v>5353</v>
      </c>
      <c r="L836" s="1" t="s">
        <v>11</v>
      </c>
      <c r="M836" s="1" t="s">
        <v>161</v>
      </c>
      <c r="N836" s="1" t="s">
        <v>72</v>
      </c>
    </row>
    <row r="837" spans="1:14" x14ac:dyDescent="0.75">
      <c r="A837" s="12">
        <v>43838</v>
      </c>
      <c r="B837" s="1" t="s">
        <v>5</v>
      </c>
      <c r="C837" s="1" t="s">
        <v>14</v>
      </c>
      <c r="D837" s="1"/>
      <c r="E837" s="1">
        <v>4</v>
      </c>
      <c r="F837" s="1">
        <v>1</v>
      </c>
      <c r="G837" s="1" t="s">
        <v>12</v>
      </c>
      <c r="H837" s="1" t="s">
        <v>10</v>
      </c>
      <c r="I837" s="1" t="s">
        <v>14</v>
      </c>
      <c r="J837" t="s">
        <v>1157</v>
      </c>
      <c r="K837" s="6" t="s">
        <v>584</v>
      </c>
      <c r="L837" s="1" t="s">
        <v>11</v>
      </c>
      <c r="M837" s="1" t="s">
        <v>161</v>
      </c>
      <c r="N837" s="1" t="s">
        <v>72</v>
      </c>
    </row>
    <row r="838" spans="1:14" x14ac:dyDescent="0.75">
      <c r="A838" s="12">
        <v>43841</v>
      </c>
      <c r="B838" s="1" t="s">
        <v>4</v>
      </c>
      <c r="C838" s="1" t="s">
        <v>14</v>
      </c>
      <c r="D838" s="1"/>
      <c r="E838" s="1">
        <v>2</v>
      </c>
      <c r="F838" s="1">
        <v>1</v>
      </c>
      <c r="G838" s="1" t="s">
        <v>6</v>
      </c>
      <c r="H838" s="1" t="s">
        <v>10</v>
      </c>
      <c r="I838" s="1" t="s">
        <v>14</v>
      </c>
      <c r="J838" s="1" t="s">
        <v>2116</v>
      </c>
      <c r="K838" s="6" t="s">
        <v>2115</v>
      </c>
      <c r="L838" s="1" t="s">
        <v>11</v>
      </c>
      <c r="M838" s="1" t="s">
        <v>88</v>
      </c>
      <c r="N838" s="1" t="s">
        <v>72</v>
      </c>
    </row>
    <row r="839" spans="1:14" x14ac:dyDescent="0.75">
      <c r="A839" s="12">
        <v>43841</v>
      </c>
      <c r="B839" s="1" t="s">
        <v>5</v>
      </c>
      <c r="C839" s="1" t="s">
        <v>14</v>
      </c>
      <c r="D839" s="1"/>
      <c r="E839" s="1">
        <v>4</v>
      </c>
      <c r="F839" s="1">
        <v>1</v>
      </c>
      <c r="G839" s="1" t="s">
        <v>12</v>
      </c>
      <c r="H839" s="1" t="s">
        <v>18</v>
      </c>
      <c r="I839" s="1" t="s">
        <v>19</v>
      </c>
      <c r="J839" s="1" t="s">
        <v>390</v>
      </c>
      <c r="K839" s="6" t="s">
        <v>583</v>
      </c>
      <c r="L839" s="1" t="s">
        <v>11</v>
      </c>
      <c r="M839" s="1" t="s">
        <v>161</v>
      </c>
      <c r="N839" s="1" t="s">
        <v>72</v>
      </c>
    </row>
    <row r="840" spans="1:14" x14ac:dyDescent="0.75">
      <c r="A840" s="12">
        <v>43842</v>
      </c>
      <c r="B840" s="1" t="s">
        <v>4</v>
      </c>
      <c r="C840" s="1" t="s">
        <v>14</v>
      </c>
      <c r="D840" s="1"/>
      <c r="E840" s="1">
        <v>2</v>
      </c>
      <c r="F840" s="1">
        <v>1</v>
      </c>
      <c r="G840" s="1" t="s">
        <v>13</v>
      </c>
      <c r="H840" s="1" t="s">
        <v>18</v>
      </c>
      <c r="I840" s="1" t="s">
        <v>19</v>
      </c>
      <c r="J840" s="1" t="s">
        <v>2112</v>
      </c>
      <c r="K840" s="6" t="s">
        <v>2113</v>
      </c>
      <c r="L840" s="1" t="s">
        <v>11</v>
      </c>
      <c r="M840" s="1" t="s">
        <v>88</v>
      </c>
      <c r="N840" s="1" t="s">
        <v>72</v>
      </c>
    </row>
    <row r="841" spans="1:14" x14ac:dyDescent="0.75">
      <c r="A841" s="12">
        <v>43843</v>
      </c>
      <c r="B841" s="1" t="s">
        <v>5</v>
      </c>
      <c r="C841" s="1" t="s">
        <v>14</v>
      </c>
      <c r="D841" s="1"/>
      <c r="E841" s="1">
        <v>4</v>
      </c>
      <c r="F841" s="1">
        <v>1</v>
      </c>
      <c r="G841" s="1" t="s">
        <v>13</v>
      </c>
      <c r="H841" s="1" t="s">
        <v>10</v>
      </c>
      <c r="I841" s="1" t="s">
        <v>5</v>
      </c>
      <c r="J841" t="s">
        <v>1156</v>
      </c>
      <c r="K841" s="3" t="s">
        <v>5425</v>
      </c>
      <c r="L841" s="1" t="s">
        <v>11</v>
      </c>
      <c r="M841" s="1" t="s">
        <v>88</v>
      </c>
      <c r="N841" s="1" t="s">
        <v>72</v>
      </c>
    </row>
    <row r="842" spans="1:14" x14ac:dyDescent="0.75">
      <c r="A842" s="12">
        <v>43844</v>
      </c>
      <c r="B842" s="1" t="s">
        <v>4</v>
      </c>
      <c r="C842" s="1" t="s">
        <v>14</v>
      </c>
      <c r="D842" s="1"/>
      <c r="E842" s="1">
        <v>2</v>
      </c>
      <c r="F842" s="1">
        <v>1</v>
      </c>
      <c r="G842" s="1" t="s">
        <v>1711</v>
      </c>
      <c r="H842" s="1" t="s">
        <v>10</v>
      </c>
      <c r="I842" s="1" t="s">
        <v>1718</v>
      </c>
      <c r="J842" s="1" t="s">
        <v>1771</v>
      </c>
      <c r="K842" s="6" t="s">
        <v>1772</v>
      </c>
      <c r="L842" s="1" t="s">
        <v>628</v>
      </c>
      <c r="M842" s="1" t="s">
        <v>88</v>
      </c>
      <c r="N842" s="1" t="s">
        <v>72</v>
      </c>
    </row>
    <row r="843" spans="1:14" x14ac:dyDescent="0.75">
      <c r="A843" s="12">
        <v>43849</v>
      </c>
      <c r="B843" s="1" t="s">
        <v>4</v>
      </c>
      <c r="C843" s="1" t="s">
        <v>14</v>
      </c>
      <c r="D843" s="1"/>
      <c r="E843" s="1">
        <v>2</v>
      </c>
      <c r="F843" s="1">
        <v>1</v>
      </c>
      <c r="G843" s="1" t="s">
        <v>13</v>
      </c>
      <c r="H843" s="1" t="s">
        <v>10</v>
      </c>
      <c r="I843" s="1" t="s">
        <v>767</v>
      </c>
      <c r="J843" s="1" t="s">
        <v>2109</v>
      </c>
      <c r="K843" s="6" t="s">
        <v>2110</v>
      </c>
      <c r="L843" s="1" t="s">
        <v>11</v>
      </c>
      <c r="M843" s="1" t="s">
        <v>88</v>
      </c>
      <c r="N843" s="1" t="s">
        <v>73</v>
      </c>
    </row>
    <row r="844" spans="1:14" x14ac:dyDescent="0.75">
      <c r="A844" s="12">
        <v>43849</v>
      </c>
      <c r="B844" s="1" t="s">
        <v>5</v>
      </c>
      <c r="C844" s="1" t="s">
        <v>14</v>
      </c>
      <c r="D844" s="1"/>
      <c r="E844" s="1">
        <v>4</v>
      </c>
      <c r="F844" s="1">
        <v>1</v>
      </c>
      <c r="G844" s="1" t="s">
        <v>12</v>
      </c>
      <c r="H844" s="1" t="s">
        <v>18</v>
      </c>
      <c r="I844" s="1" t="s">
        <v>19</v>
      </c>
      <c r="J844" s="1" t="s">
        <v>580</v>
      </c>
      <c r="K844" s="6" t="s">
        <v>581</v>
      </c>
      <c r="L844" s="1" t="s">
        <v>11</v>
      </c>
      <c r="M844" s="1" t="s">
        <v>161</v>
      </c>
      <c r="N844" s="1" t="s">
        <v>73</v>
      </c>
    </row>
    <row r="845" spans="1:14" x14ac:dyDescent="0.75">
      <c r="A845" s="12">
        <v>43855</v>
      </c>
      <c r="B845" s="1" t="s">
        <v>14</v>
      </c>
      <c r="C845" s="1" t="s">
        <v>46</v>
      </c>
      <c r="D845" s="1"/>
      <c r="E845" s="1">
        <v>6</v>
      </c>
      <c r="F845" s="1">
        <v>1</v>
      </c>
      <c r="G845" s="1" t="s">
        <v>13</v>
      </c>
      <c r="H845" s="1" t="s">
        <v>18</v>
      </c>
      <c r="I845" s="1" t="s">
        <v>19</v>
      </c>
      <c r="J845" s="1" t="s">
        <v>108</v>
      </c>
      <c r="K845" s="3" t="s">
        <v>5424</v>
      </c>
      <c r="L845" s="1" t="s">
        <v>11</v>
      </c>
      <c r="M845" s="1" t="s">
        <v>161</v>
      </c>
      <c r="N845" s="1" t="s">
        <v>72</v>
      </c>
    </row>
    <row r="846" spans="1:14" x14ac:dyDescent="0.75">
      <c r="A846" s="12">
        <v>43865</v>
      </c>
      <c r="B846" s="1" t="s">
        <v>5</v>
      </c>
      <c r="C846" s="1" t="s">
        <v>14</v>
      </c>
      <c r="D846" s="1"/>
      <c r="E846" s="1">
        <v>4</v>
      </c>
      <c r="F846" s="1">
        <v>1</v>
      </c>
      <c r="G846" s="1" t="s">
        <v>12</v>
      </c>
      <c r="H846" s="1" t="s">
        <v>18</v>
      </c>
      <c r="I846" s="1" t="s">
        <v>19</v>
      </c>
      <c r="J846" s="1" t="s">
        <v>1294</v>
      </c>
      <c r="K846" s="6" t="s">
        <v>1295</v>
      </c>
      <c r="L846" s="1" t="s">
        <v>11</v>
      </c>
      <c r="M846" s="1" t="s">
        <v>88</v>
      </c>
      <c r="N846" s="1" t="s">
        <v>72</v>
      </c>
    </row>
    <row r="847" spans="1:14" x14ac:dyDescent="0.75">
      <c r="A847" s="12">
        <v>43867</v>
      </c>
      <c r="B847" s="1" t="s">
        <v>4</v>
      </c>
      <c r="C847" s="1" t="s">
        <v>14</v>
      </c>
      <c r="D847" s="1"/>
      <c r="E847" s="1">
        <v>2</v>
      </c>
      <c r="F847" s="1">
        <v>1</v>
      </c>
      <c r="G847" s="1" t="s">
        <v>6</v>
      </c>
      <c r="H847" s="1" t="s">
        <v>10</v>
      </c>
      <c r="I847" s="1" t="s">
        <v>14</v>
      </c>
      <c r="J847" s="1" t="s">
        <v>2104</v>
      </c>
      <c r="K847" s="6" t="s">
        <v>2105</v>
      </c>
      <c r="L847" s="1" t="s">
        <v>11</v>
      </c>
      <c r="M847" s="1" t="s">
        <v>161</v>
      </c>
      <c r="N847" s="1" t="s">
        <v>72</v>
      </c>
    </row>
    <row r="848" spans="1:14" x14ac:dyDescent="0.75">
      <c r="A848" s="12">
        <v>43871</v>
      </c>
      <c r="B848" s="1" t="s">
        <v>5</v>
      </c>
      <c r="C848" s="1" t="s">
        <v>14</v>
      </c>
      <c r="D848" s="1"/>
      <c r="E848" s="1">
        <v>4</v>
      </c>
      <c r="F848" s="1">
        <v>1</v>
      </c>
      <c r="G848" s="1" t="s">
        <v>6</v>
      </c>
      <c r="H848" s="1" t="s">
        <v>10</v>
      </c>
      <c r="I848" s="1" t="s">
        <v>14</v>
      </c>
      <c r="J848" s="1" t="s">
        <v>2103</v>
      </c>
      <c r="K848" s="6" t="s">
        <v>1826</v>
      </c>
      <c r="L848" s="1" t="s">
        <v>11</v>
      </c>
      <c r="M848" s="1" t="s">
        <v>88</v>
      </c>
      <c r="N848" s="1" t="s">
        <v>72</v>
      </c>
    </row>
    <row r="849" spans="1:14" x14ac:dyDescent="0.75">
      <c r="A849" s="12">
        <v>43873</v>
      </c>
      <c r="B849" s="1" t="s">
        <v>5</v>
      </c>
      <c r="C849" s="1" t="s">
        <v>14</v>
      </c>
      <c r="D849" s="1"/>
      <c r="E849" s="1">
        <v>4</v>
      </c>
      <c r="F849" s="1">
        <v>1</v>
      </c>
      <c r="G849" s="1" t="s">
        <v>12</v>
      </c>
      <c r="H849" s="1" t="s">
        <v>18</v>
      </c>
      <c r="I849" s="1" t="s">
        <v>19</v>
      </c>
      <c r="J849" s="1" t="s">
        <v>1296</v>
      </c>
      <c r="K849" s="6" t="s">
        <v>579</v>
      </c>
      <c r="L849" s="1" t="s">
        <v>11</v>
      </c>
      <c r="M849" s="1" t="s">
        <v>88</v>
      </c>
      <c r="N849" s="1" t="s">
        <v>72</v>
      </c>
    </row>
    <row r="850" spans="1:14" x14ac:dyDescent="0.75">
      <c r="A850" s="12">
        <v>43873</v>
      </c>
      <c r="B850" s="1" t="s">
        <v>4</v>
      </c>
      <c r="C850" s="1" t="s">
        <v>14</v>
      </c>
      <c r="D850" s="1"/>
      <c r="E850" s="1">
        <v>2</v>
      </c>
      <c r="F850" s="1">
        <v>1</v>
      </c>
      <c r="G850" s="1" t="s">
        <v>6</v>
      </c>
      <c r="H850" s="1" t="s">
        <v>10</v>
      </c>
      <c r="I850" s="1" t="s">
        <v>14</v>
      </c>
      <c r="J850" s="1" t="s">
        <v>1824</v>
      </c>
      <c r="K850" s="6" t="s">
        <v>1825</v>
      </c>
      <c r="L850" s="1" t="s">
        <v>11</v>
      </c>
      <c r="M850" s="1" t="s">
        <v>88</v>
      </c>
      <c r="N850" s="1" t="s">
        <v>72</v>
      </c>
    </row>
    <row r="851" spans="1:14" x14ac:dyDescent="0.75">
      <c r="A851" s="12">
        <v>43877</v>
      </c>
      <c r="B851" s="1" t="s">
        <v>5</v>
      </c>
      <c r="C851" s="1" t="s">
        <v>46</v>
      </c>
      <c r="D851" s="1"/>
      <c r="E851" s="1">
        <v>5</v>
      </c>
      <c r="F851" s="1">
        <v>1</v>
      </c>
      <c r="G851" s="1" t="s">
        <v>13</v>
      </c>
      <c r="H851" s="1" t="s">
        <v>10</v>
      </c>
      <c r="I851" s="1" t="s">
        <v>767</v>
      </c>
      <c r="J851" s="1" t="s">
        <v>5351</v>
      </c>
      <c r="K851" s="6" t="s">
        <v>5350</v>
      </c>
      <c r="L851" s="1" t="s">
        <v>11</v>
      </c>
      <c r="M851" s="1" t="s">
        <v>88</v>
      </c>
      <c r="N851" s="1" t="s">
        <v>73</v>
      </c>
    </row>
    <row r="852" spans="1:14" x14ac:dyDescent="0.75">
      <c r="A852" s="12">
        <v>43877</v>
      </c>
      <c r="B852" s="1" t="s">
        <v>14</v>
      </c>
      <c r="C852" s="1" t="s">
        <v>46</v>
      </c>
      <c r="D852" s="1"/>
      <c r="E852" s="1">
        <v>6</v>
      </c>
      <c r="F852" s="1">
        <v>1</v>
      </c>
      <c r="G852" s="1" t="s">
        <v>13</v>
      </c>
      <c r="H852" s="1" t="s">
        <v>10</v>
      </c>
      <c r="I852" s="1" t="s">
        <v>767</v>
      </c>
      <c r="J852" t="s">
        <v>5349</v>
      </c>
      <c r="K852" s="6" t="s">
        <v>5348</v>
      </c>
      <c r="L852" s="1" t="s">
        <v>11</v>
      </c>
      <c r="M852" s="1" t="s">
        <v>161</v>
      </c>
      <c r="N852" s="1" t="s">
        <v>73</v>
      </c>
    </row>
    <row r="853" spans="1:14" x14ac:dyDescent="0.75">
      <c r="A853" s="12">
        <v>43877</v>
      </c>
      <c r="B853" s="1" t="s">
        <v>5</v>
      </c>
      <c r="C853" s="1" t="s">
        <v>14</v>
      </c>
      <c r="D853" s="1"/>
      <c r="E853" s="1">
        <v>4</v>
      </c>
      <c r="F853" s="1">
        <v>1</v>
      </c>
      <c r="G853" s="1" t="s">
        <v>13</v>
      </c>
      <c r="H853" s="1" t="s">
        <v>10</v>
      </c>
      <c r="I853" s="1" t="s">
        <v>767</v>
      </c>
      <c r="J853" t="s">
        <v>5347</v>
      </c>
      <c r="K853" s="6" t="s">
        <v>5352</v>
      </c>
      <c r="L853" s="1" t="s">
        <v>11</v>
      </c>
      <c r="M853" s="1" t="s">
        <v>88</v>
      </c>
      <c r="N853" s="1" t="s">
        <v>73</v>
      </c>
    </row>
    <row r="854" spans="1:14" x14ac:dyDescent="0.75">
      <c r="A854" s="12">
        <v>43882</v>
      </c>
      <c r="B854" s="1" t="s">
        <v>5</v>
      </c>
      <c r="C854" s="1" t="s">
        <v>14</v>
      </c>
      <c r="D854" s="1"/>
      <c r="E854" s="1">
        <v>4</v>
      </c>
      <c r="F854" s="1">
        <v>1</v>
      </c>
      <c r="G854" s="1" t="s">
        <v>12</v>
      </c>
      <c r="H854" s="1" t="s">
        <v>18</v>
      </c>
      <c r="I854" s="1" t="s">
        <v>19</v>
      </c>
      <c r="J854" s="1" t="s">
        <v>1297</v>
      </c>
      <c r="K854" s="6" t="s">
        <v>578</v>
      </c>
      <c r="L854" s="1" t="s">
        <v>11</v>
      </c>
      <c r="M854" s="1" t="s">
        <v>88</v>
      </c>
      <c r="N854" s="1" t="s">
        <v>72</v>
      </c>
    </row>
    <row r="855" spans="1:14" x14ac:dyDescent="0.75">
      <c r="A855" s="12">
        <v>43886</v>
      </c>
      <c r="B855" s="1" t="s">
        <v>14</v>
      </c>
      <c r="C855" s="1" t="s">
        <v>46</v>
      </c>
      <c r="D855" s="1"/>
      <c r="E855" s="1">
        <v>6</v>
      </c>
      <c r="F855" s="1">
        <v>1</v>
      </c>
      <c r="G855" s="1" t="s">
        <v>13</v>
      </c>
      <c r="H855" s="1" t="s">
        <v>18</v>
      </c>
      <c r="I855" s="1" t="s">
        <v>19</v>
      </c>
      <c r="J855" s="1" t="s">
        <v>109</v>
      </c>
      <c r="K855" s="6" t="s">
        <v>5346</v>
      </c>
      <c r="L855" s="1" t="s">
        <v>11</v>
      </c>
      <c r="M855" s="1" t="s">
        <v>161</v>
      </c>
      <c r="N855" s="1" t="s">
        <v>72</v>
      </c>
    </row>
    <row r="856" spans="1:14" x14ac:dyDescent="0.75">
      <c r="A856" s="12">
        <v>43888</v>
      </c>
      <c r="B856" s="1" t="s">
        <v>5</v>
      </c>
      <c r="C856" s="1" t="s">
        <v>14</v>
      </c>
      <c r="D856" s="1"/>
      <c r="E856" s="1">
        <v>4</v>
      </c>
      <c r="F856" s="1">
        <v>1</v>
      </c>
      <c r="G856" s="1" t="s">
        <v>177</v>
      </c>
      <c r="H856" s="1" t="s">
        <v>18</v>
      </c>
      <c r="I856" s="1" t="s">
        <v>19</v>
      </c>
      <c r="J856" s="1" t="s">
        <v>5248</v>
      </c>
      <c r="K856" s="6" t="s">
        <v>5249</v>
      </c>
      <c r="L856" s="1" t="s">
        <v>11</v>
      </c>
      <c r="M856" s="1" t="s">
        <v>88</v>
      </c>
      <c r="N856" s="1" t="s">
        <v>72</v>
      </c>
    </row>
    <row r="857" spans="1:14" x14ac:dyDescent="0.75">
      <c r="A857" s="12">
        <v>43889</v>
      </c>
      <c r="B857" s="1" t="s">
        <v>5</v>
      </c>
      <c r="C857" s="1" t="s">
        <v>14</v>
      </c>
      <c r="D857" s="1"/>
      <c r="E857" s="1">
        <v>4</v>
      </c>
      <c r="F857" s="1">
        <v>1</v>
      </c>
      <c r="G857" s="1" t="s">
        <v>12</v>
      </c>
      <c r="H857" s="1" t="s">
        <v>18</v>
      </c>
      <c r="I857" s="1" t="s">
        <v>19</v>
      </c>
      <c r="J857" s="1" t="s">
        <v>1298</v>
      </c>
      <c r="K857" s="6" t="s">
        <v>577</v>
      </c>
      <c r="L857" s="1" t="s">
        <v>11</v>
      </c>
      <c r="M857" s="1" t="s">
        <v>88</v>
      </c>
      <c r="N857" s="1" t="s">
        <v>72</v>
      </c>
    </row>
    <row r="858" spans="1:14" x14ac:dyDescent="0.75">
      <c r="A858" s="12">
        <v>43889</v>
      </c>
      <c r="B858" s="1" t="s">
        <v>4</v>
      </c>
      <c r="C858" s="1" t="s">
        <v>14</v>
      </c>
      <c r="D858" s="1"/>
      <c r="E858" s="1">
        <v>2</v>
      </c>
      <c r="F858" s="1">
        <v>1</v>
      </c>
      <c r="G858" s="1" t="s">
        <v>1711</v>
      </c>
      <c r="H858" s="1" t="s">
        <v>18</v>
      </c>
      <c r="I858" s="1" t="s">
        <v>19</v>
      </c>
      <c r="J858" s="1" t="s">
        <v>1966</v>
      </c>
      <c r="K858" s="6" t="s">
        <v>1770</v>
      </c>
      <c r="L858" s="1" t="s">
        <v>628</v>
      </c>
      <c r="M858" s="1" t="s">
        <v>88</v>
      </c>
      <c r="N858" s="1" t="s">
        <v>72</v>
      </c>
    </row>
    <row r="859" spans="1:14" x14ac:dyDescent="0.75">
      <c r="A859" s="12">
        <v>43890</v>
      </c>
      <c r="B859" s="1" t="s">
        <v>5</v>
      </c>
      <c r="C859" s="1" t="s">
        <v>46</v>
      </c>
      <c r="D859" s="1"/>
      <c r="E859" s="1">
        <v>5</v>
      </c>
      <c r="F859" s="1">
        <v>1</v>
      </c>
      <c r="G859" s="1" t="s">
        <v>12</v>
      </c>
      <c r="H859" s="1" t="s">
        <v>18</v>
      </c>
      <c r="I859" s="1" t="s">
        <v>19</v>
      </c>
      <c r="J859" s="1" t="s">
        <v>1299</v>
      </c>
      <c r="K859" s="6" t="s">
        <v>576</v>
      </c>
      <c r="L859" s="1" t="s">
        <v>11</v>
      </c>
      <c r="M859" s="1" t="s">
        <v>88</v>
      </c>
      <c r="N859" s="1" t="s">
        <v>72</v>
      </c>
    </row>
    <row r="860" spans="1:14" x14ac:dyDescent="0.75">
      <c r="A860" s="12">
        <v>43891</v>
      </c>
      <c r="B860" s="1" t="s">
        <v>5</v>
      </c>
      <c r="C860" s="1" t="s">
        <v>14</v>
      </c>
      <c r="D860" s="1"/>
      <c r="E860" s="1">
        <v>4</v>
      </c>
      <c r="F860" s="1">
        <v>1</v>
      </c>
      <c r="G860" s="1" t="s">
        <v>13</v>
      </c>
      <c r="H860" s="1" t="s">
        <v>18</v>
      </c>
      <c r="I860" s="1" t="s">
        <v>19</v>
      </c>
      <c r="J860" s="1" t="s">
        <v>1938</v>
      </c>
      <c r="K860" s="6" t="s">
        <v>1939</v>
      </c>
      <c r="L860" s="1" t="s">
        <v>11</v>
      </c>
      <c r="M860" s="1" t="s">
        <v>88</v>
      </c>
      <c r="N860" s="1" t="s">
        <v>72</v>
      </c>
    </row>
    <row r="861" spans="1:14" x14ac:dyDescent="0.75">
      <c r="A861" s="12">
        <v>43863</v>
      </c>
      <c r="B861" s="1" t="s">
        <v>4</v>
      </c>
      <c r="C861" s="1" t="s">
        <v>14</v>
      </c>
      <c r="D861" s="1"/>
      <c r="E861" s="1">
        <v>2</v>
      </c>
      <c r="F861" s="1">
        <v>1</v>
      </c>
      <c r="G861" s="1" t="s">
        <v>6</v>
      </c>
      <c r="H861" s="1" t="s">
        <v>10</v>
      </c>
      <c r="I861" s="1" t="s">
        <v>14</v>
      </c>
      <c r="J861" s="1" t="s">
        <v>2075</v>
      </c>
      <c r="K861" s="6" t="s">
        <v>2076</v>
      </c>
      <c r="L861" s="1" t="s">
        <v>11</v>
      </c>
      <c r="M861" s="1" t="s">
        <v>88</v>
      </c>
      <c r="N861" s="1" t="s">
        <v>72</v>
      </c>
    </row>
    <row r="862" spans="1:14" x14ac:dyDescent="0.75">
      <c r="A862" s="12">
        <v>43894</v>
      </c>
      <c r="B862" s="1" t="s">
        <v>5</v>
      </c>
      <c r="C862" s="1" t="s">
        <v>46</v>
      </c>
      <c r="D862" s="1"/>
      <c r="E862" s="1">
        <v>5</v>
      </c>
      <c r="F862" s="1">
        <v>1</v>
      </c>
      <c r="G862" s="1" t="s">
        <v>13</v>
      </c>
      <c r="H862" s="1" t="s">
        <v>18</v>
      </c>
      <c r="I862" s="1" t="s">
        <v>19</v>
      </c>
      <c r="J862" s="1" t="s">
        <v>95</v>
      </c>
      <c r="K862" s="6" t="s">
        <v>5345</v>
      </c>
      <c r="L862" s="1" t="s">
        <v>11</v>
      </c>
      <c r="M862" s="1" t="s">
        <v>88</v>
      </c>
      <c r="N862" s="1" t="s">
        <v>72</v>
      </c>
    </row>
    <row r="863" spans="1:14" x14ac:dyDescent="0.75">
      <c r="A863" s="12">
        <v>43894</v>
      </c>
      <c r="B863" s="1" t="s">
        <v>4</v>
      </c>
      <c r="C863" s="1" t="s">
        <v>14</v>
      </c>
      <c r="D863" s="1"/>
      <c r="E863" s="1">
        <v>2</v>
      </c>
      <c r="F863" s="1">
        <v>1</v>
      </c>
      <c r="G863" s="1" t="s">
        <v>6</v>
      </c>
      <c r="H863" s="1" t="s">
        <v>18</v>
      </c>
      <c r="I863" s="1" t="s">
        <v>19</v>
      </c>
      <c r="J863" s="1" t="s">
        <v>1822</v>
      </c>
      <c r="K863" s="6" t="s">
        <v>1823</v>
      </c>
      <c r="L863" s="1" t="s">
        <v>11</v>
      </c>
      <c r="M863" s="1" t="s">
        <v>88</v>
      </c>
      <c r="N863" s="1" t="s">
        <v>72</v>
      </c>
    </row>
    <row r="864" spans="1:14" x14ac:dyDescent="0.75">
      <c r="A864" s="12">
        <v>43895</v>
      </c>
      <c r="B864" s="1" t="s">
        <v>5</v>
      </c>
      <c r="C864" s="1" t="s">
        <v>14</v>
      </c>
      <c r="D864" s="1"/>
      <c r="E864" s="1">
        <v>4</v>
      </c>
      <c r="F864" s="1">
        <v>1</v>
      </c>
      <c r="G864" s="1" t="s">
        <v>12</v>
      </c>
      <c r="H864" s="1" t="s">
        <v>10</v>
      </c>
      <c r="I864" s="1" t="s">
        <v>5</v>
      </c>
      <c r="J864" s="1" t="s">
        <v>574</v>
      </c>
      <c r="K864" s="6" t="s">
        <v>575</v>
      </c>
      <c r="L864" s="1" t="s">
        <v>11</v>
      </c>
      <c r="M864" s="1" t="s">
        <v>88</v>
      </c>
      <c r="N864" s="1" t="s">
        <v>72</v>
      </c>
    </row>
    <row r="865" spans="1:14" x14ac:dyDescent="0.75">
      <c r="A865" s="12">
        <v>43902</v>
      </c>
      <c r="B865" s="1" t="s">
        <v>5</v>
      </c>
      <c r="C865" s="1" t="s">
        <v>14</v>
      </c>
      <c r="D865" s="1"/>
      <c r="E865" s="1">
        <v>4</v>
      </c>
      <c r="F865" s="1">
        <v>1</v>
      </c>
      <c r="G865" s="1" t="s">
        <v>12</v>
      </c>
      <c r="H865" s="1" t="s">
        <v>18</v>
      </c>
      <c r="I865" s="1" t="s">
        <v>19</v>
      </c>
      <c r="J865" s="1" t="s">
        <v>572</v>
      </c>
      <c r="K865" s="6" t="s">
        <v>573</v>
      </c>
      <c r="L865" s="1" t="s">
        <v>11</v>
      </c>
      <c r="M865" s="1" t="s">
        <v>88</v>
      </c>
      <c r="N865" s="1" t="s">
        <v>72</v>
      </c>
    </row>
    <row r="866" spans="1:14" x14ac:dyDescent="0.75">
      <c r="A866" s="12">
        <v>43915</v>
      </c>
      <c r="B866" s="1" t="s">
        <v>5</v>
      </c>
      <c r="C866" s="1" t="s">
        <v>46</v>
      </c>
      <c r="D866" s="1"/>
      <c r="E866" s="1">
        <v>5</v>
      </c>
      <c r="F866" s="1">
        <v>1</v>
      </c>
      <c r="G866" s="1" t="s">
        <v>13</v>
      </c>
      <c r="H866" s="1" t="s">
        <v>18</v>
      </c>
      <c r="I866" s="1" t="s">
        <v>19</v>
      </c>
      <c r="J866" t="s">
        <v>96</v>
      </c>
      <c r="K866" s="6" t="s">
        <v>5344</v>
      </c>
      <c r="L866" s="1" t="s">
        <v>11</v>
      </c>
      <c r="M866" s="1" t="s">
        <v>161</v>
      </c>
      <c r="N866" s="1" t="s">
        <v>72</v>
      </c>
    </row>
    <row r="867" spans="1:14" x14ac:dyDescent="0.75">
      <c r="A867" s="12">
        <v>43920</v>
      </c>
      <c r="B867" s="1" t="s">
        <v>4</v>
      </c>
      <c r="C867" s="1" t="s">
        <v>5</v>
      </c>
      <c r="D867" s="1"/>
      <c r="E867" s="1">
        <v>1</v>
      </c>
      <c r="F867" s="1">
        <v>1</v>
      </c>
      <c r="G867" s="1" t="s">
        <v>12</v>
      </c>
      <c r="H867" s="1" t="s">
        <v>18</v>
      </c>
      <c r="I867" s="1" t="s">
        <v>19</v>
      </c>
      <c r="J867" s="1" t="s">
        <v>1300</v>
      </c>
      <c r="K867" s="6" t="s">
        <v>1301</v>
      </c>
      <c r="L867" s="1" t="s">
        <v>166</v>
      </c>
      <c r="M867" s="1" t="s">
        <v>161</v>
      </c>
      <c r="N867" s="1" t="s">
        <v>72</v>
      </c>
    </row>
    <row r="868" spans="1:14" x14ac:dyDescent="0.75">
      <c r="A868" s="12">
        <v>43922</v>
      </c>
      <c r="B868" s="1" t="s">
        <v>5</v>
      </c>
      <c r="C868" s="1" t="s">
        <v>14</v>
      </c>
      <c r="D868" s="1"/>
      <c r="E868" s="1">
        <v>4</v>
      </c>
      <c r="F868" s="1">
        <v>1</v>
      </c>
      <c r="G868" s="1" t="s">
        <v>12</v>
      </c>
      <c r="H868" s="1" t="s">
        <v>18</v>
      </c>
      <c r="I868" s="1" t="s">
        <v>19</v>
      </c>
      <c r="J868" s="1" t="s">
        <v>570</v>
      </c>
      <c r="K868" s="6" t="s">
        <v>571</v>
      </c>
      <c r="L868" s="1" t="s">
        <v>11</v>
      </c>
      <c r="M868" s="1" t="s">
        <v>88</v>
      </c>
      <c r="N868" s="1" t="s">
        <v>72</v>
      </c>
    </row>
    <row r="869" spans="1:14" x14ac:dyDescent="0.75">
      <c r="A869" s="12">
        <v>43928</v>
      </c>
      <c r="B869" s="1" t="s">
        <v>14</v>
      </c>
      <c r="C869" s="1" t="s">
        <v>46</v>
      </c>
      <c r="D869" s="1"/>
      <c r="E869" s="1">
        <v>6</v>
      </c>
      <c r="F869" s="1">
        <v>1</v>
      </c>
      <c r="G869" s="1" t="s">
        <v>13</v>
      </c>
      <c r="H869" s="1" t="s">
        <v>18</v>
      </c>
      <c r="I869" s="1" t="s">
        <v>19</v>
      </c>
      <c r="J869" s="1" t="s">
        <v>106</v>
      </c>
      <c r="K869" s="6" t="s">
        <v>5343</v>
      </c>
      <c r="L869" s="1" t="s">
        <v>11</v>
      </c>
      <c r="M869" s="1" t="s">
        <v>161</v>
      </c>
      <c r="N869" s="1" t="s">
        <v>72</v>
      </c>
    </row>
    <row r="870" spans="1:14" x14ac:dyDescent="0.75">
      <c r="A870" s="12">
        <v>43931</v>
      </c>
      <c r="B870" s="1" t="s">
        <v>4</v>
      </c>
      <c r="C870" s="1" t="s">
        <v>5</v>
      </c>
      <c r="D870" s="1"/>
      <c r="E870" s="1">
        <v>1</v>
      </c>
      <c r="F870" s="1">
        <v>1</v>
      </c>
      <c r="G870" s="1" t="s">
        <v>12</v>
      </c>
      <c r="H870" s="1" t="s">
        <v>18</v>
      </c>
      <c r="I870" s="1" t="s">
        <v>19</v>
      </c>
      <c r="J870" s="1" t="s">
        <v>568</v>
      </c>
      <c r="K870" s="6" t="s">
        <v>569</v>
      </c>
      <c r="L870" s="1" t="s">
        <v>11</v>
      </c>
      <c r="M870" s="1" t="s">
        <v>161</v>
      </c>
      <c r="N870" s="1" t="s">
        <v>72</v>
      </c>
    </row>
    <row r="871" spans="1:14" x14ac:dyDescent="0.75">
      <c r="A871" s="12">
        <v>43934</v>
      </c>
      <c r="B871" s="1" t="s">
        <v>14</v>
      </c>
      <c r="C871" s="1" t="s">
        <v>46</v>
      </c>
      <c r="D871" s="1"/>
      <c r="E871" s="1">
        <v>6</v>
      </c>
      <c r="F871" s="1">
        <v>1</v>
      </c>
      <c r="G871" s="1" t="s">
        <v>13</v>
      </c>
      <c r="H871" s="1" t="s">
        <v>18</v>
      </c>
      <c r="I871" s="1" t="s">
        <v>19</v>
      </c>
      <c r="J871" s="1" t="s">
        <v>5341</v>
      </c>
      <c r="K871" s="6" t="s">
        <v>5342</v>
      </c>
      <c r="L871" s="1" t="s">
        <v>11</v>
      </c>
      <c r="M871" s="1" t="s">
        <v>161</v>
      </c>
      <c r="N871" s="1" t="s">
        <v>72</v>
      </c>
    </row>
    <row r="872" spans="1:14" x14ac:dyDescent="0.75">
      <c r="A872" s="12">
        <v>43935</v>
      </c>
      <c r="B872" s="1" t="s">
        <v>5</v>
      </c>
      <c r="C872" s="1" t="s">
        <v>46</v>
      </c>
      <c r="D872" s="1"/>
      <c r="E872" s="1">
        <v>5</v>
      </c>
      <c r="F872" s="1">
        <v>1</v>
      </c>
      <c r="G872" s="1" t="s">
        <v>13</v>
      </c>
      <c r="H872" s="1" t="s">
        <v>18</v>
      </c>
      <c r="I872" s="1" t="s">
        <v>19</v>
      </c>
      <c r="J872" s="1" t="s">
        <v>5339</v>
      </c>
      <c r="K872" s="6" t="s">
        <v>5340</v>
      </c>
      <c r="L872" s="1" t="s">
        <v>11</v>
      </c>
      <c r="M872" s="1" t="s">
        <v>161</v>
      </c>
      <c r="N872" s="1" t="s">
        <v>72</v>
      </c>
    </row>
    <row r="873" spans="1:14" x14ac:dyDescent="0.75">
      <c r="A873" s="12">
        <v>43942</v>
      </c>
      <c r="B873" s="1" t="s">
        <v>5</v>
      </c>
      <c r="C873" s="1" t="s">
        <v>46</v>
      </c>
      <c r="D873" s="1"/>
      <c r="E873" s="1">
        <v>5</v>
      </c>
      <c r="F873" s="1">
        <v>1</v>
      </c>
      <c r="G873" s="1" t="s">
        <v>12</v>
      </c>
      <c r="H873" s="1" t="s">
        <v>18</v>
      </c>
      <c r="I873" s="1" t="s">
        <v>19</v>
      </c>
      <c r="J873" s="1" t="s">
        <v>564</v>
      </c>
      <c r="K873" s="6" t="s">
        <v>565</v>
      </c>
      <c r="L873" s="1" t="s">
        <v>11</v>
      </c>
      <c r="M873" s="1" t="s">
        <v>88</v>
      </c>
      <c r="N873" s="1" t="s">
        <v>72</v>
      </c>
    </row>
    <row r="874" spans="1:14" x14ac:dyDescent="0.75">
      <c r="A874" s="12">
        <v>43942</v>
      </c>
      <c r="B874" s="1" t="s">
        <v>5</v>
      </c>
      <c r="C874" s="1" t="s">
        <v>14</v>
      </c>
      <c r="D874" s="1"/>
      <c r="E874" s="1">
        <v>4</v>
      </c>
      <c r="F874" s="1">
        <v>1</v>
      </c>
      <c r="G874" s="1" t="s">
        <v>12</v>
      </c>
      <c r="H874" s="1" t="s">
        <v>18</v>
      </c>
      <c r="I874" s="1" t="s">
        <v>19</v>
      </c>
      <c r="J874" s="1" t="s">
        <v>566</v>
      </c>
      <c r="K874" s="6" t="s">
        <v>567</v>
      </c>
      <c r="L874" s="1" t="s">
        <v>11</v>
      </c>
      <c r="M874" s="1" t="s">
        <v>88</v>
      </c>
      <c r="N874" s="1" t="s">
        <v>72</v>
      </c>
    </row>
    <row r="875" spans="1:14" x14ac:dyDescent="0.75">
      <c r="A875" s="12">
        <v>43943</v>
      </c>
      <c r="B875" s="1" t="s">
        <v>5</v>
      </c>
      <c r="C875" s="1" t="s">
        <v>46</v>
      </c>
      <c r="D875" s="1" t="s">
        <v>14</v>
      </c>
      <c r="E875" s="1">
        <v>5</v>
      </c>
      <c r="F875" s="1">
        <v>1</v>
      </c>
      <c r="G875" s="1" t="s">
        <v>13</v>
      </c>
      <c r="H875" s="1" t="s">
        <v>92</v>
      </c>
      <c r="I875" s="1" t="s">
        <v>93</v>
      </c>
      <c r="J875" t="s">
        <v>1208</v>
      </c>
      <c r="K875" s="6" t="s">
        <v>5404</v>
      </c>
      <c r="L875" s="1" t="s">
        <v>11</v>
      </c>
      <c r="M875" s="1" t="s">
        <v>88</v>
      </c>
      <c r="N875" s="1" t="s">
        <v>73</v>
      </c>
    </row>
    <row r="876" spans="1:14" x14ac:dyDescent="0.75">
      <c r="A876" s="12">
        <v>43943</v>
      </c>
      <c r="B876" s="1" t="s">
        <v>5</v>
      </c>
      <c r="C876" s="1" t="s">
        <v>14</v>
      </c>
      <c r="D876" s="1"/>
      <c r="E876" s="1">
        <v>4</v>
      </c>
      <c r="F876" s="1">
        <v>1</v>
      </c>
      <c r="G876" s="1" t="s">
        <v>13</v>
      </c>
      <c r="H876" s="1" t="s">
        <v>92</v>
      </c>
      <c r="I876" s="1" t="s">
        <v>93</v>
      </c>
      <c r="K876" s="6"/>
      <c r="L876" s="1" t="s">
        <v>11</v>
      </c>
      <c r="M876" s="1" t="s">
        <v>88</v>
      </c>
      <c r="N876" s="1" t="s">
        <v>73</v>
      </c>
    </row>
    <row r="877" spans="1:14" x14ac:dyDescent="0.75">
      <c r="A877" s="12">
        <v>43943</v>
      </c>
      <c r="B877" s="1" t="s">
        <v>14</v>
      </c>
      <c r="C877" s="1" t="s">
        <v>46</v>
      </c>
      <c r="D877" s="1"/>
      <c r="E877" s="1">
        <v>6</v>
      </c>
      <c r="F877" s="1">
        <v>1</v>
      </c>
      <c r="G877" s="1" t="s">
        <v>13</v>
      </c>
      <c r="H877" s="1" t="s">
        <v>92</v>
      </c>
      <c r="I877" s="1" t="s">
        <v>93</v>
      </c>
      <c r="K877" s="6"/>
      <c r="L877" s="1" t="s">
        <v>11</v>
      </c>
      <c r="M877" s="1" t="s">
        <v>88</v>
      </c>
      <c r="N877" s="1" t="s">
        <v>73</v>
      </c>
    </row>
    <row r="878" spans="1:14" x14ac:dyDescent="0.75">
      <c r="A878" s="12">
        <v>43949</v>
      </c>
      <c r="B878" s="1" t="s">
        <v>5</v>
      </c>
      <c r="C878" s="1" t="s">
        <v>46</v>
      </c>
      <c r="D878" s="1"/>
      <c r="E878" s="1">
        <v>5</v>
      </c>
      <c r="F878" s="1">
        <v>1</v>
      </c>
      <c r="G878" s="1" t="s">
        <v>13</v>
      </c>
      <c r="H878" s="1" t="s">
        <v>18</v>
      </c>
      <c r="I878" s="1" t="s">
        <v>19</v>
      </c>
      <c r="J878" s="1" t="s">
        <v>5336</v>
      </c>
      <c r="K878" s="6" t="s">
        <v>5337</v>
      </c>
      <c r="L878" s="1" t="s">
        <v>11</v>
      </c>
      <c r="M878" s="1" t="s">
        <v>161</v>
      </c>
      <c r="N878" s="1" t="s">
        <v>72</v>
      </c>
    </row>
    <row r="879" spans="1:14" x14ac:dyDescent="0.75">
      <c r="A879" s="12">
        <v>43951</v>
      </c>
      <c r="B879" s="1" t="s">
        <v>5</v>
      </c>
      <c r="C879" s="1" t="s">
        <v>46</v>
      </c>
      <c r="D879" s="1"/>
      <c r="E879" s="1">
        <v>5</v>
      </c>
      <c r="F879" s="1">
        <v>1</v>
      </c>
      <c r="G879" s="1" t="s">
        <v>6</v>
      </c>
      <c r="H879" s="1" t="s">
        <v>18</v>
      </c>
      <c r="I879" s="1" t="s">
        <v>19</v>
      </c>
      <c r="J879" t="s">
        <v>97</v>
      </c>
      <c r="K879" s="6" t="s">
        <v>5335</v>
      </c>
      <c r="L879" s="1" t="s">
        <v>11</v>
      </c>
      <c r="M879" s="1" t="s">
        <v>161</v>
      </c>
      <c r="N879" t="s">
        <v>72</v>
      </c>
    </row>
    <row r="880" spans="1:14" x14ac:dyDescent="0.75">
      <c r="A880" s="12">
        <v>43958</v>
      </c>
      <c r="B880" s="1" t="s">
        <v>4</v>
      </c>
      <c r="C880" s="1" t="s">
        <v>5</v>
      </c>
      <c r="D880" s="1"/>
      <c r="E880" s="1">
        <v>1</v>
      </c>
      <c r="F880" s="1">
        <v>1</v>
      </c>
      <c r="G880" s="1" t="s">
        <v>12</v>
      </c>
      <c r="H880" s="1" t="s">
        <v>18</v>
      </c>
      <c r="I880" s="1" t="s">
        <v>19</v>
      </c>
      <c r="J880" s="1" t="s">
        <v>562</v>
      </c>
      <c r="K880" s="6" t="s">
        <v>563</v>
      </c>
      <c r="L880" s="1" t="s">
        <v>11</v>
      </c>
      <c r="M880" s="1" t="s">
        <v>161</v>
      </c>
      <c r="N880" s="1" t="s">
        <v>72</v>
      </c>
    </row>
    <row r="881" spans="1:14" x14ac:dyDescent="0.75">
      <c r="A881" s="12">
        <v>43966</v>
      </c>
      <c r="B881" s="1" t="s">
        <v>4</v>
      </c>
      <c r="C881" s="1" t="s">
        <v>5</v>
      </c>
      <c r="D881" s="1"/>
      <c r="E881" s="1">
        <v>1</v>
      </c>
      <c r="F881" s="1">
        <v>1</v>
      </c>
      <c r="G881" s="1" t="s">
        <v>6</v>
      </c>
      <c r="H881" s="1" t="s">
        <v>18</v>
      </c>
      <c r="I881" s="1" t="s">
        <v>19</v>
      </c>
      <c r="J881" s="1" t="s">
        <v>1216</v>
      </c>
      <c r="K881" s="6" t="s">
        <v>353</v>
      </c>
      <c r="L881" s="1" t="s">
        <v>11</v>
      </c>
      <c r="M881" s="1" t="s">
        <v>88</v>
      </c>
      <c r="N881" s="1" t="s">
        <v>72</v>
      </c>
    </row>
    <row r="882" spans="1:14" x14ac:dyDescent="0.75">
      <c r="A882" s="12">
        <v>43969</v>
      </c>
      <c r="B882" s="1" t="s">
        <v>5</v>
      </c>
      <c r="C882" s="1" t="s">
        <v>14</v>
      </c>
      <c r="D882" s="1"/>
      <c r="E882" s="1">
        <v>4</v>
      </c>
      <c r="F882" s="1">
        <v>1</v>
      </c>
      <c r="G882" s="1" t="s">
        <v>12</v>
      </c>
      <c r="H882" s="1" t="s">
        <v>18</v>
      </c>
      <c r="I882" s="1" t="s">
        <v>19</v>
      </c>
      <c r="J882" s="1" t="s">
        <v>560</v>
      </c>
      <c r="K882" s="6" t="s">
        <v>561</v>
      </c>
      <c r="L882" s="1" t="s">
        <v>166</v>
      </c>
      <c r="M882" s="1" t="s">
        <v>88</v>
      </c>
      <c r="N882" s="1" t="s">
        <v>72</v>
      </c>
    </row>
    <row r="883" spans="1:14" x14ac:dyDescent="0.75">
      <c r="A883" s="12">
        <v>43969</v>
      </c>
      <c r="B883" s="1" t="s">
        <v>5</v>
      </c>
      <c r="C883" s="1" t="s">
        <v>14</v>
      </c>
      <c r="D883" s="1"/>
      <c r="E883" s="1">
        <v>4</v>
      </c>
      <c r="F883" s="1">
        <v>1</v>
      </c>
      <c r="G883" s="1" t="s">
        <v>12</v>
      </c>
      <c r="H883" s="1" t="s">
        <v>18</v>
      </c>
      <c r="I883" s="1" t="s">
        <v>19</v>
      </c>
      <c r="J883" s="1" t="s">
        <v>358</v>
      </c>
      <c r="K883" s="6" t="s">
        <v>357</v>
      </c>
      <c r="L883" s="1" t="s">
        <v>11</v>
      </c>
      <c r="M883" s="1" t="s">
        <v>88</v>
      </c>
      <c r="N883" s="1" t="s">
        <v>72</v>
      </c>
    </row>
    <row r="884" spans="1:14" x14ac:dyDescent="0.75">
      <c r="A884" s="12">
        <v>43969</v>
      </c>
      <c r="B884" s="1" t="s">
        <v>5</v>
      </c>
      <c r="C884" s="1" t="s">
        <v>46</v>
      </c>
      <c r="D884" s="1"/>
      <c r="E884" s="1">
        <v>5</v>
      </c>
      <c r="F884" s="1">
        <v>1</v>
      </c>
      <c r="G884" s="1" t="s">
        <v>6</v>
      </c>
      <c r="H884" s="1" t="s">
        <v>92</v>
      </c>
      <c r="I884" s="1" t="s">
        <v>93</v>
      </c>
      <c r="J884" t="s">
        <v>99</v>
      </c>
      <c r="K884" s="6" t="s">
        <v>5334</v>
      </c>
      <c r="L884" s="1" t="s">
        <v>11</v>
      </c>
      <c r="M884" s="1" t="s">
        <v>161</v>
      </c>
      <c r="N884" s="1" t="s">
        <v>73</v>
      </c>
    </row>
    <row r="885" spans="1:14" x14ac:dyDescent="0.75">
      <c r="A885" s="12">
        <v>43969</v>
      </c>
      <c r="B885" s="1" t="s">
        <v>4</v>
      </c>
      <c r="C885" s="1" t="s">
        <v>14</v>
      </c>
      <c r="D885" s="1"/>
      <c r="E885" s="1">
        <v>2</v>
      </c>
      <c r="F885" s="1">
        <v>1</v>
      </c>
      <c r="G885" s="1" t="s">
        <v>13</v>
      </c>
      <c r="H885" s="1" t="s">
        <v>18</v>
      </c>
      <c r="I885" s="1" t="s">
        <v>19</v>
      </c>
      <c r="J885" s="1" t="s">
        <v>2095</v>
      </c>
      <c r="K885" s="6" t="s">
        <v>2096</v>
      </c>
      <c r="L885" s="1" t="s">
        <v>11</v>
      </c>
      <c r="M885" s="1" t="s">
        <v>161</v>
      </c>
      <c r="N885" s="1" t="s">
        <v>72</v>
      </c>
    </row>
    <row r="886" spans="1:14" x14ac:dyDescent="0.75">
      <c r="A886" s="12">
        <v>43971</v>
      </c>
      <c r="B886" s="1" t="s">
        <v>5</v>
      </c>
      <c r="C886" s="1" t="s">
        <v>14</v>
      </c>
      <c r="D886" s="1"/>
      <c r="E886" s="1">
        <v>4</v>
      </c>
      <c r="F886" s="1">
        <v>1</v>
      </c>
      <c r="G886" s="1" t="s">
        <v>13</v>
      </c>
      <c r="H886" s="1" t="s">
        <v>18</v>
      </c>
      <c r="I886" s="1" t="s">
        <v>19</v>
      </c>
      <c r="J886" s="1" t="s">
        <v>356</v>
      </c>
      <c r="K886" s="6" t="s">
        <v>357</v>
      </c>
      <c r="L886" s="1" t="s">
        <v>11</v>
      </c>
      <c r="M886" s="1" t="s">
        <v>88</v>
      </c>
      <c r="N886" s="1" t="s">
        <v>72</v>
      </c>
    </row>
    <row r="887" spans="1:14" x14ac:dyDescent="0.75">
      <c r="A887" s="12">
        <v>43983</v>
      </c>
      <c r="B887" s="1" t="s">
        <v>4</v>
      </c>
      <c r="C887" s="1" t="s">
        <v>5</v>
      </c>
      <c r="D887" s="1"/>
      <c r="E887" s="1">
        <v>1</v>
      </c>
      <c r="F887" s="1">
        <v>1</v>
      </c>
      <c r="G887" s="1" t="s">
        <v>12</v>
      </c>
      <c r="H887" s="1" t="s">
        <v>18</v>
      </c>
      <c r="I887" s="1" t="s">
        <v>19</v>
      </c>
      <c r="J887" s="1" t="s">
        <v>559</v>
      </c>
      <c r="K887" s="6" t="s">
        <v>558</v>
      </c>
      <c r="L887" s="1" t="s">
        <v>11</v>
      </c>
      <c r="M887" s="1" t="s">
        <v>161</v>
      </c>
      <c r="N887" s="1" t="s">
        <v>72</v>
      </c>
    </row>
    <row r="888" spans="1:14" x14ac:dyDescent="0.75">
      <c r="A888" s="12">
        <v>43983</v>
      </c>
      <c r="B888" s="1" t="s">
        <v>4</v>
      </c>
      <c r="C888" s="1" t="s">
        <v>14</v>
      </c>
      <c r="D888" s="1"/>
      <c r="E888" s="1">
        <v>2</v>
      </c>
      <c r="F888" s="1">
        <v>1</v>
      </c>
      <c r="G888" s="1" t="s">
        <v>6</v>
      </c>
      <c r="H888" s="1" t="s">
        <v>18</v>
      </c>
      <c r="I888" s="1" t="s">
        <v>19</v>
      </c>
      <c r="J888" s="1" t="s">
        <v>1821</v>
      </c>
      <c r="K888" s="6" t="s">
        <v>1818</v>
      </c>
      <c r="L888" s="1" t="s">
        <v>11</v>
      </c>
      <c r="M888" s="1" t="s">
        <v>88</v>
      </c>
      <c r="N888" s="1" t="s">
        <v>72</v>
      </c>
    </row>
    <row r="889" spans="1:14" x14ac:dyDescent="0.75">
      <c r="A889" s="12">
        <v>43986</v>
      </c>
      <c r="B889" s="1" t="s">
        <v>4</v>
      </c>
      <c r="C889" s="1" t="s">
        <v>5</v>
      </c>
      <c r="D889" s="1"/>
      <c r="E889" s="1">
        <v>1</v>
      </c>
      <c r="F889" s="1">
        <v>1</v>
      </c>
      <c r="G889" s="1" t="s">
        <v>1711</v>
      </c>
      <c r="H889" s="1" t="s">
        <v>18</v>
      </c>
      <c r="I889" s="1" t="s">
        <v>19</v>
      </c>
      <c r="J889" s="1" t="s">
        <v>1964</v>
      </c>
      <c r="K889" s="6" t="s">
        <v>1965</v>
      </c>
      <c r="L889" s="1" t="s">
        <v>11</v>
      </c>
      <c r="M889" s="1" t="s">
        <v>161</v>
      </c>
      <c r="N889" s="1" t="s">
        <v>72</v>
      </c>
    </row>
    <row r="890" spans="1:14" x14ac:dyDescent="0.75">
      <c r="A890" s="12">
        <v>43990</v>
      </c>
      <c r="B890" s="1" t="s">
        <v>4</v>
      </c>
      <c r="C890" s="1" t="s">
        <v>14</v>
      </c>
      <c r="D890" s="1"/>
      <c r="E890" s="1">
        <v>2</v>
      </c>
      <c r="F890" s="1">
        <v>1</v>
      </c>
      <c r="G890" s="1" t="s">
        <v>12</v>
      </c>
      <c r="H890" s="1" t="s">
        <v>18</v>
      </c>
      <c r="I890" s="1" t="s">
        <v>19</v>
      </c>
      <c r="J890" s="1" t="s">
        <v>91</v>
      </c>
      <c r="K890" s="6" t="s">
        <v>5403</v>
      </c>
      <c r="L890" s="1" t="s">
        <v>11</v>
      </c>
      <c r="M890" s="1" t="s">
        <v>161</v>
      </c>
      <c r="N890" s="1" t="s">
        <v>72</v>
      </c>
    </row>
    <row r="891" spans="1:14" x14ac:dyDescent="0.75">
      <c r="A891" s="12">
        <v>43992</v>
      </c>
      <c r="B891" s="1" t="s">
        <v>5</v>
      </c>
      <c r="C891" s="1" t="s">
        <v>46</v>
      </c>
      <c r="D891" s="1"/>
      <c r="E891" s="1">
        <v>5</v>
      </c>
      <c r="F891" s="1">
        <v>1</v>
      </c>
      <c r="G891" s="1" t="s">
        <v>6</v>
      </c>
      <c r="H891" s="1" t="s">
        <v>18</v>
      </c>
      <c r="I891" s="1" t="s">
        <v>19</v>
      </c>
      <c r="J891" t="s">
        <v>145</v>
      </c>
      <c r="K891" s="6" t="s">
        <v>5333</v>
      </c>
      <c r="L891" s="1" t="s">
        <v>11</v>
      </c>
      <c r="M891" s="1" t="s">
        <v>88</v>
      </c>
      <c r="N891" s="1" t="s">
        <v>72</v>
      </c>
    </row>
    <row r="892" spans="1:14" x14ac:dyDescent="0.75">
      <c r="A892" s="12">
        <v>43992</v>
      </c>
      <c r="B892" s="1" t="s">
        <v>5</v>
      </c>
      <c r="C892" s="1" t="s">
        <v>14</v>
      </c>
      <c r="D892" s="1"/>
      <c r="E892" s="1">
        <v>4</v>
      </c>
      <c r="F892" s="1">
        <v>1</v>
      </c>
      <c r="G892" s="1" t="s">
        <v>12</v>
      </c>
      <c r="H892" s="1" t="s">
        <v>18</v>
      </c>
      <c r="I892" s="1" t="s">
        <v>19</v>
      </c>
      <c r="J892" s="1" t="s">
        <v>556</v>
      </c>
      <c r="K892" s="6" t="s">
        <v>557</v>
      </c>
      <c r="L892" s="1" t="s">
        <v>11</v>
      </c>
      <c r="M892" s="1" t="s">
        <v>88</v>
      </c>
      <c r="N892" s="1" t="s">
        <v>72</v>
      </c>
    </row>
    <row r="893" spans="1:14" x14ac:dyDescent="0.75">
      <c r="A893" s="12">
        <v>43993</v>
      </c>
      <c r="B893" s="1" t="s">
        <v>4</v>
      </c>
      <c r="C893" s="1" t="s">
        <v>5</v>
      </c>
      <c r="D893" s="1"/>
      <c r="E893" s="1">
        <v>1</v>
      </c>
      <c r="F893" s="1">
        <v>1</v>
      </c>
      <c r="G893" s="1" t="s">
        <v>6</v>
      </c>
      <c r="H893" s="1" t="s">
        <v>18</v>
      </c>
      <c r="I893" s="1" t="s">
        <v>19</v>
      </c>
      <c r="J893" t="s">
        <v>1217</v>
      </c>
      <c r="K893" s="6" t="s">
        <v>354</v>
      </c>
      <c r="L893" s="1" t="s">
        <v>11</v>
      </c>
      <c r="M893" s="1" t="s">
        <v>88</v>
      </c>
      <c r="N893" s="1" t="s">
        <v>72</v>
      </c>
    </row>
    <row r="894" spans="1:14" x14ac:dyDescent="0.75">
      <c r="A894" s="12">
        <v>43997</v>
      </c>
      <c r="B894" s="1" t="s">
        <v>14</v>
      </c>
      <c r="C894" s="1" t="s">
        <v>46</v>
      </c>
      <c r="D894" s="1"/>
      <c r="E894" s="1">
        <v>6</v>
      </c>
      <c r="F894" s="1">
        <v>1</v>
      </c>
      <c r="G894" s="1" t="s">
        <v>13</v>
      </c>
      <c r="H894" s="1" t="s">
        <v>10</v>
      </c>
      <c r="I894" s="1" t="s">
        <v>14</v>
      </c>
      <c r="J894" t="s">
        <v>105</v>
      </c>
      <c r="K894" s="6" t="s">
        <v>5064</v>
      </c>
      <c r="L894" s="1" t="s">
        <v>11</v>
      </c>
      <c r="M894" s="1" t="s">
        <v>88</v>
      </c>
      <c r="N894" s="1" t="s">
        <v>72</v>
      </c>
    </row>
    <row r="895" spans="1:14" x14ac:dyDescent="0.75">
      <c r="A895" s="12">
        <v>43998</v>
      </c>
      <c r="B895" s="1" t="s">
        <v>5</v>
      </c>
      <c r="C895" s="1" t="s">
        <v>46</v>
      </c>
      <c r="D895" s="1"/>
      <c r="E895" s="1">
        <v>5</v>
      </c>
      <c r="F895" s="1">
        <v>1</v>
      </c>
      <c r="G895" s="1" t="s">
        <v>13</v>
      </c>
      <c r="H895" s="1" t="s">
        <v>10</v>
      </c>
      <c r="I895" s="1" t="s">
        <v>5</v>
      </c>
      <c r="J895" s="1" t="s">
        <v>146</v>
      </c>
      <c r="K895" s="6" t="s">
        <v>5332</v>
      </c>
      <c r="L895" s="1" t="s">
        <v>11</v>
      </c>
      <c r="M895" s="1" t="s">
        <v>161</v>
      </c>
      <c r="N895" s="1" t="s">
        <v>72</v>
      </c>
    </row>
    <row r="896" spans="1:14" x14ac:dyDescent="0.75">
      <c r="A896" s="12">
        <v>44005</v>
      </c>
      <c r="B896" s="1" t="s">
        <v>4</v>
      </c>
      <c r="C896" s="1" t="s">
        <v>14</v>
      </c>
      <c r="D896" s="1"/>
      <c r="E896" s="1">
        <v>2</v>
      </c>
      <c r="F896" s="1">
        <v>1</v>
      </c>
      <c r="G896" s="1" t="s">
        <v>177</v>
      </c>
      <c r="H896" s="1" t="s">
        <v>18</v>
      </c>
      <c r="I896" s="1" t="s">
        <v>19</v>
      </c>
      <c r="J896" s="1" t="s">
        <v>1816</v>
      </c>
      <c r="K896" s="6" t="s">
        <v>1817</v>
      </c>
      <c r="L896" s="1" t="s">
        <v>11</v>
      </c>
      <c r="M896" s="1" t="s">
        <v>88</v>
      </c>
      <c r="N896" s="1" t="s">
        <v>72</v>
      </c>
    </row>
    <row r="897" spans="1:14" x14ac:dyDescent="0.75">
      <c r="A897" s="12">
        <v>44013</v>
      </c>
      <c r="B897" s="1" t="s">
        <v>5</v>
      </c>
      <c r="C897" s="1" t="s">
        <v>46</v>
      </c>
      <c r="D897" s="1" t="s">
        <v>14</v>
      </c>
      <c r="E897" s="1">
        <v>5</v>
      </c>
      <c r="F897" s="1">
        <v>1</v>
      </c>
      <c r="G897" s="1" t="s">
        <v>12</v>
      </c>
      <c r="H897" s="1" t="s">
        <v>92</v>
      </c>
      <c r="I897" s="1" t="s">
        <v>93</v>
      </c>
      <c r="J897" t="s">
        <v>1151</v>
      </c>
      <c r="K897" s="6" t="s">
        <v>5402</v>
      </c>
      <c r="L897" s="1" t="s">
        <v>11</v>
      </c>
      <c r="M897" s="1" t="s">
        <v>88</v>
      </c>
      <c r="N897" s="1" t="s">
        <v>73</v>
      </c>
    </row>
    <row r="898" spans="1:14" x14ac:dyDescent="0.75">
      <c r="A898" s="12">
        <v>44013</v>
      </c>
      <c r="B898" s="1" t="s">
        <v>5</v>
      </c>
      <c r="C898" s="1" t="s">
        <v>14</v>
      </c>
      <c r="D898" s="1"/>
      <c r="E898" s="1">
        <v>4</v>
      </c>
      <c r="F898" s="1">
        <v>1</v>
      </c>
      <c r="G898" s="1" t="s">
        <v>12</v>
      </c>
      <c r="H898" s="1" t="s">
        <v>92</v>
      </c>
      <c r="I898" s="1" t="s">
        <v>93</v>
      </c>
      <c r="K898" s="6"/>
      <c r="L898" s="1" t="s">
        <v>11</v>
      </c>
      <c r="M898" s="1" t="s">
        <v>88</v>
      </c>
      <c r="N898" s="1" t="s">
        <v>73</v>
      </c>
    </row>
    <row r="899" spans="1:14" x14ac:dyDescent="0.75">
      <c r="A899" s="12">
        <v>44013</v>
      </c>
      <c r="B899" s="1" t="s">
        <v>14</v>
      </c>
      <c r="C899" s="1" t="s">
        <v>46</v>
      </c>
      <c r="D899" s="1"/>
      <c r="E899" s="1">
        <v>6</v>
      </c>
      <c r="F899" s="1">
        <v>1</v>
      </c>
      <c r="G899" s="1" t="s">
        <v>12</v>
      </c>
      <c r="H899" s="1" t="s">
        <v>92</v>
      </c>
      <c r="I899" s="1" t="s">
        <v>93</v>
      </c>
      <c r="K899" s="6"/>
      <c r="L899" s="1" t="s">
        <v>11</v>
      </c>
      <c r="M899" s="1" t="s">
        <v>88</v>
      </c>
      <c r="N899" s="1" t="s">
        <v>73</v>
      </c>
    </row>
    <row r="900" spans="1:14" x14ac:dyDescent="0.75">
      <c r="A900" s="12">
        <v>44025</v>
      </c>
      <c r="B900" s="1" t="s">
        <v>5</v>
      </c>
      <c r="C900" s="1" t="s">
        <v>14</v>
      </c>
      <c r="D900" s="1"/>
      <c r="E900" s="1">
        <v>4</v>
      </c>
      <c r="F900" s="1">
        <v>1</v>
      </c>
      <c r="G900" s="1" t="s">
        <v>12</v>
      </c>
      <c r="H900" s="1" t="s">
        <v>18</v>
      </c>
      <c r="I900" s="1" t="s">
        <v>19</v>
      </c>
      <c r="J900" s="1" t="s">
        <v>554</v>
      </c>
      <c r="K900" s="6" t="s">
        <v>555</v>
      </c>
      <c r="L900" s="1" t="s">
        <v>166</v>
      </c>
      <c r="M900" s="1" t="s">
        <v>88</v>
      </c>
      <c r="N900" s="1" t="s">
        <v>72</v>
      </c>
    </row>
    <row r="901" spans="1:14" x14ac:dyDescent="0.75">
      <c r="A901" s="12">
        <v>44028</v>
      </c>
      <c r="B901" s="1" t="s">
        <v>5</v>
      </c>
      <c r="C901" s="1" t="s">
        <v>46</v>
      </c>
      <c r="D901" s="1"/>
      <c r="E901" s="1">
        <v>5</v>
      </c>
      <c r="F901" s="1">
        <v>1</v>
      </c>
      <c r="G901" s="1" t="s">
        <v>12</v>
      </c>
      <c r="H901" s="1" t="s">
        <v>18</v>
      </c>
      <c r="I901" s="1" t="s">
        <v>19</v>
      </c>
      <c r="J901" s="1" t="s">
        <v>552</v>
      </c>
      <c r="K901" s="6" t="s">
        <v>553</v>
      </c>
      <c r="L901" s="1" t="s">
        <v>11</v>
      </c>
      <c r="M901" s="1" t="s">
        <v>161</v>
      </c>
      <c r="N901" s="1" t="s">
        <v>72</v>
      </c>
    </row>
    <row r="902" spans="1:14" x14ac:dyDescent="0.75">
      <c r="A902" s="12">
        <v>44033</v>
      </c>
      <c r="B902" s="1" t="s">
        <v>5</v>
      </c>
      <c r="C902" s="1" t="s">
        <v>46</v>
      </c>
      <c r="D902" s="1"/>
      <c r="E902" s="1">
        <v>5</v>
      </c>
      <c r="F902" s="1">
        <v>1</v>
      </c>
      <c r="G902" s="1" t="s">
        <v>13</v>
      </c>
      <c r="H902" s="1" t="s">
        <v>10</v>
      </c>
      <c r="I902" s="1" t="s">
        <v>5</v>
      </c>
      <c r="J902" t="s">
        <v>1155</v>
      </c>
      <c r="K902" s="6" t="s">
        <v>352</v>
      </c>
      <c r="L902" s="1" t="s">
        <v>11</v>
      </c>
      <c r="M902" s="1" t="s">
        <v>161</v>
      </c>
      <c r="N902" s="1" t="s">
        <v>72</v>
      </c>
    </row>
    <row r="903" spans="1:14" x14ac:dyDescent="0.75">
      <c r="A903" s="12">
        <v>44035</v>
      </c>
      <c r="B903" s="1" t="s">
        <v>4</v>
      </c>
      <c r="C903" s="1" t="s">
        <v>5</v>
      </c>
      <c r="D903" s="1"/>
      <c r="E903" s="1">
        <v>1</v>
      </c>
      <c r="F903" s="1">
        <v>1</v>
      </c>
      <c r="G903" s="1" t="s">
        <v>12</v>
      </c>
      <c r="H903" s="1" t="s">
        <v>18</v>
      </c>
      <c r="I903" s="1" t="s">
        <v>19</v>
      </c>
      <c r="J903" s="1" t="s">
        <v>550</v>
      </c>
      <c r="K903" s="6" t="s">
        <v>551</v>
      </c>
      <c r="L903" s="1" t="s">
        <v>11</v>
      </c>
      <c r="M903" s="1" t="s">
        <v>161</v>
      </c>
      <c r="N903" s="1" t="s">
        <v>72</v>
      </c>
    </row>
    <row r="904" spans="1:14" x14ac:dyDescent="0.75">
      <c r="A904" s="12">
        <v>44039</v>
      </c>
      <c r="B904" s="1" t="s">
        <v>5</v>
      </c>
      <c r="C904" s="1" t="s">
        <v>14</v>
      </c>
      <c r="D904" s="1"/>
      <c r="E904" s="1">
        <v>4</v>
      </c>
      <c r="F904" s="1">
        <v>1</v>
      </c>
      <c r="G904" s="1" t="s">
        <v>12</v>
      </c>
      <c r="H904" s="1" t="s">
        <v>18</v>
      </c>
      <c r="I904" s="1" t="s">
        <v>19</v>
      </c>
      <c r="J904" s="1" t="s">
        <v>549</v>
      </c>
      <c r="K904" s="6" t="s">
        <v>548</v>
      </c>
      <c r="L904" s="1" t="s">
        <v>11</v>
      </c>
      <c r="M904" s="1" t="s">
        <v>161</v>
      </c>
      <c r="N904" s="1" t="s">
        <v>72</v>
      </c>
    </row>
    <row r="905" spans="1:14" x14ac:dyDescent="0.75">
      <c r="A905" s="12">
        <v>44041</v>
      </c>
      <c r="B905" s="1" t="s">
        <v>14</v>
      </c>
      <c r="C905" s="1" t="s">
        <v>46</v>
      </c>
      <c r="D905" s="1"/>
      <c r="E905" s="1">
        <v>6</v>
      </c>
      <c r="F905" s="1">
        <v>1</v>
      </c>
      <c r="G905" s="1" t="s">
        <v>6</v>
      </c>
      <c r="H905" s="1" t="s">
        <v>92</v>
      </c>
      <c r="I905" s="1" t="s">
        <v>93</v>
      </c>
      <c r="J905" t="s">
        <v>147</v>
      </c>
      <c r="K905" s="6" t="s">
        <v>5401</v>
      </c>
      <c r="L905" s="1" t="s">
        <v>11</v>
      </c>
      <c r="M905" s="1" t="s">
        <v>161</v>
      </c>
      <c r="N905" s="1" t="s">
        <v>72</v>
      </c>
    </row>
    <row r="906" spans="1:14" x14ac:dyDescent="0.75">
      <c r="A906" s="12">
        <v>44055</v>
      </c>
      <c r="B906" s="1" t="s">
        <v>5</v>
      </c>
      <c r="C906" s="1" t="s">
        <v>46</v>
      </c>
      <c r="D906" s="1"/>
      <c r="E906" s="1">
        <v>5</v>
      </c>
      <c r="F906" s="1">
        <v>1</v>
      </c>
      <c r="G906" s="1" t="s">
        <v>6</v>
      </c>
      <c r="H906" s="1" t="s">
        <v>92</v>
      </c>
      <c r="I906" s="1" t="s">
        <v>93</v>
      </c>
      <c r="J906" t="s">
        <v>135</v>
      </c>
      <c r="K906" s="6" t="s">
        <v>5331</v>
      </c>
      <c r="L906" s="1" t="s">
        <v>11</v>
      </c>
      <c r="M906" s="1" t="s">
        <v>161</v>
      </c>
      <c r="N906" s="1" t="s">
        <v>72</v>
      </c>
    </row>
    <row r="907" spans="1:14" x14ac:dyDescent="0.75">
      <c r="A907" s="12">
        <v>44057</v>
      </c>
      <c r="B907" s="1" t="s">
        <v>4</v>
      </c>
      <c r="C907" s="1" t="s">
        <v>14</v>
      </c>
      <c r="D907" s="1"/>
      <c r="E907" s="1">
        <v>2</v>
      </c>
      <c r="F907" s="1">
        <v>1</v>
      </c>
      <c r="G907" s="1" t="s">
        <v>6</v>
      </c>
      <c r="H907" s="1" t="s">
        <v>18</v>
      </c>
      <c r="I907" s="1" t="s">
        <v>19</v>
      </c>
      <c r="J907" t="s">
        <v>1814</v>
      </c>
      <c r="K907" s="6" t="s">
        <v>1815</v>
      </c>
      <c r="L907" s="1" t="s">
        <v>11</v>
      </c>
      <c r="M907" s="1" t="s">
        <v>161</v>
      </c>
      <c r="N907" s="1" t="s">
        <v>72</v>
      </c>
    </row>
    <row r="908" spans="1:14" x14ac:dyDescent="0.75">
      <c r="A908" s="12">
        <v>44059</v>
      </c>
      <c r="B908" s="1" t="s">
        <v>4</v>
      </c>
      <c r="C908" s="1" t="s">
        <v>14</v>
      </c>
      <c r="D908" s="1"/>
      <c r="E908" s="1">
        <v>2</v>
      </c>
      <c r="F908" s="1">
        <v>1</v>
      </c>
      <c r="G908" s="1" t="s">
        <v>13</v>
      </c>
      <c r="H908" s="1" t="s">
        <v>10</v>
      </c>
      <c r="I908" s="1" t="s">
        <v>2072</v>
      </c>
      <c r="J908" s="1" t="s">
        <v>2073</v>
      </c>
      <c r="K908" s="6" t="s">
        <v>2074</v>
      </c>
      <c r="L908" s="1" t="s">
        <v>11</v>
      </c>
      <c r="M908" s="1" t="s">
        <v>161</v>
      </c>
      <c r="N908" s="1" t="s">
        <v>72</v>
      </c>
    </row>
    <row r="909" spans="1:14" x14ac:dyDescent="0.75">
      <c r="A909" s="12">
        <v>44060</v>
      </c>
      <c r="B909" s="1" t="s">
        <v>5</v>
      </c>
      <c r="C909" s="1" t="s">
        <v>14</v>
      </c>
      <c r="D909" s="1"/>
      <c r="E909" s="1">
        <v>4</v>
      </c>
      <c r="F909" s="1">
        <v>1</v>
      </c>
      <c r="G909" s="1" t="s">
        <v>12</v>
      </c>
      <c r="H909" s="1" t="s">
        <v>18</v>
      </c>
      <c r="I909" s="1" t="s">
        <v>19</v>
      </c>
      <c r="J909" s="1" t="s">
        <v>546</v>
      </c>
      <c r="K909" s="6" t="s">
        <v>547</v>
      </c>
      <c r="L909" s="1" t="s">
        <v>11</v>
      </c>
      <c r="M909" s="1" t="s">
        <v>88</v>
      </c>
      <c r="N909" s="1" t="s">
        <v>72</v>
      </c>
    </row>
    <row r="910" spans="1:14" x14ac:dyDescent="0.75">
      <c r="A910" s="12">
        <v>44068</v>
      </c>
      <c r="B910" s="1" t="s">
        <v>5</v>
      </c>
      <c r="C910" s="1" t="s">
        <v>46</v>
      </c>
      <c r="D910" s="1" t="s">
        <v>14</v>
      </c>
      <c r="E910" s="1">
        <v>5</v>
      </c>
      <c r="F910" s="1">
        <v>1</v>
      </c>
      <c r="G910" s="1" t="s">
        <v>6</v>
      </c>
      <c r="H910" s="1" t="s">
        <v>10</v>
      </c>
      <c r="I910" s="1" t="s">
        <v>1146</v>
      </c>
      <c r="J910" t="s">
        <v>5319</v>
      </c>
      <c r="K910" s="6" t="s">
        <v>5320</v>
      </c>
      <c r="L910" s="1" t="s">
        <v>11</v>
      </c>
      <c r="M910" s="1" t="s">
        <v>88</v>
      </c>
      <c r="N910" s="1" t="s">
        <v>73</v>
      </c>
    </row>
    <row r="911" spans="1:14" x14ac:dyDescent="0.75">
      <c r="A911" s="12">
        <v>44068</v>
      </c>
      <c r="B911" s="1" t="s">
        <v>5</v>
      </c>
      <c r="C911" s="1" t="s">
        <v>14</v>
      </c>
      <c r="D911" s="1"/>
      <c r="E911" s="1">
        <v>4</v>
      </c>
      <c r="F911" s="1">
        <v>1</v>
      </c>
      <c r="G911" s="1" t="s">
        <v>6</v>
      </c>
      <c r="H911" s="1" t="s">
        <v>10</v>
      </c>
      <c r="I911" s="1" t="s">
        <v>1146</v>
      </c>
      <c r="K911" s="6"/>
      <c r="L911" s="1" t="s">
        <v>11</v>
      </c>
      <c r="M911" s="1" t="s">
        <v>88</v>
      </c>
      <c r="N911" s="1" t="s">
        <v>73</v>
      </c>
    </row>
    <row r="912" spans="1:14" x14ac:dyDescent="0.75">
      <c r="A912" s="12">
        <v>44068</v>
      </c>
      <c r="B912" s="1" t="s">
        <v>14</v>
      </c>
      <c r="C912" s="1" t="s">
        <v>46</v>
      </c>
      <c r="D912" s="1"/>
      <c r="E912" s="1">
        <v>6</v>
      </c>
      <c r="F912" s="1">
        <v>1</v>
      </c>
      <c r="G912" s="1" t="s">
        <v>6</v>
      </c>
      <c r="H912" s="1" t="s">
        <v>10</v>
      </c>
      <c r="I912" s="1" t="s">
        <v>1146</v>
      </c>
      <c r="K912" s="6"/>
      <c r="L912" s="1" t="s">
        <v>11</v>
      </c>
      <c r="M912" s="1" t="s">
        <v>88</v>
      </c>
      <c r="N912" s="1" t="s">
        <v>73</v>
      </c>
    </row>
    <row r="913" spans="1:14" x14ac:dyDescent="0.75">
      <c r="A913" s="12">
        <v>44071</v>
      </c>
      <c r="B913" s="1" t="s">
        <v>4</v>
      </c>
      <c r="C913" s="1" t="s">
        <v>14</v>
      </c>
      <c r="D913" s="1"/>
      <c r="E913" s="1">
        <v>2</v>
      </c>
      <c r="F913" s="1">
        <v>1</v>
      </c>
      <c r="G913" s="1" t="s">
        <v>6</v>
      </c>
      <c r="H913" s="1" t="s">
        <v>10</v>
      </c>
      <c r="I913" s="1" t="s">
        <v>14</v>
      </c>
      <c r="J913" t="s">
        <v>1812</v>
      </c>
      <c r="K913" s="6" t="s">
        <v>1813</v>
      </c>
      <c r="L913" s="1" t="s">
        <v>11</v>
      </c>
      <c r="M913" s="1" t="s">
        <v>88</v>
      </c>
      <c r="N913" s="1" t="s">
        <v>72</v>
      </c>
    </row>
    <row r="914" spans="1:14" x14ac:dyDescent="0.75">
      <c r="A914" s="12">
        <v>44075</v>
      </c>
      <c r="B914" s="1" t="s">
        <v>5</v>
      </c>
      <c r="C914" s="1" t="s">
        <v>14</v>
      </c>
      <c r="D914" s="1"/>
      <c r="E914" s="1">
        <v>4</v>
      </c>
      <c r="F914" s="1">
        <v>1</v>
      </c>
      <c r="G914" s="1" t="s">
        <v>6</v>
      </c>
      <c r="H914" s="1" t="s">
        <v>10</v>
      </c>
      <c r="I914" s="1" t="s">
        <v>5</v>
      </c>
      <c r="J914" s="1" t="s">
        <v>5137</v>
      </c>
      <c r="K914" s="6" t="s">
        <v>5138</v>
      </c>
      <c r="L914" s="1" t="s">
        <v>11</v>
      </c>
      <c r="M914" s="1" t="s">
        <v>161</v>
      </c>
      <c r="N914" s="1" t="s">
        <v>72</v>
      </c>
    </row>
    <row r="915" spans="1:14" x14ac:dyDescent="0.75">
      <c r="A915" s="12">
        <v>44077</v>
      </c>
      <c r="B915" s="1" t="s">
        <v>4</v>
      </c>
      <c r="C915" s="1" t="s">
        <v>14</v>
      </c>
      <c r="D915" s="1"/>
      <c r="E915" s="1">
        <v>2</v>
      </c>
      <c r="F915" s="1">
        <v>1</v>
      </c>
      <c r="G915" s="1" t="s">
        <v>6</v>
      </c>
      <c r="H915" s="1" t="s">
        <v>18</v>
      </c>
      <c r="I915" s="1" t="s">
        <v>19</v>
      </c>
      <c r="J915" t="s">
        <v>1809</v>
      </c>
      <c r="K915" s="6" t="s">
        <v>1810</v>
      </c>
      <c r="L915" s="1" t="s">
        <v>11</v>
      </c>
      <c r="M915" s="1" t="s">
        <v>161</v>
      </c>
      <c r="N915" s="1" t="s">
        <v>72</v>
      </c>
    </row>
    <row r="916" spans="1:14" x14ac:dyDescent="0.75">
      <c r="A916" s="12">
        <v>44098</v>
      </c>
      <c r="B916" s="1" t="s">
        <v>5</v>
      </c>
      <c r="C916" s="1" t="s">
        <v>46</v>
      </c>
      <c r="D916" s="1"/>
      <c r="E916" s="1">
        <v>5</v>
      </c>
      <c r="F916" s="1">
        <v>1</v>
      </c>
      <c r="G916" s="1" t="s">
        <v>13</v>
      </c>
      <c r="H916" s="1" t="s">
        <v>10</v>
      </c>
      <c r="I916" s="1" t="s">
        <v>5</v>
      </c>
      <c r="J916" s="1" t="s">
        <v>1154</v>
      </c>
      <c r="K916" s="6" t="s">
        <v>349</v>
      </c>
      <c r="L916" s="1" t="s">
        <v>11</v>
      </c>
      <c r="M916" s="1" t="s">
        <v>161</v>
      </c>
      <c r="N916" s="1" t="s">
        <v>72</v>
      </c>
    </row>
    <row r="917" spans="1:14" x14ac:dyDescent="0.75">
      <c r="A917" s="12">
        <v>44103</v>
      </c>
      <c r="B917" s="1" t="s">
        <v>4</v>
      </c>
      <c r="C917" s="1" t="s">
        <v>14</v>
      </c>
      <c r="D917" s="1"/>
      <c r="E917" s="1">
        <v>2</v>
      </c>
      <c r="F917" s="1">
        <v>1</v>
      </c>
      <c r="G917" s="1" t="s">
        <v>6</v>
      </c>
      <c r="H917" s="1" t="s">
        <v>18</v>
      </c>
      <c r="I917" s="1" t="s">
        <v>19</v>
      </c>
      <c r="J917" s="1" t="s">
        <v>1807</v>
      </c>
      <c r="K917" s="6" t="s">
        <v>1808</v>
      </c>
      <c r="L917" s="1" t="s">
        <v>11</v>
      </c>
      <c r="M917" s="1" t="s">
        <v>161</v>
      </c>
      <c r="N917" s="1" t="s">
        <v>72</v>
      </c>
    </row>
    <row r="918" spans="1:14" x14ac:dyDescent="0.75">
      <c r="A918" s="12">
        <v>44110</v>
      </c>
      <c r="B918" s="1" t="s">
        <v>5</v>
      </c>
      <c r="C918" s="1" t="s">
        <v>46</v>
      </c>
      <c r="D918" s="1"/>
      <c r="E918" s="1">
        <v>5</v>
      </c>
      <c r="F918" s="1">
        <v>1</v>
      </c>
      <c r="G918" s="1" t="s">
        <v>13</v>
      </c>
      <c r="H918" s="1" t="s">
        <v>18</v>
      </c>
      <c r="I918" s="1" t="s">
        <v>19</v>
      </c>
      <c r="J918" s="1" t="s">
        <v>5317</v>
      </c>
      <c r="K918" s="6" t="s">
        <v>5318</v>
      </c>
      <c r="L918" s="1" t="s">
        <v>11</v>
      </c>
      <c r="M918" s="1" t="s">
        <v>161</v>
      </c>
      <c r="N918" s="1" t="s">
        <v>72</v>
      </c>
    </row>
    <row r="919" spans="1:14" x14ac:dyDescent="0.75">
      <c r="A919" s="12">
        <v>44106</v>
      </c>
      <c r="B919" s="1" t="s">
        <v>5</v>
      </c>
      <c r="C919" s="1" t="s">
        <v>46</v>
      </c>
      <c r="D919" s="1"/>
      <c r="E919" s="1">
        <v>5</v>
      </c>
      <c r="F919" s="1">
        <v>1</v>
      </c>
      <c r="G919" s="1" t="s">
        <v>13</v>
      </c>
      <c r="H919" s="1" t="s">
        <v>18</v>
      </c>
      <c r="I919" s="1" t="s">
        <v>19</v>
      </c>
      <c r="J919" s="1" t="s">
        <v>5328</v>
      </c>
      <c r="K919" s="6" t="s">
        <v>5329</v>
      </c>
      <c r="L919" s="1" t="s">
        <v>11</v>
      </c>
      <c r="M919" s="1" t="s">
        <v>161</v>
      </c>
      <c r="N919" s="1" t="s">
        <v>72</v>
      </c>
    </row>
    <row r="920" spans="1:14" x14ac:dyDescent="0.75">
      <c r="A920" s="12">
        <v>44107</v>
      </c>
      <c r="B920" s="1" t="s">
        <v>4</v>
      </c>
      <c r="C920" s="1" t="s">
        <v>14</v>
      </c>
      <c r="D920" s="1"/>
      <c r="E920" s="1">
        <v>2</v>
      </c>
      <c r="F920" s="1">
        <v>1</v>
      </c>
      <c r="G920" s="1" t="s">
        <v>6</v>
      </c>
      <c r="H920" s="1" t="s">
        <v>10</v>
      </c>
      <c r="I920" s="1" t="s">
        <v>14</v>
      </c>
      <c r="J920" s="1" t="s">
        <v>2093</v>
      </c>
      <c r="K920" s="6" t="s">
        <v>2094</v>
      </c>
      <c r="L920" s="1" t="s">
        <v>11</v>
      </c>
      <c r="M920" s="1" t="s">
        <v>161</v>
      </c>
      <c r="N920" s="1" t="s">
        <v>72</v>
      </c>
    </row>
    <row r="921" spans="1:14" x14ac:dyDescent="0.75">
      <c r="A921" s="12">
        <v>44114</v>
      </c>
      <c r="B921" s="1" t="s">
        <v>5</v>
      </c>
      <c r="C921" s="1" t="s">
        <v>46</v>
      </c>
      <c r="D921" s="1"/>
      <c r="E921" s="1">
        <v>5</v>
      </c>
      <c r="F921" s="1">
        <v>1</v>
      </c>
      <c r="G921" s="1" t="s">
        <v>12</v>
      </c>
      <c r="H921" s="1" t="s">
        <v>18</v>
      </c>
      <c r="I921" s="1" t="s">
        <v>19</v>
      </c>
      <c r="J921" s="1" t="s">
        <v>544</v>
      </c>
      <c r="K921" s="6" t="s">
        <v>545</v>
      </c>
      <c r="L921" s="1" t="s">
        <v>11</v>
      </c>
      <c r="M921" s="1" t="s">
        <v>161</v>
      </c>
      <c r="N921" s="1" t="s">
        <v>72</v>
      </c>
    </row>
    <row r="922" spans="1:14" x14ac:dyDescent="0.75">
      <c r="A922" s="12">
        <v>44117</v>
      </c>
      <c r="B922" s="1" t="s">
        <v>4</v>
      </c>
      <c r="C922" s="1" t="s">
        <v>14</v>
      </c>
      <c r="D922" s="1"/>
      <c r="E922" s="1">
        <v>2</v>
      </c>
      <c r="F922" s="1">
        <v>1</v>
      </c>
      <c r="G922" s="1" t="s">
        <v>6</v>
      </c>
      <c r="H922" s="1" t="s">
        <v>18</v>
      </c>
      <c r="I922" s="1" t="s">
        <v>19</v>
      </c>
      <c r="J922" s="1" t="s">
        <v>1805</v>
      </c>
      <c r="K922" s="6" t="s">
        <v>1806</v>
      </c>
      <c r="L922" s="1" t="s">
        <v>11</v>
      </c>
      <c r="M922" s="1" t="s">
        <v>161</v>
      </c>
      <c r="N922" s="1" t="s">
        <v>72</v>
      </c>
    </row>
    <row r="923" spans="1:14" x14ac:dyDescent="0.75">
      <c r="A923" s="12">
        <v>44118</v>
      </c>
      <c r="B923" s="1" t="s">
        <v>5</v>
      </c>
      <c r="C923" s="1" t="s">
        <v>14</v>
      </c>
      <c r="D923" s="1"/>
      <c r="E923" s="1">
        <v>4</v>
      </c>
      <c r="F923" s="1">
        <v>1</v>
      </c>
      <c r="G923" s="1" t="s">
        <v>12</v>
      </c>
      <c r="H923" s="1" t="s">
        <v>18</v>
      </c>
      <c r="I923" s="1" t="s">
        <v>19</v>
      </c>
      <c r="J923" s="1" t="s">
        <v>542</v>
      </c>
      <c r="K923" s="6" t="s">
        <v>543</v>
      </c>
      <c r="L923" s="1" t="s">
        <v>11</v>
      </c>
      <c r="M923" s="1" t="s">
        <v>88</v>
      </c>
      <c r="N923" s="1" t="s">
        <v>72</v>
      </c>
    </row>
    <row r="924" spans="1:14" x14ac:dyDescent="0.75">
      <c r="A924" s="12">
        <v>44125</v>
      </c>
      <c r="B924" s="1" t="s">
        <v>5</v>
      </c>
      <c r="C924" s="1" t="s">
        <v>46</v>
      </c>
      <c r="D924" s="1"/>
      <c r="E924" s="1">
        <v>5</v>
      </c>
      <c r="F924" s="1">
        <v>1</v>
      </c>
      <c r="G924" s="1" t="s">
        <v>6</v>
      </c>
      <c r="H924" s="1" t="s">
        <v>10</v>
      </c>
      <c r="I924" s="1" t="s">
        <v>46</v>
      </c>
      <c r="J924" s="1" t="s">
        <v>5310</v>
      </c>
      <c r="K924" s="6" t="s">
        <v>5309</v>
      </c>
      <c r="L924" s="1" t="s">
        <v>101</v>
      </c>
      <c r="M924" s="1" t="s">
        <v>88</v>
      </c>
      <c r="N924" s="1" t="s">
        <v>72</v>
      </c>
    </row>
    <row r="925" spans="1:14" x14ac:dyDescent="0.75">
      <c r="A925" s="12">
        <v>44130</v>
      </c>
      <c r="B925" s="1" t="s">
        <v>4</v>
      </c>
      <c r="C925" s="1" t="s">
        <v>14</v>
      </c>
      <c r="D925" s="1"/>
      <c r="E925" s="1">
        <v>2</v>
      </c>
      <c r="F925" s="1">
        <v>1</v>
      </c>
      <c r="G925" s="1" t="s">
        <v>6</v>
      </c>
      <c r="H925" s="1" t="s">
        <v>18</v>
      </c>
      <c r="I925" s="1" t="s">
        <v>19</v>
      </c>
      <c r="J925" s="1" t="s">
        <v>1803</v>
      </c>
      <c r="K925" s="6" t="s">
        <v>1804</v>
      </c>
      <c r="L925" s="1" t="s">
        <v>11</v>
      </c>
      <c r="M925" s="1" t="s">
        <v>88</v>
      </c>
      <c r="N925" s="1" t="s">
        <v>72</v>
      </c>
    </row>
    <row r="926" spans="1:14" x14ac:dyDescent="0.75">
      <c r="A926" s="12">
        <v>44131</v>
      </c>
      <c r="B926" s="1" t="s">
        <v>5</v>
      </c>
      <c r="C926" s="1" t="s">
        <v>14</v>
      </c>
      <c r="D926" s="1"/>
      <c r="E926" s="1">
        <v>4</v>
      </c>
      <c r="F926" s="1">
        <v>1</v>
      </c>
      <c r="G926" s="1" t="s">
        <v>12</v>
      </c>
      <c r="H926" s="1" t="s">
        <v>18</v>
      </c>
      <c r="I926" s="1" t="s">
        <v>19</v>
      </c>
      <c r="J926" s="1" t="s">
        <v>540</v>
      </c>
      <c r="K926" s="6" t="s">
        <v>541</v>
      </c>
      <c r="L926" s="1" t="s">
        <v>11</v>
      </c>
      <c r="M926" s="1" t="s">
        <v>88</v>
      </c>
      <c r="N926" s="1" t="s">
        <v>72</v>
      </c>
    </row>
    <row r="927" spans="1:14" x14ac:dyDescent="0.75">
      <c r="A927" s="12">
        <v>44138</v>
      </c>
      <c r="B927" s="1" t="s">
        <v>5</v>
      </c>
      <c r="C927" s="1" t="s">
        <v>46</v>
      </c>
      <c r="D927" s="1"/>
      <c r="E927" s="1">
        <v>5</v>
      </c>
      <c r="F927" s="1">
        <v>1</v>
      </c>
      <c r="G927" s="1" t="s">
        <v>6</v>
      </c>
      <c r="H927" s="1" t="s">
        <v>92</v>
      </c>
      <c r="I927" s="1" t="s">
        <v>93</v>
      </c>
      <c r="J927" t="s">
        <v>102</v>
      </c>
      <c r="K927" s="6" t="s">
        <v>5308</v>
      </c>
      <c r="L927" s="1" t="s">
        <v>11</v>
      </c>
      <c r="M927" s="1" t="s">
        <v>161</v>
      </c>
      <c r="N927" s="1" t="s">
        <v>72</v>
      </c>
    </row>
    <row r="928" spans="1:14" x14ac:dyDescent="0.75">
      <c r="A928" s="12">
        <v>44142</v>
      </c>
      <c r="B928" s="1" t="s">
        <v>5</v>
      </c>
      <c r="C928" s="1" t="s">
        <v>14</v>
      </c>
      <c r="D928" s="1"/>
      <c r="E928" s="1">
        <v>4</v>
      </c>
      <c r="F928" s="1">
        <v>1</v>
      </c>
      <c r="G928" s="1" t="s">
        <v>12</v>
      </c>
      <c r="H928" s="1" t="s">
        <v>18</v>
      </c>
      <c r="I928" s="1" t="s">
        <v>19</v>
      </c>
      <c r="J928" s="1" t="s">
        <v>1143</v>
      </c>
      <c r="K928" s="6" t="s">
        <v>539</v>
      </c>
      <c r="L928" s="1" t="s">
        <v>11</v>
      </c>
      <c r="M928" s="1" t="s">
        <v>161</v>
      </c>
      <c r="N928" s="1" t="s">
        <v>72</v>
      </c>
    </row>
    <row r="929" spans="1:14" x14ac:dyDescent="0.75">
      <c r="A929" s="12">
        <v>44145</v>
      </c>
      <c r="B929" s="1" t="s">
        <v>5</v>
      </c>
      <c r="C929" s="1" t="s">
        <v>14</v>
      </c>
      <c r="D929" s="1"/>
      <c r="E929" s="1">
        <v>4</v>
      </c>
      <c r="F929" s="1">
        <v>1</v>
      </c>
      <c r="G929" s="1" t="s">
        <v>12</v>
      </c>
      <c r="H929" s="1" t="s">
        <v>18</v>
      </c>
      <c r="I929" s="1" t="s">
        <v>19</v>
      </c>
      <c r="J929" s="1" t="s">
        <v>1116</v>
      </c>
      <c r="K929" s="6" t="s">
        <v>1117</v>
      </c>
      <c r="L929" s="1" t="s">
        <v>11</v>
      </c>
      <c r="M929" s="1" t="s">
        <v>88</v>
      </c>
      <c r="N929" s="1" t="s">
        <v>72</v>
      </c>
    </row>
    <row r="930" spans="1:14" x14ac:dyDescent="0.75">
      <c r="A930" s="12">
        <v>44146</v>
      </c>
      <c r="B930" s="1" t="s">
        <v>4</v>
      </c>
      <c r="C930" s="1" t="s">
        <v>14</v>
      </c>
      <c r="D930" s="1"/>
      <c r="E930" s="1">
        <v>2</v>
      </c>
      <c r="F930" s="1">
        <v>1</v>
      </c>
      <c r="G930" s="1" t="s">
        <v>13</v>
      </c>
      <c r="H930" s="1" t="s">
        <v>10</v>
      </c>
      <c r="I930" s="1" t="s">
        <v>14</v>
      </c>
      <c r="J930" s="1" t="s">
        <v>2070</v>
      </c>
      <c r="K930" s="6" t="s">
        <v>2071</v>
      </c>
      <c r="L930" s="1" t="s">
        <v>11</v>
      </c>
      <c r="M930" s="1" t="s">
        <v>161</v>
      </c>
      <c r="N930" s="1" t="s">
        <v>72</v>
      </c>
    </row>
    <row r="931" spans="1:14" x14ac:dyDescent="0.75">
      <c r="A931" s="12">
        <v>44159</v>
      </c>
      <c r="B931" s="1" t="s">
        <v>5</v>
      </c>
      <c r="C931" s="1" t="s">
        <v>14</v>
      </c>
      <c r="D931" s="1"/>
      <c r="E931" s="1">
        <v>4</v>
      </c>
      <c r="F931" s="1">
        <v>1</v>
      </c>
      <c r="G931" s="1" t="s">
        <v>12</v>
      </c>
      <c r="H931" s="1" t="s">
        <v>18</v>
      </c>
      <c r="I931" s="1" t="s">
        <v>19</v>
      </c>
      <c r="J931" s="1" t="s">
        <v>94</v>
      </c>
      <c r="K931" s="6" t="s">
        <v>538</v>
      </c>
      <c r="L931" s="1" t="s">
        <v>11</v>
      </c>
      <c r="M931" s="1" t="s">
        <v>161</v>
      </c>
      <c r="N931" s="1" t="s">
        <v>72</v>
      </c>
    </row>
    <row r="932" spans="1:14" x14ac:dyDescent="0.75">
      <c r="A932" s="12">
        <v>44159</v>
      </c>
      <c r="B932" s="1" t="s">
        <v>5</v>
      </c>
      <c r="C932" s="1" t="s">
        <v>46</v>
      </c>
      <c r="D932" s="1"/>
      <c r="E932" s="1">
        <v>5</v>
      </c>
      <c r="F932" s="1">
        <v>1</v>
      </c>
      <c r="G932" s="1" t="s">
        <v>13</v>
      </c>
      <c r="H932" s="1" t="s">
        <v>18</v>
      </c>
      <c r="I932" s="1" t="s">
        <v>19</v>
      </c>
      <c r="J932" s="1" t="s">
        <v>5313</v>
      </c>
      <c r="K932" s="6" t="s">
        <v>5314</v>
      </c>
      <c r="L932" s="1" t="s">
        <v>11</v>
      </c>
      <c r="M932" s="19" t="s">
        <v>88</v>
      </c>
      <c r="N932" s="1" t="s">
        <v>72</v>
      </c>
    </row>
    <row r="933" spans="1:14" x14ac:dyDescent="0.75">
      <c r="A933" s="12">
        <v>44167</v>
      </c>
      <c r="B933" s="1" t="s">
        <v>4</v>
      </c>
      <c r="C933" s="1" t="s">
        <v>14</v>
      </c>
      <c r="D933" s="1"/>
      <c r="E933" s="1">
        <v>2</v>
      </c>
      <c r="F933" s="1">
        <v>1</v>
      </c>
      <c r="G933" s="1" t="s">
        <v>6</v>
      </c>
      <c r="H933" s="1" t="s">
        <v>10</v>
      </c>
      <c r="I933" s="1" t="s">
        <v>14</v>
      </c>
      <c r="J933" s="1" t="s">
        <v>1801</v>
      </c>
      <c r="K933" s="6" t="s">
        <v>1802</v>
      </c>
      <c r="L933" s="1" t="s">
        <v>11</v>
      </c>
      <c r="M933" s="19" t="s">
        <v>88</v>
      </c>
      <c r="N933" s="1" t="s">
        <v>72</v>
      </c>
    </row>
    <row r="934" spans="1:14" x14ac:dyDescent="0.75">
      <c r="A934" s="12">
        <v>44177</v>
      </c>
      <c r="B934" s="1" t="s">
        <v>14</v>
      </c>
      <c r="C934" s="1" t="s">
        <v>46</v>
      </c>
      <c r="D934" s="1"/>
      <c r="E934" s="1">
        <v>6</v>
      </c>
      <c r="F934" s="1">
        <v>1</v>
      </c>
      <c r="G934" s="1" t="s">
        <v>12</v>
      </c>
      <c r="H934" s="1" t="s">
        <v>18</v>
      </c>
      <c r="I934" s="1" t="s">
        <v>19</v>
      </c>
      <c r="J934" s="1" t="s">
        <v>1835</v>
      </c>
      <c r="K934" s="6" t="s">
        <v>1836</v>
      </c>
      <c r="L934" s="1" t="s">
        <v>11</v>
      </c>
      <c r="M934" s="1" t="s">
        <v>161</v>
      </c>
      <c r="N934" s="1" t="s">
        <v>72</v>
      </c>
    </row>
    <row r="935" spans="1:14" x14ac:dyDescent="0.75">
      <c r="A935" s="12">
        <v>44168</v>
      </c>
      <c r="B935" s="1" t="s">
        <v>4</v>
      </c>
      <c r="C935" s="1" t="s">
        <v>14</v>
      </c>
      <c r="D935" s="1"/>
      <c r="E935" s="1">
        <v>2</v>
      </c>
      <c r="F935" s="1">
        <v>1</v>
      </c>
      <c r="G935" s="1" t="s">
        <v>6</v>
      </c>
      <c r="H935" s="1" t="s">
        <v>10</v>
      </c>
      <c r="I935" s="1" t="s">
        <v>14</v>
      </c>
      <c r="J935" s="1" t="s">
        <v>2068</v>
      </c>
      <c r="K935" s="6" t="s">
        <v>2069</v>
      </c>
      <c r="L935" s="1" t="s">
        <v>11</v>
      </c>
      <c r="M935" s="1" t="s">
        <v>161</v>
      </c>
      <c r="N935" s="1" t="s">
        <v>72</v>
      </c>
    </row>
    <row r="936" spans="1:14" x14ac:dyDescent="0.75">
      <c r="A936" s="12">
        <v>44177</v>
      </c>
      <c r="B936" s="1" t="s">
        <v>14</v>
      </c>
      <c r="C936" s="1" t="s">
        <v>46</v>
      </c>
      <c r="D936" s="1"/>
      <c r="E936" s="1">
        <v>6</v>
      </c>
      <c r="F936" s="1">
        <v>1</v>
      </c>
      <c r="G936" s="1" t="s">
        <v>13</v>
      </c>
      <c r="H936" s="1" t="s">
        <v>18</v>
      </c>
      <c r="I936" s="1" t="s">
        <v>19</v>
      </c>
      <c r="J936" t="s">
        <v>1142</v>
      </c>
      <c r="K936" s="6" t="s">
        <v>5307</v>
      </c>
      <c r="L936" s="1" t="s">
        <v>11</v>
      </c>
      <c r="M936" s="1" t="s">
        <v>161</v>
      </c>
      <c r="N936" s="1" t="s">
        <v>72</v>
      </c>
    </row>
    <row r="937" spans="1:14" x14ac:dyDescent="0.75">
      <c r="A937" s="12">
        <v>44180</v>
      </c>
      <c r="B937" s="1" t="s">
        <v>4</v>
      </c>
      <c r="C937" s="1" t="s">
        <v>14</v>
      </c>
      <c r="D937" s="1"/>
      <c r="E937" s="1">
        <v>2</v>
      </c>
      <c r="F937" s="1">
        <v>1</v>
      </c>
      <c r="G937" s="1" t="s">
        <v>13</v>
      </c>
      <c r="H937" s="1" t="s">
        <v>18</v>
      </c>
      <c r="I937" s="1" t="s">
        <v>19</v>
      </c>
      <c r="J937" s="1" t="s">
        <v>5423</v>
      </c>
      <c r="K937" s="6" t="s">
        <v>5424</v>
      </c>
      <c r="L937" s="1" t="s">
        <v>11</v>
      </c>
      <c r="M937" s="1" t="s">
        <v>161</v>
      </c>
      <c r="N937" s="1" t="s">
        <v>72</v>
      </c>
    </row>
    <row r="938" spans="1:14" x14ac:dyDescent="0.75">
      <c r="A938" s="12">
        <v>44194</v>
      </c>
      <c r="B938" s="1" t="s">
        <v>5</v>
      </c>
      <c r="C938" s="1" t="s">
        <v>14</v>
      </c>
      <c r="D938" s="1"/>
      <c r="E938" s="1">
        <v>4</v>
      </c>
      <c r="F938" s="1">
        <v>1</v>
      </c>
      <c r="G938" s="1" t="s">
        <v>13</v>
      </c>
      <c r="H938" s="1" t="s">
        <v>10</v>
      </c>
      <c r="I938" s="1" t="s">
        <v>5</v>
      </c>
      <c r="J938" s="1" t="s">
        <v>1153</v>
      </c>
      <c r="K938" s="6" t="s">
        <v>5063</v>
      </c>
      <c r="L938" s="1" t="s">
        <v>11</v>
      </c>
      <c r="M938" s="1" t="s">
        <v>161</v>
      </c>
      <c r="N938" s="1" t="s">
        <v>72</v>
      </c>
    </row>
    <row r="939" spans="1:14" x14ac:dyDescent="0.75">
      <c r="C939" s="1"/>
    </row>
  </sheetData>
  <autoFilter ref="A1:N938" xr:uid="{61ACB6EA-7930-45A1-82C6-9D837C00C5D1}">
    <sortState xmlns:xlrd2="http://schemas.microsoft.com/office/spreadsheetml/2017/richdata2" ref="A2:N938">
      <sortCondition ref="A2:A938"/>
    </sortState>
  </autoFilter>
  <sortState xmlns:xlrd2="http://schemas.microsoft.com/office/spreadsheetml/2017/richdata2" ref="A2:N938">
    <sortCondition ref="A2:A938"/>
  </sortState>
  <hyperlinks>
    <hyperlink ref="K232" r:id="rId1" xr:uid="{FF1617BF-8D2D-47BE-8B77-7C84012BD707}"/>
    <hyperlink ref="K237" r:id="rId2" xr:uid="{81B764E0-EB27-4E8F-9600-8FFC541037BB}"/>
    <hyperlink ref="K235" r:id="rId3" xr:uid="{F5C2CF7F-52E5-4CF5-ABE0-21AA182AB97E}"/>
    <hyperlink ref="K263" r:id="rId4" xr:uid="{C1F47C8E-0401-435A-A101-7BA366023321}"/>
    <hyperlink ref="K280" r:id="rId5" xr:uid="{72B32D18-4B1C-4D1E-B125-04BB848BB290}"/>
    <hyperlink ref="K286" r:id="rId6" xr:uid="{012C19EA-7DE4-4728-B064-C8D32FF89CC2}"/>
    <hyperlink ref="K254" r:id="rId7" xr:uid="{C511CC4D-96D3-4506-8BC2-09718212F26F}"/>
    <hyperlink ref="K244" r:id="rId8" xr:uid="{85945AFD-B5E1-4A61-9F83-CE76E34A3056}"/>
    <hyperlink ref="K386" r:id="rId9" xr:uid="{9ED0F00D-2282-48E8-91E7-68076F9BC317}"/>
    <hyperlink ref="K218" r:id="rId10" xr:uid="{A18D8816-7B4B-4EDA-92ED-EE1F488A4382}"/>
    <hyperlink ref="K362" r:id="rId11" xr:uid="{FB65B71B-FC3D-498B-85C4-E6D0DC0DE442}"/>
    <hyperlink ref="K233" r:id="rId12" xr:uid="{C420E892-4571-40F2-BEFA-F89C09CC930B}"/>
    <hyperlink ref="K224" r:id="rId13" xr:uid="{BB0E75CF-6DAA-4993-980B-DBF3F4DB03A3}"/>
    <hyperlink ref="K245" r:id="rId14" xr:uid="{930D6111-2E98-46BA-BA61-79EA04D20B53}"/>
    <hyperlink ref="K246" r:id="rId15" xr:uid="{CD8CCD0E-B671-4179-B14E-2F3A0261A4BB}"/>
    <hyperlink ref="K668" r:id="rId16" xr:uid="{810432B7-CA99-413B-98E4-FE5DCEF88ED5}"/>
    <hyperlink ref="K634" r:id="rId17" xr:uid="{13BF7CD7-E7BD-410D-BEA1-9C0A9EA540ED}"/>
    <hyperlink ref="K627" r:id="rId18" xr:uid="{E5934675-D572-4EF8-8FCB-DFB3FE1101ED}"/>
    <hyperlink ref="K602" r:id="rId19" xr:uid="{4B673C88-CCE9-414E-AEE2-D79712251A21}"/>
    <hyperlink ref="K576" r:id="rId20" xr:uid="{F75FFB32-886E-4549-8C07-C4399706FC40}"/>
    <hyperlink ref="K182" r:id="rId21" xr:uid="{712A9691-4463-4220-A16D-D9E7AE57E9AE}"/>
    <hyperlink ref="K54" r:id="rId22" xr:uid="{70A7FA4C-50DF-47B3-8C1C-3F38D6C90BBD}"/>
    <hyperlink ref="K68" r:id="rId23" location="transcript" xr:uid="{CAB240D3-09BA-4FD0-9968-74F278123DF0}"/>
    <hyperlink ref="K32" r:id="rId24" xr:uid="{63285511-DAD3-4507-B78E-F5FD3B30236B}"/>
    <hyperlink ref="K44" r:id="rId25" xr:uid="{DF686BF9-7863-487E-B69A-63A7BA7A1D04}"/>
    <hyperlink ref="K916" r:id="rId26" xr:uid="{C65EABA4-328A-418A-8964-4DAB060D19E8}"/>
    <hyperlink ref="K900" r:id="rId27" xr:uid="{615C318C-8B8A-41A6-9BBF-38BF869E0D69}"/>
    <hyperlink ref="K902" r:id="rId28" xr:uid="{23547245-9EC5-4E21-B7E1-E973F8BFC67D}"/>
    <hyperlink ref="K881" r:id="rId29" xr:uid="{2AA074D4-FD8F-4D20-AFD1-E772D789A446}"/>
    <hyperlink ref="K893" r:id="rId30" xr:uid="{1E8BE636-6F9B-4D41-A28D-60842DCCC352}"/>
    <hyperlink ref="K718" r:id="rId31" xr:uid="{06F94031-49FE-4EC0-8EC7-C79E68EF8E7D}"/>
    <hyperlink ref="K886" r:id="rId32" xr:uid="{511CBE11-01C7-4AA1-AD86-88F843C82315}"/>
    <hyperlink ref="K830" r:id="rId33" xr:uid="{1E1B0625-D35B-48AC-ADFC-BDDF41238718}"/>
    <hyperlink ref="K826" r:id="rId34" xr:uid="{C5D14AAA-B427-4013-8CB1-2B87A648F605}"/>
    <hyperlink ref="K825" r:id="rId35" xr:uid="{1E75361D-5511-4893-BFD3-75F25FF7C59F}"/>
    <hyperlink ref="K821" r:id="rId36" xr:uid="{6E73FB8A-5A8D-46F9-B3EB-EB9F99E2D2E2}"/>
    <hyperlink ref="K824" r:id="rId37" xr:uid="{18F7C548-47D9-40DE-89B9-63B133A2D035}"/>
    <hyperlink ref="K806" r:id="rId38" xr:uid="{A677A5CD-0D4D-48F3-A9F7-63419B40B3EF}"/>
    <hyperlink ref="K781" r:id="rId39" xr:uid="{8D66E32A-6C83-4ECB-B49E-BFCB98E1ED26}"/>
    <hyperlink ref="K761" r:id="rId40" xr:uid="{06FB4EF9-0D85-4160-8401-8D6952959ABA}"/>
    <hyperlink ref="K724" r:id="rId41" xr:uid="{23E315CB-0830-4C52-A47C-2C148F136E41}"/>
    <hyperlink ref="K686" r:id="rId42" xr:uid="{04AF68FB-633D-4992-8043-51228FE8C9CE}"/>
    <hyperlink ref="K618" r:id="rId43" xr:uid="{DA989C78-813E-4915-8AF9-F041C7F58605}"/>
    <hyperlink ref="K603" r:id="rId44" xr:uid="{4C40136C-BEA6-44AE-888B-02DC9E36DF1F}"/>
    <hyperlink ref="K598" r:id="rId45" xr:uid="{70D5CCB3-6B82-44A5-BCE1-81FE29287AA6}"/>
    <hyperlink ref="K570" r:id="rId46" xr:uid="{51D1A392-EDDF-48A3-997E-0E6309D8FC7A}"/>
    <hyperlink ref="K544" r:id="rId47" xr:uid="{15EF2E3D-2D6A-4281-8E4B-1C17028DA486}"/>
    <hyperlink ref="K554" r:id="rId48" xr:uid="{D5EEEF7E-75E2-4741-A86B-C6D531B30CAC}"/>
    <hyperlink ref="K542" r:id="rId49" xr:uid="{2BC5BCF0-1848-4D14-93A0-DB00FA3FDDF1}"/>
    <hyperlink ref="K515" r:id="rId50" xr:uid="{F908431A-B829-4457-9A9A-3C35368B7575}"/>
    <hyperlink ref="K503" r:id="rId51" xr:uid="{D02611BC-CFBF-46A4-BFF7-B417E86409DA}"/>
    <hyperlink ref="K498" r:id="rId52" xr:uid="{99BB05F8-D8EA-4BA0-8FB9-F0EA1ABE6B3E}"/>
    <hyperlink ref="K478" r:id="rId53" xr:uid="{4B97F35A-4A12-414A-9CE8-D1907B96E5C3}"/>
    <hyperlink ref="K474" r:id="rId54" xr:uid="{948C79D4-CA51-4FCA-A8DD-D240F741E949}"/>
    <hyperlink ref="K436" r:id="rId55" xr:uid="{8BE2CD86-7ED8-4FAA-AC2D-4AA7C967B1FD}"/>
    <hyperlink ref="K431" r:id="rId56" xr:uid="{9160A211-7AA1-425A-933F-874E69AB4D7C}"/>
    <hyperlink ref="K417" r:id="rId57" xr:uid="{2C48C3EB-2F6D-4D3D-8DB8-0D402663DAE0}"/>
    <hyperlink ref="K420" r:id="rId58" xr:uid="{26937663-20A1-4D35-A43D-47C1983DC5D7}"/>
    <hyperlink ref="K393" r:id="rId59" xr:uid="{AAACAEEF-B902-4E07-A98D-6CC8DC429BEF}"/>
    <hyperlink ref="K382" r:id="rId60" xr:uid="{8C9912A8-755C-42BE-BDF8-0DEACD2905A2}"/>
    <hyperlink ref="K351" r:id="rId61" xr:uid="{77982876-CE01-428D-BE9F-5F1EBCF8F0A8}"/>
    <hyperlink ref="K319" r:id="rId62" xr:uid="{BC3F2A08-E28A-4B16-AE3F-BFC54541CBC5}"/>
    <hyperlink ref="K317" r:id="rId63" xr:uid="{20379441-5045-4D79-AD56-E2606F990ED0}"/>
    <hyperlink ref="K314" r:id="rId64" xr:uid="{B02F240B-6C1A-44DE-B4EE-718AB39C2923}"/>
    <hyperlink ref="K931" r:id="rId65" xr:uid="{F3FF9191-C643-41C2-BB99-E0B2A93817F0}"/>
    <hyperlink ref="K928" r:id="rId66" xr:uid="{13355668-F51F-4E9C-BC80-2AFA916C6713}"/>
    <hyperlink ref="K926" r:id="rId67" xr:uid="{0B43BAD3-06F5-4CBA-85EA-9978A16E24C8}"/>
    <hyperlink ref="K923" r:id="rId68" xr:uid="{5C3D371E-626E-4C82-B2CE-6540E2969C26}"/>
    <hyperlink ref="K909" r:id="rId69" xr:uid="{4B1B3506-4B2D-46F8-9804-ABF3E8156437}"/>
    <hyperlink ref="K901" r:id="rId70" xr:uid="{9C357406-7648-4844-B193-0718E2BA9F95}"/>
    <hyperlink ref="K527" r:id="rId71" xr:uid="{657BAC66-33D2-40AB-82A8-614F5B08421B}"/>
    <hyperlink ref="K892" r:id="rId72" xr:uid="{585FFB9A-E444-4527-BCFC-20BF8B79FAD7}"/>
    <hyperlink ref="K880" r:id="rId73" xr:uid="{5999A2B0-B50F-4BBB-9B62-32639DFC8140}"/>
    <hyperlink ref="K873" r:id="rId74" xr:uid="{1A463670-3A58-4BAF-AC5E-B1D2E4312707}"/>
    <hyperlink ref="K874" r:id="rId75" xr:uid="{EF4F75C1-61E9-41E0-9FD0-A3C74D67F4AB}"/>
    <hyperlink ref="K870" r:id="rId76" xr:uid="{C2042BD6-E659-49E5-B4BF-C3BF3ACF1B58}"/>
    <hyperlink ref="K868" r:id="rId77" xr:uid="{11A08C2E-D4EC-4506-9B06-95376ED9668B}"/>
    <hyperlink ref="K865" r:id="rId78" xr:uid="{EEA19987-3E5A-49A8-98E1-122C54E0E9F1}"/>
    <hyperlink ref="K864" r:id="rId79" xr:uid="{7DE27727-0CA0-4420-86F6-352057697AE2}"/>
    <hyperlink ref="K859" r:id="rId80" xr:uid="{BA8C0FC7-7FB6-44C8-BFDC-453F47233B19}"/>
    <hyperlink ref="K857" r:id="rId81" xr:uid="{55B5FA32-62CB-4599-844D-42CCCF750A4C}"/>
    <hyperlink ref="K854" r:id="rId82" xr:uid="{6C1FC3DE-7F3B-476B-864C-159AE1E68CE9}"/>
    <hyperlink ref="K849" r:id="rId83" xr:uid="{3780C905-E0CC-403D-A503-0EB392BE375A}"/>
    <hyperlink ref="K844" r:id="rId84" xr:uid="{164EBD47-FC0F-472F-9A9F-A09B28FB402F}"/>
    <hyperlink ref="K839" r:id="rId85" xr:uid="{5AD98007-EC4F-460B-ACCA-AC07502799F8}"/>
    <hyperlink ref="K837" r:id="rId86" xr:uid="{20188F64-3EAE-4B28-980A-10CF86898659}"/>
    <hyperlink ref="K813" r:id="rId87" xr:uid="{C649A1C3-5ED6-4877-9854-6BF1DEF9FC7C}"/>
    <hyperlink ref="K802" r:id="rId88" xr:uid="{8B3A4AED-3C4E-4629-9BBC-57CA85004B68}"/>
    <hyperlink ref="K797" r:id="rId89" xr:uid="{1EF08B59-3A70-4A78-8FE8-B3613660724F}"/>
    <hyperlink ref="K792" r:id="rId90" xr:uid="{8E5B8F79-2508-4C0A-A688-F5336D2F94D9}"/>
    <hyperlink ref="K785" r:id="rId91" xr:uid="{1DB1E5D8-019C-4B46-A7FA-7DF4AAA5FD43}"/>
    <hyperlink ref="K754" r:id="rId92" xr:uid="{4CBA2DC7-0C4C-42A3-B176-E79242D97C09}"/>
    <hyperlink ref="K753" r:id="rId93" xr:uid="{0A1BE238-5F70-4A0D-8CDE-D83C8222C9A1}"/>
    <hyperlink ref="K742" r:id="rId94" xr:uid="{57BCD251-2DAA-4167-A790-909C4D73DFF5}"/>
    <hyperlink ref="K738" r:id="rId95" xr:uid="{D59BEE3D-2D04-493F-9679-532401BB9565}"/>
    <hyperlink ref="K737" r:id="rId96" xr:uid="{0C8D0DB6-5A71-41F5-8C98-BE422921E042}"/>
    <hyperlink ref="K734" r:id="rId97" xr:uid="{60F5D4AC-5E63-4E88-9F6F-48B8D19EC937}"/>
    <hyperlink ref="K815" r:id="rId98" xr:uid="{3E9A13D1-C2C1-40B6-8E7D-87564DCD9DB7}"/>
    <hyperlink ref="K715" r:id="rId99" xr:uid="{AC664A38-0919-47C8-AB9B-D2B34198D52E}"/>
    <hyperlink ref="K708" r:id="rId100" xr:uid="{ADEF7BCC-189E-41EE-AFB0-3EF51D89B95C}"/>
    <hyperlink ref="K702" r:id="rId101" xr:uid="{9E565F3B-C0F8-4C86-B0B5-3C4B6B87B141}"/>
    <hyperlink ref="K677" r:id="rId102" xr:uid="{2F0090DA-B756-4F07-8C1C-AFC83E7BED69}"/>
    <hyperlink ref="K674" r:id="rId103" xr:uid="{DA593488-2087-4B56-BCCA-343DAA6EA3C7}"/>
    <hyperlink ref="K671" r:id="rId104" xr:uid="{F2627D0A-800F-49F1-9589-DBD04E0D24ED}"/>
    <hyperlink ref="K662" r:id="rId105" xr:uid="{F85314EA-8859-4A86-B32F-10ABF8317277}"/>
    <hyperlink ref="K660" r:id="rId106" xr:uid="{DA14DBDE-0380-46EE-B757-97B705D6C4A0}"/>
    <hyperlink ref="K652" r:id="rId107" xr:uid="{5C18B487-A796-453F-971C-991644145BAD}"/>
    <hyperlink ref="K650" r:id="rId108" xr:uid="{731EF181-A40F-43A5-A0E8-01C3B84C0B42}"/>
    <hyperlink ref="K631" r:id="rId109" xr:uid="{413987E6-3901-4592-A65E-16694DF36E4C}"/>
    <hyperlink ref="K595" r:id="rId110" xr:uid="{E4ABA894-728D-4E2F-9A2E-919DCDD8E0C1}"/>
    <hyperlink ref="K594" r:id="rId111" xr:uid="{C98D5F56-A338-4C83-B114-CB6861A011C8}"/>
    <hyperlink ref="K589" r:id="rId112" xr:uid="{0F8BFCD9-374A-4631-B7C7-D91E69F09B28}"/>
    <hyperlink ref="K569" r:id="rId113" xr:uid="{2474EA8F-D2C0-4D3D-B0F4-0378B843992B}"/>
    <hyperlink ref="K541" r:id="rId114" xr:uid="{BD6A6A83-FEB5-44AE-A509-F082C423B1B6}"/>
    <hyperlink ref="K535" r:id="rId115" xr:uid="{434AC980-92E7-4060-997B-9AA93ECE6A20}"/>
    <hyperlink ref="K533" r:id="rId116" xr:uid="{1881BBC7-6FAB-442C-868F-D9BA0533FF30}"/>
    <hyperlink ref="K532" r:id="rId117" xr:uid="{51373F75-D66E-4A38-816A-33415BFA92EC}"/>
    <hyperlink ref="K526" r:id="rId118" xr:uid="{21205059-C0A9-452C-928B-EA15A399E3EF}"/>
    <hyperlink ref="K522" r:id="rId119" xr:uid="{4CF27BF1-2AF8-40CE-9D78-C81A45612483}"/>
    <hyperlink ref="K510" r:id="rId120" xr:uid="{D1F692C0-F038-4814-957B-6361E400B555}"/>
    <hyperlink ref="K509" r:id="rId121" xr:uid="{7B1B8CD2-C8F6-44BB-83AD-D0806B45B0E2}"/>
    <hyperlink ref="K502" r:id="rId122" xr:uid="{B0F11DDD-9236-4BDE-B580-52539DFF3B53}"/>
    <hyperlink ref="K496" r:id="rId123" xr:uid="{B1E7E326-6576-4DC7-B46F-7D507701F3F7}"/>
    <hyperlink ref="K495" r:id="rId124" xr:uid="{FE770DDA-12E5-4C2F-A051-678456A32C98}"/>
    <hyperlink ref="K490" r:id="rId125" xr:uid="{7E260341-AB2B-40E8-B5D6-94168177E1A5}"/>
    <hyperlink ref="K481" r:id="rId126" xr:uid="{73593804-6586-4AA3-B8ED-5DA0C70ECC1D}"/>
    <hyperlink ref="K477" r:id="rId127" xr:uid="{8D53AF0B-84CC-4C05-9E0F-4E29F91C3B8A}"/>
    <hyperlink ref="K472" r:id="rId128" xr:uid="{104249CF-E2C9-4644-9F5C-D46238B4420C}"/>
    <hyperlink ref="K469" r:id="rId129" xr:uid="{7BCB0A08-D5FE-473A-82B3-2EF699A94405}"/>
    <hyperlink ref="K463" r:id="rId130" xr:uid="{D899F780-152F-4743-AE93-206E5946E621}"/>
    <hyperlink ref="K458" r:id="rId131" xr:uid="{AEC48687-6105-44E3-983C-23E118BBA51B}"/>
    <hyperlink ref="K442" r:id="rId132" xr:uid="{E6E324F4-80EE-42F4-AB57-4AC471AAEA62}"/>
    <hyperlink ref="K416" r:id="rId133" xr:uid="{29DEDDEE-FCD3-4192-B13E-C449ABAD55B0}"/>
    <hyperlink ref="K415" r:id="rId134" xr:uid="{6E6EB517-3066-4D5B-B9A0-A138B46DEB7C}"/>
    <hyperlink ref="K412" r:id="rId135" xr:uid="{F16675C7-07B4-40B2-A54A-8D20F01A2A0D}"/>
    <hyperlink ref="K410" r:id="rId136" xr:uid="{D581F943-EB5E-46CC-B316-5DDC20672722}"/>
    <hyperlink ref="K406" r:id="rId137" xr:uid="{032B2132-60D3-40BD-AA90-A7066F5E81F6}"/>
    <hyperlink ref="K377" r:id="rId138" xr:uid="{5A732CE9-B88A-496B-A530-31768B87465C}"/>
    <hyperlink ref="K375" r:id="rId139" xr:uid="{07C044F4-0292-4BC1-9FC0-95EACBDDEB17}"/>
    <hyperlink ref="K374" r:id="rId140" xr:uid="{759AF62E-1A7E-4B3A-A34A-A383C4366DF6}"/>
    <hyperlink ref="K369" r:id="rId141" xr:uid="{B228069A-D67F-4993-B0E5-E60FAA71A026}"/>
    <hyperlink ref="K360" r:id="rId142" xr:uid="{361D01EB-AB27-41B4-9B73-8A7D52E16968}"/>
    <hyperlink ref="K342" r:id="rId143" xr:uid="{4CE4DC8A-A542-4045-9F29-705FEC8F545D}"/>
    <hyperlink ref="K333" r:id="rId144" xr:uid="{134A23D4-4327-46C1-96C4-FAE97C452BE3}"/>
    <hyperlink ref="K331" r:id="rId145" xr:uid="{01B22C6E-4A6E-4197-85FC-1FC07D32C3FF}"/>
    <hyperlink ref="K327" r:id="rId146" xr:uid="{65080AD4-949B-4CE6-A0D1-008D2D17326A}"/>
    <hyperlink ref="K215" r:id="rId147" xr:uid="{D28E2CD8-B89A-46A9-9873-1859D3D7F464}"/>
    <hyperlink ref="K303" r:id="rId148" xr:uid="{2F58244D-C696-4F00-A45E-742EAE5AA731}"/>
    <hyperlink ref="K290" r:id="rId149" xr:uid="{F894D317-561F-4616-9992-CB5CC8C665DF}"/>
    <hyperlink ref="K276" r:id="rId150" xr:uid="{3EB774B9-0E92-4AB8-97B9-CE03239C7529}"/>
    <hyperlink ref="K265" r:id="rId151" xr:uid="{388A33BD-7744-44EB-B77A-9836B0319217}"/>
    <hyperlink ref="K260" r:id="rId152" xr:uid="{C368235D-8065-4FC8-BE88-8F1988187851}"/>
    <hyperlink ref="K247" r:id="rId153" xr:uid="{61C0B573-0499-4721-A109-7212D3D2E2CB}"/>
    <hyperlink ref="K104" r:id="rId154" xr:uid="{67CCF9D6-F9C0-4FDF-AD32-590E7A51E041}"/>
    <hyperlink ref="K30" r:id="rId155" xr:uid="{6F326731-83E7-4AE6-BE34-31D22BA22BE5}"/>
    <hyperlink ref="K27" r:id="rId156" xr:uid="{7AAFC680-F295-4FB9-BC76-C688C5EC6D45}"/>
    <hyperlink ref="K23" r:id="rId157" xr:uid="{EF93D74F-5C19-4A0D-81B9-BB295D9B1CB7}"/>
    <hyperlink ref="K21" r:id="rId158" xr:uid="{49D51866-5CB0-4900-9533-048869E4FFC7}"/>
    <hyperlink ref="K19" r:id="rId159" xr:uid="{34982C44-3D5F-4D8E-8F87-3B44EA62A88A}"/>
    <hyperlink ref="K18" r:id="rId160" xr:uid="{E0AE4A11-D55B-451F-8C54-BE909007A9D8}"/>
    <hyperlink ref="K17" r:id="rId161" xr:uid="{0D2B9E51-14DA-4C70-A3ED-B1C177B85D60}"/>
    <hyperlink ref="K13" r:id="rId162" xr:uid="{45EE7441-363C-4FA7-9CCC-ECBC8EAB71EA}"/>
    <hyperlink ref="K11" r:id="rId163" xr:uid="{6FA304CA-B9BC-4753-9D6F-8D09B4EFAF2B}"/>
    <hyperlink ref="K10" r:id="rId164" xr:uid="{8C12EE46-026B-42A3-9048-0DBFA7DFAE9D}"/>
    <hyperlink ref="K9" r:id="rId165" xr:uid="{DD9F62A9-DA5C-4BBE-8FB9-5B4B82DB54CA}"/>
    <hyperlink ref="K8" r:id="rId166" xr:uid="{672692F1-B6E5-4D46-A3EB-9D79985730FA}"/>
    <hyperlink ref="K3" r:id="rId167" xr:uid="{63EB83EB-4942-4F51-B8D1-2FDD46743A0C}"/>
    <hyperlink ref="K2" r:id="rId168" xr:uid="{48151FC6-7C5E-4AAA-B2FB-3A7421462A2D}"/>
    <hyperlink ref="K929" r:id="rId169" xr:uid="{5CD2878D-8355-443B-BBDE-A3991E42ABD4}"/>
    <hyperlink ref="K140" r:id="rId170" xr:uid="{F197E165-D736-4E39-A9B6-4A9EE4ED9558}"/>
    <hyperlink ref="K300" r:id="rId171" xr:uid="{B36A95FF-0F33-40C6-8262-30A71C8D7F2C}"/>
    <hyperlink ref="K778" r:id="rId172" xr:uid="{E864206D-7F3F-42AD-8A24-97DD2E3295EF}"/>
    <hyperlink ref="K649" r:id="rId173" xr:uid="{7AC37C5F-A033-4EE3-9A05-64732DFF886E}"/>
    <hyperlink ref="K828" r:id="rId174" xr:uid="{C1FE8F1B-9DF0-4009-9FF8-19345E478E5D}"/>
    <hyperlink ref="K727" r:id="rId175" xr:uid="{DE69B4C6-329A-438C-8991-01DD4DC8469C}"/>
    <hyperlink ref="K492" r:id="rId176" xr:uid="{5B639A5E-CFEC-4459-BAF2-8C49A69B5C1B}"/>
    <hyperlink ref="K372" r:id="rId177" xr:uid="{7FE3D88A-2190-444B-A8B7-318659D2DB10}"/>
    <hyperlink ref="K846" r:id="rId178" xr:uid="{108AA112-54A7-4FF5-BD38-C79B3C67CC67}"/>
    <hyperlink ref="K867" r:id="rId179" xr:uid="{008B0084-FBA4-420C-BE03-18991D12FCB5}"/>
    <hyperlink ref="K552" r:id="rId180" xr:uid="{03EF8D23-4CEE-4CC2-B45E-E4F3668F1EE0}"/>
    <hyperlink ref="K530" r:id="rId181" xr:uid="{AAE673BE-6812-4E06-B936-E2A6C4B4938E}"/>
    <hyperlink ref="K508" r:id="rId182" xr:uid="{E7B916F1-F54A-4FB6-9B83-C3CADE4BD632}"/>
    <hyperlink ref="K501" r:id="rId183" xr:uid="{894DB3FA-547D-4C85-B8F2-BF27602FFFD9}"/>
    <hyperlink ref="K491" r:id="rId184" xr:uid="{00A5B393-6984-4A4F-949E-45C66AA2F4C8}"/>
    <hyperlink ref="K483" r:id="rId185" xr:uid="{8F4F1B5B-2609-4EBE-B47F-22878E6B4C84}"/>
    <hyperlink ref="K482" r:id="rId186" xr:uid="{74A0841E-DB17-4400-BB12-AE2E34FAB4AD}"/>
    <hyperlink ref="K465" r:id="rId187" xr:uid="{5F9E281E-4B4F-49C0-A5DB-C138B4590BB5}"/>
    <hyperlink ref="K454" r:id="rId188" xr:uid="{4E31E8D7-316E-4E54-88DD-B435481A72CF}"/>
    <hyperlink ref="K440" r:id="rId189" xr:uid="{27ADD18A-A7B0-47A1-A8E7-22CD68149EFC}"/>
    <hyperlink ref="K396" r:id="rId190" xr:uid="{1285BEC2-BD5A-4A4F-8905-B969E381CB31}"/>
    <hyperlink ref="K334" r:id="rId191" xr:uid="{BC2F5979-6170-45DD-9CE0-B15B895CB759}"/>
    <hyperlink ref="K313" r:id="rId192" xr:uid="{6CFED710-919C-456B-A7D8-F80A1769A05A}"/>
    <hyperlink ref="K310" r:id="rId193" xr:uid="{E72F1431-9675-4AAA-A8FD-AB76567428C0}"/>
    <hyperlink ref="K305" r:id="rId194" xr:uid="{A9186AE9-7F62-4D8A-9D46-BFF125FDD770}"/>
    <hyperlink ref="K298" r:id="rId195" xr:uid="{93A273D5-5ADE-4147-9009-B117B13EE214}"/>
    <hyperlink ref="K296" r:id="rId196" xr:uid="{B0CB9116-EFF3-44D0-A99E-4E0FC5EFA66D}"/>
    <hyperlink ref="K164" r:id="rId197" xr:uid="{9CAEB9B3-A132-4A8F-BC53-BC3BF6687EEE}"/>
    <hyperlink ref="K156" r:id="rId198" xr:uid="{E02697DD-90FB-49CA-B1BD-9EC801D1DF35}"/>
    <hyperlink ref="K115" r:id="rId199" xr:uid="{66D6A7FF-D13B-4DD0-809A-F99C15F50ED2}"/>
    <hyperlink ref="K73" r:id="rId200" xr:uid="{EAC6CBAB-B120-4CAC-9CC4-3BA1B664689C}"/>
    <hyperlink ref="K62" r:id="rId201" xr:uid="{338F5427-16A4-4C7D-9253-E86EFDF4A99B}"/>
    <hyperlink ref="K108" r:id="rId202" xr:uid="{3135358C-FCD3-4E06-B679-2DFA20954D7F}"/>
    <hyperlink ref="K41" r:id="rId203" xr:uid="{73EFB712-2005-4481-89FA-A631A42B4FF6}"/>
    <hyperlink ref="K255" r:id="rId204" xr:uid="{B1CD17DB-2C7A-4128-88F6-F43CB4281B0C}"/>
    <hyperlink ref="K227" r:id="rId205" xr:uid="{EDD2F7EE-FB81-49BE-83F9-031AF4526A7A}"/>
    <hyperlink ref="K279" r:id="rId206" xr:uid="{B8153AAD-E23C-42CD-A0B7-1E52EF793BC6}"/>
    <hyperlink ref="K262" r:id="rId207" xr:uid="{17082D41-1378-47CC-AACB-357BD5F24F04}"/>
    <hyperlink ref="K376" r:id="rId208" xr:uid="{70A544E2-9C17-401E-A800-1D056BF9139F}"/>
    <hyperlink ref="K373" r:id="rId209" xr:uid="{4B3E751E-552E-436D-A641-8828810528EC}"/>
    <hyperlink ref="K364" r:id="rId210" xr:uid="{DBC1CCE8-1877-4F2B-B992-EAEC007AAE28}"/>
    <hyperlink ref="K358" r:id="rId211" xr:uid="{A20F40E6-48E9-49B0-A9A0-F3BF8D8817FB}"/>
    <hyperlink ref="K339" r:id="rId212" xr:uid="{4A6E825C-91ED-4BF8-BBA4-3C1C3AAA76F8}"/>
    <hyperlink ref="K309" r:id="rId213" xr:uid="{41D28930-A48C-41A6-BA8B-ED7BDF6AFC39}"/>
    <hyperlink ref="K774" r:id="rId214" xr:uid="{FD542273-B22A-48C6-950A-5D6091F08074}"/>
    <hyperlink ref="K749" r:id="rId215" xr:uid="{F43DA9B5-64A9-4D6B-9CB4-DA7FA08E80DA}"/>
    <hyperlink ref="K722" r:id="rId216" xr:uid="{A652519C-99DE-4DB2-8587-3077E3FC6DFB}"/>
    <hyperlink ref="K696" r:id="rId217" xr:uid="{DAB8836E-2C53-4FE4-9745-99B9FB669496}"/>
    <hyperlink ref="K670" r:id="rId218" xr:uid="{A797EAAC-EDE9-433C-A6E8-BE95ED374187}"/>
    <hyperlink ref="K647" r:id="rId219" xr:uid="{85371015-4E55-4CBE-925A-FE82481A8887}"/>
    <hyperlink ref="K645" r:id="rId220" xr:uid="{71EC6E1C-A4F8-46CD-8B14-BACC4A5396C1}"/>
    <hyperlink ref="K644" r:id="rId221" xr:uid="{85E7946F-7641-4082-B1AA-7864BDC7F324}"/>
    <hyperlink ref="K447" r:id="rId222" xr:uid="{7DF31AC8-050B-4E40-9395-D118CB1A7381}"/>
    <hyperlink ref="K446" r:id="rId223" xr:uid="{484CBE9E-27D6-4693-8845-E5BA26CBEC64}"/>
    <hyperlink ref="K450" r:id="rId224" xr:uid="{6FEFE6B1-71E9-4D5F-836A-425EC18AD65A}"/>
    <hyperlink ref="K388" r:id="rId225" xr:uid="{C275E5AF-DC52-4094-BD12-EB648926CE6E}"/>
    <hyperlink ref="K325" r:id="rId226" xr:uid="{1990D6E1-BCC5-411A-9F2B-FBDC5D29FA79}"/>
    <hyperlink ref="K842" r:id="rId227" xr:uid="{E7E0C114-C15C-456C-8FE9-4B44C4B682A4}"/>
    <hyperlink ref="K773" r:id="rId228" xr:uid="{E26EA724-149A-4767-B107-82097F0BA825}"/>
    <hyperlink ref="K714" r:id="rId229" xr:uid="{07F4FF7F-2B0A-44F1-AD9B-8605F15CC379}"/>
    <hyperlink ref="K700" r:id="rId230" xr:uid="{12EE2C28-296A-444C-BCDF-4820F03030F3}"/>
    <hyperlink ref="K695" r:id="rId231" xr:uid="{580400BC-EDD8-4FC7-84E9-7303BD9D07AC}"/>
    <hyperlink ref="K925" r:id="rId232" xr:uid="{12C043B2-9BD6-4AE1-B71E-A31607EB249A}"/>
    <hyperlink ref="K915" r:id="rId233" xr:uid="{3570EF05-C25C-4628-8F95-00509869E1CA}"/>
    <hyperlink ref="K913" r:id="rId234" xr:uid="{CBD13577-8735-457E-AFBC-8F725684F04B}"/>
    <hyperlink ref="K907" r:id="rId235" xr:uid="{1E722665-EA94-425E-B98E-3326F8E3513B}"/>
    <hyperlink ref="K896" r:id="rId236" xr:uid="{9E9B20A1-0BD6-4D27-81AF-997BD6D6AA14}"/>
    <hyperlink ref="K694" r:id="rId237" xr:uid="{6B59BE54-C813-4391-A5CA-5EAEBFD87122}"/>
    <hyperlink ref="K863" r:id="rId238" xr:uid="{239F1908-F178-44D6-994D-2F3821BAEB93}"/>
    <hyperlink ref="K791" r:id="rId239" xr:uid="{04764ACF-B771-47FF-9795-0B8372048B6D}"/>
    <hyperlink ref="K546" r:id="rId240" xr:uid="{91377FB5-072E-443A-9530-08A0D415F0BE}"/>
    <hyperlink ref="K790" r:id="rId241" xr:uid="{C490574A-A38D-45B5-99E2-D34C1A17674E}"/>
    <hyperlink ref="K733" r:id="rId242" xr:uid="{87F369C4-A90F-4083-A7B4-903E0D075BB6}"/>
    <hyperlink ref="K699" r:id="rId243" xr:uid="{AE37F1FC-52BF-4E48-8608-2C3ECB51B174}"/>
    <hyperlink ref="K691" r:id="rId244" xr:uid="{A731EEDF-1DD0-4CB6-B5BA-549BA386DD67}"/>
    <hyperlink ref="K689" r:id="rId245" xr:uid="{E6D328F1-0121-4863-8701-661E7BD7D146}"/>
    <hyperlink ref="K685" r:id="rId246" xr:uid="{2B808446-A0CD-4665-8708-A4A8F41F712A}"/>
    <hyperlink ref="K679" r:id="rId247" xr:uid="{1557BEA4-490A-4289-9157-CF0071E923DE}"/>
    <hyperlink ref="K669" r:id="rId248" xr:uid="{0E267E5F-CF2A-4626-B730-9CB1DAFED55B}"/>
    <hyperlink ref="K665" r:id="rId249" xr:uid="{859813B7-79CF-424E-9E10-17772FDF5319}"/>
    <hyperlink ref="K659" r:id="rId250" xr:uid="{DD434499-03ED-4606-BC87-B1B19052FBF6}"/>
    <hyperlink ref="K629" r:id="rId251" xr:uid="{509024F1-DEE6-4941-90A6-3E9D942B49AC}"/>
    <hyperlink ref="K512" r:id="rId252" xr:uid="{6F95D2D5-2F35-4100-96EB-F9BB274C7784}"/>
    <hyperlink ref="K475" r:id="rId253" xr:uid="{16AF715E-223C-47D5-B7ED-E84A39F579D0}"/>
    <hyperlink ref="K666" r:id="rId254" xr:uid="{48774828-1D67-4946-ABC0-29DA1C84ABEF}"/>
    <hyperlink ref="K772" r:id="rId255" xr:uid="{635FA6EF-6678-46A6-BEA1-2FA614F9E7B3}"/>
    <hyperlink ref="K550" r:id="rId256" xr:uid="{90632892-10D5-4C49-86C6-B6231E1E95F4}"/>
    <hyperlink ref="K693" r:id="rId257" xr:uid="{4F6DF2A0-B0AB-429E-A650-6A2D30E9341B}"/>
    <hyperlink ref="K643" r:id="rId258" xr:uid="{BA1DE678-92E3-4239-AF41-B8B13CC9CE6D}"/>
    <hyperlink ref="K451" r:id="rId259" xr:uid="{12124AB9-3E65-4897-9F03-F009FFA73F01}"/>
    <hyperlink ref="K383" r:id="rId260" xr:uid="{22EBBFC2-0F79-4483-9E68-183BEFB6D55A}"/>
    <hyperlink ref="K786" r:id="rId261" xr:uid="{6F73A61F-1942-4DA5-BF7B-D28227FC6C51}"/>
    <hyperlink ref="K543" r:id="rId262" xr:uid="{12B3C1BC-17DD-4801-9FBC-037FBC104D55}"/>
    <hyperlink ref="K307" r:id="rId263" xr:uid="{41A06CD7-0A2D-40EC-850F-E9E7A93E1DA8}"/>
    <hyperlink ref="K380" r:id="rId264" xr:uid="{0E6A954E-1CD3-4C03-B3A8-42180637AD9E}"/>
    <hyperlink ref="K209" r:id="rId265" xr:uid="{07448738-3513-4B1E-BB64-F2E393753B1D}"/>
    <hyperlink ref="K827" r:id="rId266" xr:uid="{AD4DBECB-CB2A-4E3E-A088-3CB9AC6CAF0B}"/>
    <hyperlink ref="K930" r:id="rId267" xr:uid="{4B028A68-476B-4715-8C63-0BA2C6B8E023}"/>
    <hyperlink ref="K920" r:id="rId268" xr:uid="{3256AF2D-AADF-4FE2-B3DF-677B0038BB55}"/>
    <hyperlink ref="K885" r:id="rId269" xr:uid="{A04B2ED6-6AB1-4EB1-91E7-F5FF15D2C50B}"/>
    <hyperlink ref="K726" r:id="rId270" xr:uid="{6A547289-12B1-436F-BAD7-33A3FBE25EF4}"/>
    <hyperlink ref="K833" r:id="rId271" xr:uid="{8F9D7459-8007-46F2-9759-11F27B22F6F8}"/>
    <hyperlink ref="K819" r:id="rId272" xr:uid="{2703209C-28B2-483B-972C-3BF1EB389C26}"/>
    <hyperlink ref="K776" r:id="rId273" xr:uid="{C03D7036-B503-4DDC-A001-D5D7FB987FE0}"/>
    <hyperlink ref="K809" r:id="rId274" xr:uid="{F0D59296-8422-4D1D-8B31-087B37D30FE5}"/>
    <hyperlink ref="K701" r:id="rId275" xr:uid="{7ADD155C-3916-4F09-816D-C2789DD6AC55}"/>
    <hyperlink ref="K613" r:id="rId276" xr:uid="{FF513731-5D7D-4646-ABF5-425C6DB7415E}"/>
    <hyperlink ref="K667" r:id="rId277" xr:uid="{E47839DB-8D62-4104-BC81-31417B6CD5FE}"/>
    <hyperlink ref="K593" r:id="rId278" xr:uid="{2FAB0AB5-777B-4B21-A956-8833C19FD424}"/>
    <hyperlink ref="K566" r:id="rId279" xr:uid="{2C3B717E-7FCE-4C11-8819-67C43F1FC36F}"/>
    <hyperlink ref="K76" r:id="rId280" xr:uid="{1F8DA83D-5904-4DEB-B027-1FFB7E090297}"/>
    <hyperlink ref="K938" r:id="rId281" xr:uid="{46F94FAF-0791-4BDD-9F6D-7B6854394ACA}"/>
    <hyperlink ref="K894" r:id="rId282" xr:uid="{29A9F237-B61F-471F-9A41-C28CB99C4A71}"/>
    <hyperlink ref="K664" r:id="rId283" xr:uid="{E59827CB-B82E-4E3D-A1F5-41C778F67425}"/>
    <hyperlink ref="K575" r:id="rId284" xr:uid="{72B515CC-10E4-4006-ACA7-B38FF06A0D42}"/>
    <hyperlink ref="K507" r:id="rId285" xr:uid="{EF27252E-0A8E-48BA-9FD8-375017DE90E4}"/>
    <hyperlink ref="K449" r:id="rId286" xr:uid="{5A009068-FE4B-4D71-8705-DC8D2FF0F847}"/>
    <hyperlink ref="K371" r:id="rId287" xr:uid="{8C0FDCC5-A7CE-41D3-BFE5-1D23B0C4D9C0}"/>
    <hyperlink ref="K258" r:id="rId288" xr:uid="{DABD0BBD-A274-421F-971C-A5F689D5BE95}"/>
    <hyperlink ref="K648" r:id="rId289" xr:uid="{3868A17F-6A28-421F-8287-27EC34BDD0B7}"/>
    <hyperlink ref="K231" r:id="rId290" xr:uid="{369940C1-C6B6-47AE-AD9A-C4614800E69B}"/>
    <hyperlink ref="K340" r:id="rId291" xr:uid="{0F73FE4D-A100-4290-B987-59F0676772D7}"/>
    <hyperlink ref="K341" r:id="rId292" xr:uid="{EC6257D7-6010-458D-9B3E-C15971515D8E}"/>
    <hyperlink ref="K105" r:id="rId293" xr:uid="{CAA17692-D6DC-484F-BF69-44AB7C88452E}"/>
    <hyperlink ref="K48" r:id="rId294" xr:uid="{C971C920-F6E3-49D8-B65F-139E5C8EA05B}"/>
    <hyperlink ref="K295" r:id="rId295" xr:uid="{87B91D21-E3DA-43FB-B782-554C5ED8B2CA}"/>
    <hyperlink ref="K568" r:id="rId296" xr:uid="{1A1F108C-B34F-463E-9D78-D5550CE6E34B}"/>
    <hyperlink ref="K471" r:id="rId297" xr:uid="{A190D0C4-A299-42CB-A94E-247B3EDF4738}"/>
    <hyperlink ref="K395" r:id="rId298" xr:uid="{BCF4A691-7949-40F9-942E-2F3ABA91B398}"/>
    <hyperlink ref="K448" r:id="rId299" xr:uid="{C83B2085-1529-475C-825E-A119474019D1}"/>
    <hyperlink ref="K467" r:id="rId300" xr:uid="{EAA1FBC2-81B9-4832-8BD0-FCCD8F2511AA}"/>
    <hyperlink ref="K259" r:id="rId301" xr:uid="{D67B141F-19FC-4D06-8C75-FFA1F48FEAF3}"/>
    <hyperlink ref="K856" r:id="rId302" xr:uid="{5CB32252-A8AA-45DB-93B5-28B087FE3355}"/>
    <hyperlink ref="K273" r:id="rId303" xr:uid="{6C55A1F0-EC9B-4B3B-A9C8-8F490AE1D705}"/>
    <hyperlink ref="K271" r:id="rId304" xr:uid="{FFA20B80-E9F3-46FB-B295-5915A8226068}"/>
    <hyperlink ref="K43" r:id="rId305" xr:uid="{08A65759-D7F2-42DE-9506-A5E63DE971A0}"/>
    <hyperlink ref="K497" r:id="rId306" xr:uid="{DE3D2B70-FF54-4BC7-8599-852C8E945A74}"/>
    <hyperlink ref="K506" r:id="rId307" xr:uid="{2C224896-A720-4F40-A175-9757EDFD2B84}"/>
    <hyperlink ref="K511" r:id="rId308" xr:uid="{6F8D091B-9F81-4149-A16E-1EB50D6A14F1}"/>
    <hyperlink ref="K443" r:id="rId309" xr:uid="{D89FEB91-0675-4618-966C-72346B48C74A}"/>
    <hyperlink ref="K253" r:id="rId310" xr:uid="{FCB56391-26EA-465C-998A-5FE2BC80D1A5}"/>
    <hyperlink ref="K304" r:id="rId311" xr:uid="{DF83CDB8-0E94-46A1-9B3D-D7BF8BBFB6D8}"/>
    <hyperlink ref="K468" r:id="rId312" xr:uid="{DDA1451B-B542-4609-8D14-7BAA0BE7F778}"/>
    <hyperlink ref="K293" r:id="rId313" xr:uid="{4B4721DB-530D-4CE8-BE64-4FC54E636493}"/>
    <hyperlink ref="K294" r:id="rId314" xr:uid="{EA1C93F4-A0AD-42CC-BCE8-EEA7CF438EC1}"/>
    <hyperlink ref="K308" r:id="rId315" xr:uid="{0CBC805D-8FC8-4E6E-941E-FFE276BDC7B9}"/>
    <hyperlink ref="K430" r:id="rId316" xr:uid="{9ECF7911-129F-4AE5-9C5A-E69731000B26}"/>
    <hyperlink ref="K818" r:id="rId317" xr:uid="{08AC13E4-191F-4D13-8D26-C8DD434FE729}"/>
    <hyperlink ref="K820" r:id="rId318" xr:uid="{EA0015F0-A988-4C8D-BCCA-771642EFBF0C}"/>
    <hyperlink ref="K302" r:id="rId319" xr:uid="{24538498-2B59-4DD6-98F7-0FB46AEF04D8}"/>
    <hyperlink ref="K306" r:id="rId320" xr:uid="{8DEF2245-BC8C-4FD0-A397-A9DBFB637646}"/>
    <hyperlink ref="K936" r:id="rId321" xr:uid="{B6724E64-A26A-4862-80DB-FA0189B11D5F}"/>
    <hyperlink ref="K927" r:id="rId322" xr:uid="{8DD83FC2-C42B-4BE8-9136-FF03C509DBEC}"/>
    <hyperlink ref="K924" r:id="rId323" xr:uid="{DCD29241-B9CA-476E-898A-A72D6B6807A3}"/>
    <hyperlink ref="K918" r:id="rId324" xr:uid="{4DBCAE50-E664-4F3E-A34C-F2104E81F457}"/>
    <hyperlink ref="K910" r:id="rId325" xr:uid="{B4C2D858-B05A-4A30-8661-D0C86DA69960}"/>
    <hyperlink ref="K906" r:id="rId326" xr:uid="{0CBD1280-5895-4635-BC6D-B2C289B67271}"/>
    <hyperlink ref="K895" r:id="rId327" xr:uid="{510223CE-F0F3-4598-AF97-50F696134F08}"/>
    <hyperlink ref="K891" r:id="rId328" xr:uid="{0E65BE72-A2A7-478F-BFF8-5FC2A1D00680}"/>
    <hyperlink ref="K884" r:id="rId329" xr:uid="{76B28F21-F9A7-47FE-AF2D-E72D8713A6B9}"/>
    <hyperlink ref="K879" r:id="rId330" xr:uid="{0F09BD81-E288-4639-B542-6ED5B4C66A55}"/>
    <hyperlink ref="K878" r:id="rId331" xr:uid="{DF2D0C20-072A-4345-A865-362CE472C4AE}"/>
    <hyperlink ref="K869" r:id="rId332" xr:uid="{25C994BF-C2BF-48AE-BB36-ED8B75B7C631}"/>
    <hyperlink ref="K866" r:id="rId333" xr:uid="{FD6CDC59-10B5-4F64-8A3D-BFDCC9BB5A56}"/>
    <hyperlink ref="K862" r:id="rId334" xr:uid="{CFD7964F-954C-4449-8C6C-C34F1AB57C07}"/>
    <hyperlink ref="K855" r:id="rId335" xr:uid="{6C00715A-62F7-42F7-9714-447D8F0492DD}"/>
    <hyperlink ref="K851" r:id="rId336" xr:uid="{7FDA7CF0-EFFA-4DEE-A489-B5361129B691}"/>
    <hyperlink ref="K852" r:id="rId337" xr:uid="{FD86191D-2493-4362-BFC5-9E38DEFED3D1}"/>
    <hyperlink ref="K836" r:id="rId338" xr:uid="{4BBBC300-820D-4401-BA5F-D71EF2A1D926}"/>
    <hyperlink ref="K834" r:id="rId339" xr:uid="{9E75F1EB-71C0-4156-853D-639FFD9D1EDF}"/>
    <hyperlink ref="K832" r:id="rId340" xr:uid="{0AAFD396-7A90-4AB9-BF81-3F2170DA754E}"/>
    <hyperlink ref="K817" r:id="rId341" xr:uid="{3896DA95-1278-4632-814F-695E9A4E035D}"/>
    <hyperlink ref="K812" r:id="rId342" xr:uid="{C0DC09FD-84AF-4C3D-9364-0392915BAE39}"/>
    <hyperlink ref="K721" r:id="rId343" xr:uid="{F2B98CF3-F33A-49BE-A450-2BD21E79338B}"/>
    <hyperlink ref="K690" r:id="rId344" xr:uid="{2BD24F26-2AE9-4F3C-A3E0-11370AFA9AD2}"/>
    <hyperlink ref="K592" r:id="rId345" xr:uid="{1A3313AE-C0F3-417A-92F8-A25E2475C95C}"/>
    <hyperlink ref="K547" r:id="rId346" xr:uid="{2DA4AF60-EC4A-43EC-96BA-40FA2E6AFB60}"/>
    <hyperlink ref="K318" r:id="rId347" xr:uid="{A5AD4179-8679-4BEF-A1C3-5B089DB5C17A}"/>
    <hyperlink ref="K312" r:id="rId348" xr:uid="{B35B75AB-E6EB-44F0-A437-1C2E1525BAFC}"/>
    <hyperlink ref="K387" r:id="rId349" xr:uid="{55F62EB8-3A61-43AE-8171-DACD2F3E04C7}"/>
    <hyperlink ref="K784" r:id="rId350" xr:uid="{65E51AE9-9C2B-4802-8652-5FBB4E9E8F9B}"/>
    <hyperlink ref="K336" r:id="rId351" xr:uid="{4F1A2453-8F7C-4D0A-9C9D-04614315BA41}"/>
    <hyperlink ref="K337" r:id="rId352" xr:uid="{E1E8D42D-9FFB-4119-A1EF-7BF377495515}"/>
    <hyperlink ref="K370" r:id="rId353" xr:uid="{C1A0A730-73E0-4370-8A19-72AC2A6A2730}"/>
    <hyperlink ref="K404" r:id="rId354" xr:uid="{D16156B9-2956-4262-B8AC-401930DFAD2C}"/>
    <hyperlink ref="K905" r:id="rId355" xr:uid="{ACE46979-2B9A-4FA1-8B2F-305F8513BDBC}"/>
    <hyperlink ref="K897" r:id="rId356" xr:uid="{CA60052E-2042-4F53-BF9E-05521B705B2D}"/>
    <hyperlink ref="K890" r:id="rId357" xr:uid="{363D2200-0ED3-4678-BE59-2859F4405372}"/>
    <hyperlink ref="K875" r:id="rId358" xr:uid="{C213B3F6-7519-4457-81EF-4FBC582E973A}"/>
    <hyperlink ref="K586" r:id="rId359" xr:uid="{A9D28703-B75B-44F9-9F3C-726C3C5904B8}"/>
    <hyperlink ref="K523" r:id="rId360" xr:uid="{02519619-398F-4D1A-8DCC-298D271FE752}"/>
    <hyperlink ref="K545" r:id="rId361" xr:uid="{6D1337F2-BF9D-4446-B7C6-C5138FCE843E}"/>
    <hyperlink ref="K565" r:id="rId362" xr:uid="{2BA57E6C-A586-41B9-A1A5-9901DD0401DA}"/>
    <hyperlink ref="K435" r:id="rId363" xr:uid="{36BC6ACD-8AB6-4FFF-92C8-0A96E43B2BDA}"/>
    <hyperlink ref="K705" r:id="rId364" xr:uid="{84531DFC-0311-4DA3-A4A6-2E5F5DD9A9AF}"/>
    <hyperlink ref="K730" r:id="rId365" xr:uid="{D714D538-CC3F-4004-9AC2-64D65195BDA5}"/>
    <hyperlink ref="K736" r:id="rId366" xr:uid="{07413C01-7DE6-46E9-AD44-59C0D572482A}"/>
    <hyperlink ref="K771" r:id="rId367" xr:uid="{C801177E-F628-4762-B70A-D85ADF4113A8}"/>
    <hyperlink ref="K937" r:id="rId368" xr:uid="{E4F66C61-59C0-4028-B79F-7DF487CD1F52}"/>
    <hyperlink ref="K845" r:id="rId369" xr:uid="{FC389179-C75F-4F46-AA1F-0FE1C897276E}"/>
    <hyperlink ref="K841" r:id="rId370" xr:uid="{33BC8774-1D70-4B2B-8BD9-FF2CD3048F53}"/>
    <hyperlink ref="K139" r:id="rId371" xr:uid="{D4FCA971-4C09-45A9-ADC6-4727DD2680EA}"/>
    <hyperlink ref="K174" r:id="rId372" xr:uid="{D3668DC7-8EBD-46CD-9593-E62DF1298FAA}"/>
    <hyperlink ref="K199" r:id="rId373" xr:uid="{C5CDB8DC-2AD6-4F3C-8A9C-D7FA913E1C8F}"/>
    <hyperlink ref="K816" r:id="rId374" xr:uid="{EEFF9E6E-1A06-4980-8D22-0F84CE16D596}"/>
    <hyperlink ref="K883" r:id="rId375" xr:uid="{4B50B4C1-DC11-4524-B604-D599518949F4}"/>
    <hyperlink ref="K606" r:id="rId376" xr:uid="{45FB09DD-7142-4708-B1D6-18093D6DA167}"/>
    <hyperlink ref="K110" r:id="rId377" xr:uid="{F2688B9A-B229-422E-BF3E-3D08C063FBCC}"/>
    <hyperlink ref="K266" r:id="rId378" xr:uid="{1EAA2084-496A-41C2-9950-BAA5300EBD50}"/>
    <hyperlink ref="K225" r:id="rId379" xr:uid="{54D58163-5421-49A4-BC33-D4E918361A78}"/>
    <hyperlink ref="K236" r:id="rId380" xr:uid="{9319C8BD-7060-432E-AED0-19235E536095}"/>
    <hyperlink ref="K252" r:id="rId381" xr:uid="{C2EBA8D5-D241-4BC6-A163-4BA1EB082211}"/>
    <hyperlink ref="K389" r:id="rId382" xr:uid="{F6B4EB22-2516-40F2-8E4A-26ABF398C729}"/>
    <hyperlink ref="K536" r:id="rId383" xr:uid="{1C9B0ACF-56C3-4F46-B9E4-F1D7A308CA1E}"/>
    <hyperlink ref="K622" r:id="rId384" xr:uid="{A96514C2-DD37-49C1-A0C3-A25477E9A740}"/>
    <hyperlink ref="K810" r:id="rId385" xr:uid="{0FC564F4-0EE5-41BC-8A1D-DA83D6EE6868}"/>
    <hyperlink ref="K297" r:id="rId386" xr:uid="{963AAD39-5B40-4F1A-AE61-ABB38DE526EF}"/>
    <hyperlink ref="K922" r:id="rId387" xr:uid="{99617072-E5CE-4BD8-8B90-FAF55497F986}"/>
    <hyperlink ref="K208" r:id="rId388" xr:uid="{615B4324-7A3D-4325-9DA7-2E2F28770A0C}"/>
    <hyperlink ref="K159" r:id="rId389" xr:uid="{BF17CBBD-759F-4FAF-ABF1-4BC726FC46F0}"/>
    <hyperlink ref="K97" r:id="rId390" xr:uid="{2059A884-9BF0-46CD-AB13-9D926DC4C1B5}"/>
  </hyperlinks>
  <pageMargins left="0.7" right="0.7" top="0.75" bottom="0.75" header="0.3" footer="0.3"/>
  <pageSetup orientation="portrait" r:id="rId39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24BAB-4376-4372-8221-EBBDFBA97E66}">
  <sheetPr codeName="Sheet10"/>
  <dimension ref="A1:G134"/>
  <sheetViews>
    <sheetView workbookViewId="0">
      <selection activeCell="A10" sqref="A10"/>
    </sheetView>
  </sheetViews>
  <sheetFormatPr defaultRowHeight="14.75" x14ac:dyDescent="0.75"/>
  <cols>
    <col min="1" max="1" width="44.81640625" customWidth="1"/>
    <col min="2" max="2" width="25.26953125" customWidth="1"/>
    <col min="3" max="3" width="30.40625" customWidth="1"/>
    <col min="4" max="4" width="24.6796875" customWidth="1"/>
    <col min="5" max="5" width="11.1328125" customWidth="1"/>
    <col min="6" max="6" width="46.36328125" customWidth="1"/>
  </cols>
  <sheetData>
    <row r="1" spans="1:7" ht="16" x14ac:dyDescent="0.8">
      <c r="A1" s="33" t="s">
        <v>110</v>
      </c>
      <c r="B1" s="34" t="s">
        <v>5436</v>
      </c>
      <c r="C1" s="33" t="s">
        <v>5437</v>
      </c>
      <c r="D1" s="33" t="s">
        <v>5438</v>
      </c>
      <c r="E1" s="33"/>
      <c r="F1" s="33" t="s">
        <v>5628</v>
      </c>
      <c r="G1" s="32"/>
    </row>
    <row r="2" spans="1:7" x14ac:dyDescent="0.75">
      <c r="A2" t="s">
        <v>14</v>
      </c>
      <c r="B2" s="31">
        <v>0.43330000000000002</v>
      </c>
      <c r="C2" s="31">
        <v>0</v>
      </c>
      <c r="D2">
        <v>0</v>
      </c>
    </row>
    <row r="3" spans="1:7" x14ac:dyDescent="0.75">
      <c r="A3" t="s">
        <v>46</v>
      </c>
      <c r="B3" s="31">
        <v>0.26669999999999999</v>
      </c>
      <c r="C3" s="31">
        <v>0.42420000000000002</v>
      </c>
      <c r="D3" s="31">
        <v>0.375</v>
      </c>
      <c r="E3" s="31"/>
    </row>
    <row r="4" spans="1:7" x14ac:dyDescent="0.75">
      <c r="A4" t="s">
        <v>4</v>
      </c>
      <c r="B4" s="31">
        <v>0.1333</v>
      </c>
      <c r="C4" s="31">
        <v>0.18179999999999999</v>
      </c>
      <c r="D4" s="31">
        <v>0</v>
      </c>
      <c r="E4" s="31"/>
    </row>
    <row r="5" spans="1:7" x14ac:dyDescent="0.75">
      <c r="A5" t="s">
        <v>5</v>
      </c>
      <c r="B5" s="31">
        <v>0.16669999999999999</v>
      </c>
      <c r="C5" s="31">
        <v>0.39400000000000002</v>
      </c>
      <c r="D5" s="31">
        <v>0.625</v>
      </c>
      <c r="E5" s="31"/>
    </row>
    <row r="8" spans="1:7" x14ac:dyDescent="0.75">
      <c r="A8" s="4" t="s">
        <v>5810</v>
      </c>
      <c r="F8" s="6" t="s">
        <v>5808</v>
      </c>
    </row>
    <row r="10" spans="1:7" x14ac:dyDescent="0.75">
      <c r="A10" s="4" t="s">
        <v>5437</v>
      </c>
      <c r="B10" s="4" t="s">
        <v>5496</v>
      </c>
      <c r="C10" s="4" t="s">
        <v>5543</v>
      </c>
    </row>
    <row r="11" spans="1:7" x14ac:dyDescent="0.75">
      <c r="A11" t="s">
        <v>5544</v>
      </c>
      <c r="B11" t="s">
        <v>5545</v>
      </c>
      <c r="C11" t="s">
        <v>5546</v>
      </c>
    </row>
    <row r="12" spans="1:7" x14ac:dyDescent="0.75">
      <c r="A12" t="s">
        <v>5547</v>
      </c>
      <c r="B12" t="s">
        <v>5548</v>
      </c>
      <c r="C12" t="s">
        <v>5549</v>
      </c>
    </row>
    <row r="13" spans="1:7" x14ac:dyDescent="0.75">
      <c r="A13" t="s">
        <v>5550</v>
      </c>
      <c r="B13" t="s">
        <v>5551</v>
      </c>
      <c r="C13" t="s">
        <v>5549</v>
      </c>
    </row>
    <row r="14" spans="1:7" x14ac:dyDescent="0.75">
      <c r="A14" t="s">
        <v>5552</v>
      </c>
      <c r="B14" t="s">
        <v>171</v>
      </c>
      <c r="C14" t="s">
        <v>5549</v>
      </c>
    </row>
    <row r="15" spans="1:7" x14ac:dyDescent="0.75">
      <c r="A15" t="s">
        <v>5553</v>
      </c>
      <c r="B15" t="s">
        <v>171</v>
      </c>
      <c r="C15" t="s">
        <v>5554</v>
      </c>
    </row>
    <row r="16" spans="1:7" x14ac:dyDescent="0.75">
      <c r="A16" t="s">
        <v>5555</v>
      </c>
      <c r="B16" t="s">
        <v>171</v>
      </c>
      <c r="C16" t="s">
        <v>5554</v>
      </c>
    </row>
    <row r="17" spans="1:3" x14ac:dyDescent="0.75">
      <c r="A17" t="s">
        <v>5556</v>
      </c>
      <c r="B17" t="s">
        <v>171</v>
      </c>
      <c r="C17" t="s">
        <v>5554</v>
      </c>
    </row>
    <row r="18" spans="1:3" x14ac:dyDescent="0.75">
      <c r="A18" t="s">
        <v>5557</v>
      </c>
      <c r="B18" t="s">
        <v>171</v>
      </c>
      <c r="C18" t="s">
        <v>5558</v>
      </c>
    </row>
    <row r="19" spans="1:3" x14ac:dyDescent="0.75">
      <c r="A19" t="s">
        <v>5559</v>
      </c>
      <c r="B19" t="s">
        <v>5560</v>
      </c>
      <c r="C19" t="s">
        <v>5546</v>
      </c>
    </row>
    <row r="20" spans="1:3" x14ac:dyDescent="0.75">
      <c r="A20" t="s">
        <v>5561</v>
      </c>
      <c r="B20" t="s">
        <v>171</v>
      </c>
      <c r="C20" t="s">
        <v>5546</v>
      </c>
    </row>
    <row r="21" spans="1:3" x14ac:dyDescent="0.75">
      <c r="A21" t="s">
        <v>5562</v>
      </c>
      <c r="B21" t="s">
        <v>5560</v>
      </c>
      <c r="C21" t="s">
        <v>5546</v>
      </c>
    </row>
    <row r="22" spans="1:3" x14ac:dyDescent="0.75">
      <c r="A22" t="s">
        <v>5563</v>
      </c>
      <c r="B22" t="s">
        <v>171</v>
      </c>
      <c r="C22" t="s">
        <v>5546</v>
      </c>
    </row>
    <row r="23" spans="1:3" x14ac:dyDescent="0.75">
      <c r="A23" t="s">
        <v>5564</v>
      </c>
      <c r="B23" t="s">
        <v>5565</v>
      </c>
      <c r="C23" t="s">
        <v>5546</v>
      </c>
    </row>
    <row r="24" spans="1:3" x14ac:dyDescent="0.75">
      <c r="A24" t="s">
        <v>5566</v>
      </c>
      <c r="B24" t="s">
        <v>171</v>
      </c>
      <c r="C24" t="s">
        <v>5546</v>
      </c>
    </row>
    <row r="25" spans="1:3" x14ac:dyDescent="0.75">
      <c r="A25" t="s">
        <v>5567</v>
      </c>
      <c r="B25" t="s">
        <v>5560</v>
      </c>
      <c r="C25" t="s">
        <v>5568</v>
      </c>
    </row>
    <row r="26" spans="1:3" x14ac:dyDescent="0.75">
      <c r="A26" t="s">
        <v>5569</v>
      </c>
      <c r="B26" t="s">
        <v>5560</v>
      </c>
      <c r="C26" t="s">
        <v>5568</v>
      </c>
    </row>
    <row r="27" spans="1:3" x14ac:dyDescent="0.75">
      <c r="A27" t="s">
        <v>5570</v>
      </c>
      <c r="B27" t="s">
        <v>171</v>
      </c>
      <c r="C27" t="s">
        <v>5571</v>
      </c>
    </row>
    <row r="28" spans="1:3" x14ac:dyDescent="0.75">
      <c r="A28" t="s">
        <v>5572</v>
      </c>
      <c r="B28" t="s">
        <v>171</v>
      </c>
      <c r="C28" t="s">
        <v>5546</v>
      </c>
    </row>
    <row r="29" spans="1:3" x14ac:dyDescent="0.75">
      <c r="A29" t="s">
        <v>5573</v>
      </c>
      <c r="B29" t="s">
        <v>171</v>
      </c>
      <c r="C29" t="s">
        <v>5574</v>
      </c>
    </row>
    <row r="30" spans="1:3" x14ac:dyDescent="0.75">
      <c r="A30" t="s">
        <v>5575</v>
      </c>
      <c r="B30" t="s">
        <v>5560</v>
      </c>
      <c r="C30" t="s">
        <v>5546</v>
      </c>
    </row>
    <row r="31" spans="1:3" x14ac:dyDescent="0.75">
      <c r="A31" t="s">
        <v>5576</v>
      </c>
      <c r="B31" t="s">
        <v>171</v>
      </c>
      <c r="C31" t="s">
        <v>5577</v>
      </c>
    </row>
    <row r="32" spans="1:3" x14ac:dyDescent="0.75">
      <c r="A32" t="s">
        <v>5578</v>
      </c>
      <c r="B32" t="s">
        <v>5560</v>
      </c>
      <c r="C32" t="s">
        <v>5579</v>
      </c>
    </row>
    <row r="33" spans="1:3" x14ac:dyDescent="0.75">
      <c r="A33" t="s">
        <v>5580</v>
      </c>
      <c r="B33" t="s">
        <v>171</v>
      </c>
      <c r="C33" t="s">
        <v>5546</v>
      </c>
    </row>
    <row r="34" spans="1:3" x14ac:dyDescent="0.75">
      <c r="A34" t="s">
        <v>5581</v>
      </c>
      <c r="B34" t="s">
        <v>171</v>
      </c>
      <c r="C34" t="s">
        <v>5546</v>
      </c>
    </row>
    <row r="35" spans="1:3" x14ac:dyDescent="0.75">
      <c r="A35" t="s">
        <v>5582</v>
      </c>
      <c r="B35" t="s">
        <v>171</v>
      </c>
      <c r="C35" t="s">
        <v>5546</v>
      </c>
    </row>
    <row r="36" spans="1:3" x14ac:dyDescent="0.75">
      <c r="A36" t="s">
        <v>5583</v>
      </c>
      <c r="B36" t="s">
        <v>171</v>
      </c>
      <c r="C36" t="s">
        <v>5577</v>
      </c>
    </row>
    <row r="37" spans="1:3" x14ac:dyDescent="0.75">
      <c r="A37" t="s">
        <v>5584</v>
      </c>
      <c r="B37" t="s">
        <v>171</v>
      </c>
      <c r="C37" t="s">
        <v>5585</v>
      </c>
    </row>
    <row r="38" spans="1:3" x14ac:dyDescent="0.75">
      <c r="A38" t="s">
        <v>5586</v>
      </c>
      <c r="B38" t="s">
        <v>168</v>
      </c>
      <c r="C38" t="s">
        <v>5546</v>
      </c>
    </row>
    <row r="39" spans="1:3" x14ac:dyDescent="0.75">
      <c r="A39" t="s">
        <v>5587</v>
      </c>
      <c r="B39" t="s">
        <v>171</v>
      </c>
      <c r="C39" t="s">
        <v>5588</v>
      </c>
    </row>
    <row r="40" spans="1:3" x14ac:dyDescent="0.75">
      <c r="A40" t="s">
        <v>5589</v>
      </c>
      <c r="B40" t="s">
        <v>171</v>
      </c>
      <c r="C40" t="s">
        <v>5546</v>
      </c>
    </row>
    <row r="41" spans="1:3" x14ac:dyDescent="0.75">
      <c r="A41" t="s">
        <v>5590</v>
      </c>
      <c r="B41" t="s">
        <v>171</v>
      </c>
      <c r="C41" t="s">
        <v>5546</v>
      </c>
    </row>
    <row r="42" spans="1:3" x14ac:dyDescent="0.75">
      <c r="A42" t="s">
        <v>5591</v>
      </c>
      <c r="B42" t="s">
        <v>171</v>
      </c>
      <c r="C42" t="s">
        <v>5546</v>
      </c>
    </row>
    <row r="43" spans="1:3" x14ac:dyDescent="0.75">
      <c r="A43" t="s">
        <v>5592</v>
      </c>
      <c r="B43" t="s">
        <v>171</v>
      </c>
      <c r="C43" t="s">
        <v>5546</v>
      </c>
    </row>
    <row r="46" spans="1:3" x14ac:dyDescent="0.75">
      <c r="A46" t="s">
        <v>5811</v>
      </c>
    </row>
    <row r="48" spans="1:3" x14ac:dyDescent="0.75">
      <c r="A48" s="4" t="s">
        <v>5435</v>
      </c>
      <c r="B48" s="4" t="s">
        <v>5543</v>
      </c>
    </row>
    <row r="49" spans="1:4" x14ac:dyDescent="0.75">
      <c r="A49" t="s">
        <v>5593</v>
      </c>
      <c r="B49" t="s">
        <v>46</v>
      </c>
    </row>
    <row r="50" spans="1:4" x14ac:dyDescent="0.75">
      <c r="A50" t="s">
        <v>5594</v>
      </c>
      <c r="B50" t="s">
        <v>5</v>
      </c>
    </row>
    <row r="51" spans="1:4" x14ac:dyDescent="0.75">
      <c r="A51" t="s">
        <v>5595</v>
      </c>
      <c r="B51" t="s">
        <v>5479</v>
      </c>
    </row>
    <row r="52" spans="1:4" x14ac:dyDescent="0.75">
      <c r="A52" t="s">
        <v>5596</v>
      </c>
      <c r="B52" t="s">
        <v>5597</v>
      </c>
    </row>
    <row r="55" spans="1:4" x14ac:dyDescent="0.75">
      <c r="A55" t="s">
        <v>5812</v>
      </c>
    </row>
    <row r="57" spans="1:4" x14ac:dyDescent="0.75">
      <c r="A57" s="4" t="s">
        <v>5439</v>
      </c>
      <c r="B57" s="4" t="s">
        <v>5440</v>
      </c>
      <c r="C57" s="4" t="s">
        <v>5441</v>
      </c>
      <c r="D57" s="4" t="s">
        <v>5442</v>
      </c>
    </row>
    <row r="58" spans="1:4" x14ac:dyDescent="0.75">
      <c r="A58" t="s">
        <v>5443</v>
      </c>
      <c r="B58" t="s">
        <v>14</v>
      </c>
      <c r="C58" t="s">
        <v>5444</v>
      </c>
      <c r="D58" t="s">
        <v>14</v>
      </c>
    </row>
    <row r="59" spans="1:4" x14ac:dyDescent="0.75">
      <c r="A59" t="s">
        <v>5445</v>
      </c>
      <c r="B59" t="s">
        <v>14</v>
      </c>
      <c r="C59" t="s">
        <v>5446</v>
      </c>
      <c r="D59" t="s">
        <v>14</v>
      </c>
    </row>
    <row r="60" spans="1:4" x14ac:dyDescent="0.75">
      <c r="A60" t="s">
        <v>5447</v>
      </c>
      <c r="B60" t="s">
        <v>14</v>
      </c>
      <c r="C60" t="s">
        <v>5446</v>
      </c>
      <c r="D60" t="s">
        <v>14</v>
      </c>
    </row>
    <row r="61" spans="1:4" x14ac:dyDescent="0.75">
      <c r="A61" t="s">
        <v>5448</v>
      </c>
      <c r="B61" t="s">
        <v>14</v>
      </c>
      <c r="C61" t="s">
        <v>5446</v>
      </c>
      <c r="D61" t="s">
        <v>14</v>
      </c>
    </row>
    <row r="62" spans="1:4" x14ac:dyDescent="0.75">
      <c r="A62" t="s">
        <v>5449</v>
      </c>
      <c r="B62" t="s">
        <v>14</v>
      </c>
      <c r="C62" t="s">
        <v>5446</v>
      </c>
      <c r="D62" t="s">
        <v>14</v>
      </c>
    </row>
    <row r="63" spans="1:4" x14ac:dyDescent="0.75">
      <c r="A63" t="s">
        <v>5450</v>
      </c>
      <c r="B63" t="s">
        <v>14</v>
      </c>
      <c r="C63" t="s">
        <v>14</v>
      </c>
      <c r="D63" t="s">
        <v>14</v>
      </c>
    </row>
    <row r="64" spans="1:4" x14ac:dyDescent="0.75">
      <c r="A64" t="s">
        <v>5451</v>
      </c>
      <c r="B64" t="s">
        <v>14</v>
      </c>
      <c r="C64" t="s">
        <v>14</v>
      </c>
      <c r="D64" t="s">
        <v>14</v>
      </c>
    </row>
    <row r="65" spans="1:4" x14ac:dyDescent="0.75">
      <c r="A65" t="s">
        <v>5452</v>
      </c>
      <c r="B65" t="s">
        <v>14</v>
      </c>
      <c r="C65" t="s">
        <v>5446</v>
      </c>
      <c r="D65" t="s">
        <v>14</v>
      </c>
    </row>
    <row r="66" spans="1:4" x14ac:dyDescent="0.75">
      <c r="A66" t="s">
        <v>5453</v>
      </c>
      <c r="B66" t="s">
        <v>14</v>
      </c>
      <c r="C66" t="s">
        <v>5446</v>
      </c>
      <c r="D66" t="s">
        <v>14</v>
      </c>
    </row>
    <row r="67" spans="1:4" x14ac:dyDescent="0.75">
      <c r="A67" t="s">
        <v>5454</v>
      </c>
      <c r="B67" t="s">
        <v>14</v>
      </c>
      <c r="C67" t="s">
        <v>1230</v>
      </c>
      <c r="D67" t="s">
        <v>4</v>
      </c>
    </row>
    <row r="68" spans="1:4" x14ac:dyDescent="0.75">
      <c r="A68" t="s">
        <v>5455</v>
      </c>
      <c r="B68" t="s">
        <v>14</v>
      </c>
      <c r="C68" t="s">
        <v>5456</v>
      </c>
      <c r="D68" t="s">
        <v>14</v>
      </c>
    </row>
    <row r="69" spans="1:4" x14ac:dyDescent="0.75">
      <c r="A69" t="s">
        <v>5457</v>
      </c>
      <c r="B69" t="s">
        <v>14</v>
      </c>
      <c r="C69" t="s">
        <v>5456</v>
      </c>
      <c r="D69" t="s">
        <v>14</v>
      </c>
    </row>
    <row r="70" spans="1:4" x14ac:dyDescent="0.75">
      <c r="A70" t="s">
        <v>5458</v>
      </c>
      <c r="B70" t="s">
        <v>5123</v>
      </c>
      <c r="C70" t="s">
        <v>112</v>
      </c>
      <c r="D70" t="s">
        <v>5</v>
      </c>
    </row>
    <row r="71" spans="1:4" x14ac:dyDescent="0.75">
      <c r="A71" t="s">
        <v>5459</v>
      </c>
      <c r="B71" t="s">
        <v>14</v>
      </c>
      <c r="C71" t="s">
        <v>5456</v>
      </c>
      <c r="D71" t="s">
        <v>14</v>
      </c>
    </row>
    <row r="72" spans="1:4" x14ac:dyDescent="0.75">
      <c r="A72" t="s">
        <v>5460</v>
      </c>
      <c r="B72" t="s">
        <v>14</v>
      </c>
      <c r="C72" t="s">
        <v>5456</v>
      </c>
      <c r="D72" t="s">
        <v>14</v>
      </c>
    </row>
    <row r="73" spans="1:4" x14ac:dyDescent="0.75">
      <c r="A73" t="s">
        <v>5461</v>
      </c>
      <c r="B73" t="s">
        <v>14</v>
      </c>
      <c r="C73" t="s">
        <v>112</v>
      </c>
      <c r="D73" t="s">
        <v>5</v>
      </c>
    </row>
    <row r="74" spans="1:4" x14ac:dyDescent="0.75">
      <c r="A74" t="s">
        <v>5462</v>
      </c>
      <c r="B74" t="s">
        <v>14</v>
      </c>
      <c r="C74" t="s">
        <v>1230</v>
      </c>
      <c r="D74" t="s">
        <v>5463</v>
      </c>
    </row>
    <row r="75" spans="1:4" x14ac:dyDescent="0.75">
      <c r="A75" t="s">
        <v>5464</v>
      </c>
      <c r="B75" t="s">
        <v>14</v>
      </c>
      <c r="C75" t="s">
        <v>112</v>
      </c>
      <c r="D75" t="s">
        <v>5</v>
      </c>
    </row>
    <row r="76" spans="1:4" x14ac:dyDescent="0.75">
      <c r="A76" t="s">
        <v>5465</v>
      </c>
      <c r="B76" t="s">
        <v>2751</v>
      </c>
      <c r="C76" t="s">
        <v>112</v>
      </c>
      <c r="D76" t="s">
        <v>46</v>
      </c>
    </row>
    <row r="77" spans="1:4" x14ac:dyDescent="0.75">
      <c r="A77" t="s">
        <v>5466</v>
      </c>
      <c r="B77" t="s">
        <v>2751</v>
      </c>
      <c r="C77" t="s">
        <v>112</v>
      </c>
      <c r="D77" t="s">
        <v>46</v>
      </c>
    </row>
    <row r="78" spans="1:4" x14ac:dyDescent="0.75">
      <c r="A78" t="s">
        <v>5467</v>
      </c>
      <c r="B78" t="s">
        <v>2751</v>
      </c>
      <c r="C78" t="s">
        <v>112</v>
      </c>
      <c r="D78" t="s">
        <v>46</v>
      </c>
    </row>
    <row r="79" spans="1:4" x14ac:dyDescent="0.75">
      <c r="A79" t="s">
        <v>5468</v>
      </c>
      <c r="B79" t="s">
        <v>5469</v>
      </c>
      <c r="C79" t="s">
        <v>5482</v>
      </c>
      <c r="D79" t="s">
        <v>46</v>
      </c>
    </row>
    <row r="80" spans="1:4" x14ac:dyDescent="0.75">
      <c r="A80" t="s">
        <v>5470</v>
      </c>
      <c r="B80" t="s">
        <v>2751</v>
      </c>
      <c r="C80" t="s">
        <v>5482</v>
      </c>
      <c r="D80" t="s">
        <v>46</v>
      </c>
    </row>
    <row r="81" spans="1:4" x14ac:dyDescent="0.75">
      <c r="A81" t="s">
        <v>5471</v>
      </c>
      <c r="B81" t="s">
        <v>2751</v>
      </c>
      <c r="C81" t="s">
        <v>112</v>
      </c>
      <c r="D81" t="s">
        <v>46</v>
      </c>
    </row>
    <row r="82" spans="1:4" x14ac:dyDescent="0.75">
      <c r="A82" t="s">
        <v>5472</v>
      </c>
      <c r="B82" t="s">
        <v>1440</v>
      </c>
      <c r="C82" t="s">
        <v>5473</v>
      </c>
      <c r="D82" t="s">
        <v>46</v>
      </c>
    </row>
    <row r="83" spans="1:4" x14ac:dyDescent="0.75">
      <c r="A83" t="s">
        <v>5474</v>
      </c>
      <c r="B83" t="s">
        <v>1440</v>
      </c>
      <c r="C83" t="s">
        <v>5475</v>
      </c>
      <c r="D83" t="s">
        <v>4</v>
      </c>
    </row>
    <row r="84" spans="1:4" x14ac:dyDescent="0.75">
      <c r="A84" t="s">
        <v>5476</v>
      </c>
      <c r="B84" t="s">
        <v>5477</v>
      </c>
      <c r="C84" t="s">
        <v>1230</v>
      </c>
      <c r="D84" t="s">
        <v>4</v>
      </c>
    </row>
    <row r="85" spans="1:4" x14ac:dyDescent="0.75">
      <c r="A85" t="s">
        <v>5478</v>
      </c>
      <c r="B85" t="s">
        <v>656</v>
      </c>
      <c r="C85" t="s">
        <v>112</v>
      </c>
      <c r="D85" t="s">
        <v>5479</v>
      </c>
    </row>
    <row r="86" spans="1:4" x14ac:dyDescent="0.75">
      <c r="A86" t="s">
        <v>5480</v>
      </c>
      <c r="B86" t="s">
        <v>656</v>
      </c>
      <c r="C86" t="s">
        <v>112</v>
      </c>
      <c r="D86" t="s">
        <v>5479</v>
      </c>
    </row>
    <row r="87" spans="1:4" x14ac:dyDescent="0.75">
      <c r="A87" t="s">
        <v>5481</v>
      </c>
      <c r="B87" t="s">
        <v>639</v>
      </c>
      <c r="C87" t="s">
        <v>5</v>
      </c>
      <c r="D87" t="s">
        <v>5</v>
      </c>
    </row>
    <row r="90" spans="1:4" x14ac:dyDescent="0.75">
      <c r="A90" s="4" t="s">
        <v>5486</v>
      </c>
      <c r="B90" s="4" t="s">
        <v>5483</v>
      </c>
      <c r="C90" s="4" t="s">
        <v>5484</v>
      </c>
      <c r="D90" s="4" t="s">
        <v>5485</v>
      </c>
    </row>
    <row r="91" spans="1:4" x14ac:dyDescent="0.75">
      <c r="A91" t="s">
        <v>5487</v>
      </c>
      <c r="B91">
        <v>17</v>
      </c>
      <c r="C91">
        <v>8</v>
      </c>
      <c r="D91">
        <v>9</v>
      </c>
    </row>
    <row r="92" spans="1:4" x14ac:dyDescent="0.75">
      <c r="A92" t="s">
        <v>5488</v>
      </c>
      <c r="B92">
        <v>4</v>
      </c>
      <c r="C92">
        <v>2</v>
      </c>
      <c r="D92">
        <v>2</v>
      </c>
    </row>
    <row r="93" spans="1:4" x14ac:dyDescent="0.75">
      <c r="A93" t="s">
        <v>5489</v>
      </c>
      <c r="B93">
        <v>2</v>
      </c>
      <c r="C93">
        <v>2</v>
      </c>
      <c r="D93">
        <v>0</v>
      </c>
    </row>
    <row r="94" spans="1:4" x14ac:dyDescent="0.75">
      <c r="A94" t="s">
        <v>5493</v>
      </c>
      <c r="B94">
        <v>1</v>
      </c>
      <c r="C94">
        <v>1</v>
      </c>
      <c r="D94">
        <v>0</v>
      </c>
    </row>
    <row r="95" spans="1:4" x14ac:dyDescent="0.75">
      <c r="A95" t="s">
        <v>5494</v>
      </c>
      <c r="B95">
        <v>1</v>
      </c>
      <c r="C95">
        <v>1</v>
      </c>
      <c r="D95">
        <v>0</v>
      </c>
    </row>
    <row r="96" spans="1:4" x14ac:dyDescent="0.75">
      <c r="A96" t="s">
        <v>5492</v>
      </c>
      <c r="B96">
        <f>SUM(B91:B95)</f>
        <v>25</v>
      </c>
      <c r="C96">
        <f t="shared" ref="C96:D96" si="0">SUM(C91:C95)</f>
        <v>14</v>
      </c>
      <c r="D96">
        <f t="shared" si="0"/>
        <v>11</v>
      </c>
    </row>
    <row r="98" spans="1:6" x14ac:dyDescent="0.75">
      <c r="A98" t="s">
        <v>5813</v>
      </c>
      <c r="F98" s="6" t="s">
        <v>5814</v>
      </c>
    </row>
    <row r="100" spans="1:6" x14ac:dyDescent="0.75">
      <c r="A100" s="4" t="s">
        <v>5809</v>
      </c>
      <c r="B100" s="4" t="s">
        <v>5495</v>
      </c>
      <c r="C100" s="4" t="s">
        <v>5496</v>
      </c>
      <c r="D100" s="4" t="s">
        <v>5497</v>
      </c>
      <c r="E100" s="4" t="s">
        <v>5498</v>
      </c>
    </row>
    <row r="101" spans="1:6" x14ac:dyDescent="0.75">
      <c r="A101" t="s">
        <v>5499</v>
      </c>
      <c r="B101" t="s">
        <v>5500</v>
      </c>
      <c r="C101" t="s">
        <v>5501</v>
      </c>
      <c r="D101" t="s">
        <v>5502</v>
      </c>
      <c r="E101" t="s">
        <v>5503</v>
      </c>
    </row>
    <row r="102" spans="1:6" x14ac:dyDescent="0.75">
      <c r="A102" t="s">
        <v>5504</v>
      </c>
      <c r="B102" t="s">
        <v>5500</v>
      </c>
      <c r="C102" t="s">
        <v>5501</v>
      </c>
      <c r="D102" t="s">
        <v>5502</v>
      </c>
      <c r="E102" t="s">
        <v>5505</v>
      </c>
    </row>
    <row r="103" spans="1:6" x14ac:dyDescent="0.75">
      <c r="A103" t="s">
        <v>5506</v>
      </c>
      <c r="B103" t="s">
        <v>5500</v>
      </c>
      <c r="C103" t="s">
        <v>5501</v>
      </c>
      <c r="D103" t="s">
        <v>5502</v>
      </c>
      <c r="E103" t="s">
        <v>5503</v>
      </c>
    </row>
    <row r="104" spans="1:6" x14ac:dyDescent="0.75">
      <c r="A104" t="s">
        <v>5507</v>
      </c>
      <c r="B104" t="s">
        <v>5500</v>
      </c>
      <c r="C104" t="s">
        <v>5501</v>
      </c>
      <c r="D104" t="s">
        <v>5502</v>
      </c>
      <c r="E104" t="s">
        <v>5508</v>
      </c>
    </row>
    <row r="105" spans="1:6" x14ac:dyDescent="0.75">
      <c r="A105" t="s">
        <v>5509</v>
      </c>
      <c r="B105" t="s">
        <v>5487</v>
      </c>
      <c r="C105" t="s">
        <v>5501</v>
      </c>
      <c r="D105" t="s">
        <v>5541</v>
      </c>
      <c r="E105" t="s">
        <v>5510</v>
      </c>
    </row>
    <row r="106" spans="1:6" x14ac:dyDescent="0.75">
      <c r="A106" t="s">
        <v>5511</v>
      </c>
      <c r="B106" t="s">
        <v>5487</v>
      </c>
      <c r="C106" t="s">
        <v>5501</v>
      </c>
      <c r="D106" t="s">
        <v>5502</v>
      </c>
      <c r="E106" t="s">
        <v>5510</v>
      </c>
    </row>
    <row r="107" spans="1:6" x14ac:dyDescent="0.75">
      <c r="A107" t="s">
        <v>5512</v>
      </c>
      <c r="B107" t="s">
        <v>5487</v>
      </c>
      <c r="C107" t="s">
        <v>5501</v>
      </c>
      <c r="D107" t="s">
        <v>5502</v>
      </c>
      <c r="E107" t="s">
        <v>5510</v>
      </c>
    </row>
    <row r="108" spans="1:6" x14ac:dyDescent="0.75">
      <c r="A108" t="s">
        <v>5513</v>
      </c>
      <c r="B108" t="s">
        <v>5487</v>
      </c>
      <c r="C108" t="s">
        <v>5501</v>
      </c>
      <c r="D108" t="s">
        <v>5502</v>
      </c>
    </row>
    <row r="109" spans="1:6" x14ac:dyDescent="0.75">
      <c r="A109" t="s">
        <v>5514</v>
      </c>
      <c r="B109" t="s">
        <v>5487</v>
      </c>
      <c r="C109" t="s">
        <v>5515</v>
      </c>
      <c r="D109" t="s">
        <v>465</v>
      </c>
      <c r="E109" t="s">
        <v>5510</v>
      </c>
    </row>
    <row r="110" spans="1:6" x14ac:dyDescent="0.75">
      <c r="A110" t="s">
        <v>5516</v>
      </c>
      <c r="B110" t="s">
        <v>5517</v>
      </c>
      <c r="C110" t="s">
        <v>2447</v>
      </c>
      <c r="D110" t="s">
        <v>5518</v>
      </c>
      <c r="E110" t="s">
        <v>5510</v>
      </c>
    </row>
    <row r="111" spans="1:6" x14ac:dyDescent="0.75">
      <c r="A111" t="s">
        <v>5519</v>
      </c>
      <c r="B111" t="s">
        <v>5520</v>
      </c>
      <c r="C111" t="s">
        <v>5501</v>
      </c>
      <c r="D111" t="s">
        <v>5502</v>
      </c>
      <c r="E111" t="s">
        <v>5510</v>
      </c>
    </row>
    <row r="112" spans="1:6" x14ac:dyDescent="0.75">
      <c r="A112" t="s">
        <v>5521</v>
      </c>
      <c r="B112" t="s">
        <v>5487</v>
      </c>
      <c r="C112" t="s">
        <v>2447</v>
      </c>
      <c r="D112" t="s">
        <v>5522</v>
      </c>
      <c r="E112" t="s">
        <v>5510</v>
      </c>
    </row>
    <row r="113" spans="1:5" x14ac:dyDescent="0.75">
      <c r="A113" t="s">
        <v>5523</v>
      </c>
      <c r="B113" t="s">
        <v>5487</v>
      </c>
      <c r="C113" t="s">
        <v>2447</v>
      </c>
      <c r="D113" t="s">
        <v>5524</v>
      </c>
      <c r="E113" t="s">
        <v>5542</v>
      </c>
    </row>
    <row r="114" spans="1:5" x14ac:dyDescent="0.75">
      <c r="A114" t="s">
        <v>5525</v>
      </c>
      <c r="B114" t="s">
        <v>5487</v>
      </c>
      <c r="C114" t="s">
        <v>2447</v>
      </c>
      <c r="D114" t="s">
        <v>5522</v>
      </c>
      <c r="E114" t="s">
        <v>5510</v>
      </c>
    </row>
    <row r="115" spans="1:5" x14ac:dyDescent="0.75">
      <c r="A115" t="s">
        <v>5526</v>
      </c>
      <c r="B115" t="s">
        <v>5500</v>
      </c>
      <c r="C115" t="s">
        <v>2447</v>
      </c>
      <c r="D115" t="s">
        <v>5522</v>
      </c>
      <c r="E115" t="s">
        <v>5510</v>
      </c>
    </row>
    <row r="116" spans="1:5" x14ac:dyDescent="0.75">
      <c r="A116" t="s">
        <v>5527</v>
      </c>
      <c r="B116" t="s">
        <v>5491</v>
      </c>
      <c r="C116" t="s">
        <v>2447</v>
      </c>
      <c r="D116" t="s">
        <v>5528</v>
      </c>
      <c r="E116" t="s">
        <v>5510</v>
      </c>
    </row>
    <row r="117" spans="1:5" x14ac:dyDescent="0.75">
      <c r="A117" t="s">
        <v>5529</v>
      </c>
      <c r="B117" t="s">
        <v>5488</v>
      </c>
      <c r="C117" t="s">
        <v>5501</v>
      </c>
      <c r="D117" t="s">
        <v>5502</v>
      </c>
    </row>
    <row r="118" spans="1:5" x14ac:dyDescent="0.75">
      <c r="A118" t="s">
        <v>5530</v>
      </c>
      <c r="B118" t="s">
        <v>5489</v>
      </c>
      <c r="C118" t="s">
        <v>2447</v>
      </c>
      <c r="D118" t="s">
        <v>5522</v>
      </c>
    </row>
    <row r="119" spans="1:5" x14ac:dyDescent="0.75">
      <c r="A119" t="s">
        <v>5531</v>
      </c>
      <c r="B119" t="s">
        <v>5489</v>
      </c>
      <c r="C119" t="s">
        <v>2447</v>
      </c>
      <c r="D119" t="s">
        <v>5522</v>
      </c>
    </row>
    <row r="120" spans="1:5" x14ac:dyDescent="0.75">
      <c r="A120" t="s">
        <v>5532</v>
      </c>
      <c r="B120" t="s">
        <v>5490</v>
      </c>
      <c r="C120" t="s">
        <v>5515</v>
      </c>
      <c r="D120" t="s">
        <v>5528</v>
      </c>
      <c r="E120" t="s">
        <v>5533</v>
      </c>
    </row>
    <row r="121" spans="1:5" x14ac:dyDescent="0.75">
      <c r="A121" t="s">
        <v>5534</v>
      </c>
      <c r="B121" t="s">
        <v>5488</v>
      </c>
      <c r="C121" t="s">
        <v>2447</v>
      </c>
      <c r="D121" t="s">
        <v>5535</v>
      </c>
    </row>
    <row r="122" spans="1:5" x14ac:dyDescent="0.75">
      <c r="A122" t="s">
        <v>5536</v>
      </c>
      <c r="B122" t="s">
        <v>5488</v>
      </c>
      <c r="C122" t="s">
        <v>5515</v>
      </c>
      <c r="D122" t="s">
        <v>5522</v>
      </c>
    </row>
    <row r="123" spans="1:5" x14ac:dyDescent="0.75">
      <c r="A123" t="s">
        <v>5537</v>
      </c>
      <c r="B123" t="s">
        <v>5488</v>
      </c>
      <c r="C123" t="s">
        <v>5501</v>
      </c>
      <c r="D123" t="s">
        <v>5502</v>
      </c>
    </row>
    <row r="124" spans="1:5" x14ac:dyDescent="0.75">
      <c r="A124" t="s">
        <v>5538</v>
      </c>
      <c r="B124" t="s">
        <v>5487</v>
      </c>
      <c r="C124" t="s">
        <v>2447</v>
      </c>
      <c r="D124" t="s">
        <v>5522</v>
      </c>
      <c r="E124" t="s">
        <v>5539</v>
      </c>
    </row>
    <row r="125" spans="1:5" x14ac:dyDescent="0.75">
      <c r="A125" t="s">
        <v>5540</v>
      </c>
      <c r="B125" t="s">
        <v>5487</v>
      </c>
      <c r="C125" t="s">
        <v>2447</v>
      </c>
      <c r="D125" t="s">
        <v>5522</v>
      </c>
      <c r="E125" t="s">
        <v>5539</v>
      </c>
    </row>
    <row r="129" spans="1:3" x14ac:dyDescent="0.75">
      <c r="A129" s="4"/>
    </row>
    <row r="131" spans="1:3" x14ac:dyDescent="0.75">
      <c r="A131" s="4"/>
      <c r="B131" s="4"/>
      <c r="C131" s="4"/>
    </row>
    <row r="132" spans="1:3" x14ac:dyDescent="0.75">
      <c r="A132" s="4"/>
    </row>
    <row r="133" spans="1:3" x14ac:dyDescent="0.75">
      <c r="A133" s="4"/>
    </row>
    <row r="134" spans="1:3" x14ac:dyDescent="0.75">
      <c r="A134" s="4"/>
    </row>
  </sheetData>
  <hyperlinks>
    <hyperlink ref="F8" r:id="rId1" xr:uid="{373F0146-717D-4DD7-A525-A740D5EB068D}"/>
    <hyperlink ref="F98" r:id="rId2" xr:uid="{9F951186-27BA-4A36-B0E0-E8D89A7C5E5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B91D-9B7C-4C26-91F7-424517E324F9}">
  <sheetPr codeName="Sheet11"/>
  <dimension ref="A1:G25"/>
  <sheetViews>
    <sheetView workbookViewId="0">
      <selection activeCell="B9" sqref="B9"/>
    </sheetView>
  </sheetViews>
  <sheetFormatPr defaultRowHeight="14.75" x14ac:dyDescent="0.75"/>
  <cols>
    <col min="1" max="1" width="37" customWidth="1"/>
    <col min="2" max="2" width="25.08984375" customWidth="1"/>
    <col min="3" max="3" width="20.90625" customWidth="1"/>
    <col min="4" max="4" width="12.90625" customWidth="1"/>
    <col min="5" max="5" width="12.54296875" customWidth="1"/>
  </cols>
  <sheetData>
    <row r="1" spans="1:7" x14ac:dyDescent="0.75">
      <c r="A1" s="4" t="s">
        <v>5598</v>
      </c>
      <c r="B1" s="4" t="s">
        <v>5600</v>
      </c>
      <c r="C1" s="4" t="s">
        <v>5599</v>
      </c>
      <c r="G1" t="s">
        <v>5817</v>
      </c>
    </row>
    <row r="2" spans="1:7" x14ac:dyDescent="0.75">
      <c r="A2" t="s">
        <v>46</v>
      </c>
      <c r="B2">
        <v>469</v>
      </c>
      <c r="C2" s="31">
        <v>0.62280000000000002</v>
      </c>
      <c r="G2" s="6" t="s">
        <v>5818</v>
      </c>
    </row>
    <row r="3" spans="1:7" x14ac:dyDescent="0.75">
      <c r="A3" t="s">
        <v>5</v>
      </c>
      <c r="B3">
        <v>132</v>
      </c>
      <c r="C3" s="31">
        <v>0.17530000000000001</v>
      </c>
    </row>
    <row r="4" spans="1:7" x14ac:dyDescent="0.75">
      <c r="A4" t="s">
        <v>14</v>
      </c>
      <c r="B4">
        <v>124</v>
      </c>
      <c r="C4" s="31">
        <v>0.16470000000000001</v>
      </c>
    </row>
    <row r="5" spans="1:7" x14ac:dyDescent="0.75">
      <c r="A5" t="s">
        <v>4</v>
      </c>
      <c r="B5">
        <v>28</v>
      </c>
      <c r="C5" s="31">
        <v>3.7199999999999997E-2</v>
      </c>
    </row>
    <row r="8" spans="1:7" x14ac:dyDescent="0.75">
      <c r="A8" t="s">
        <v>5610</v>
      </c>
    </row>
    <row r="10" spans="1:7" x14ac:dyDescent="0.75">
      <c r="A10" s="4" t="s">
        <v>5609</v>
      </c>
      <c r="B10" s="4" t="s">
        <v>46</v>
      </c>
      <c r="C10" s="4" t="s">
        <v>5</v>
      </c>
      <c r="D10" s="4" t="s">
        <v>14</v>
      </c>
      <c r="E10" s="4" t="s">
        <v>4</v>
      </c>
    </row>
    <row r="11" spans="1:7" x14ac:dyDescent="0.75">
      <c r="A11" s="4" t="s">
        <v>5601</v>
      </c>
      <c r="B11">
        <v>26</v>
      </c>
      <c r="C11">
        <v>25</v>
      </c>
      <c r="D11">
        <v>1</v>
      </c>
      <c r="E11">
        <v>0</v>
      </c>
    </row>
    <row r="12" spans="1:7" x14ac:dyDescent="0.75">
      <c r="A12" s="4" t="s">
        <v>5602</v>
      </c>
      <c r="B12">
        <v>6</v>
      </c>
      <c r="C12">
        <v>14</v>
      </c>
      <c r="D12">
        <v>4</v>
      </c>
      <c r="E12">
        <v>17</v>
      </c>
    </row>
    <row r="13" spans="1:7" x14ac:dyDescent="0.75">
      <c r="A13" s="4" t="s">
        <v>32</v>
      </c>
      <c r="B13">
        <v>107</v>
      </c>
      <c r="C13">
        <v>12</v>
      </c>
      <c r="D13">
        <v>57</v>
      </c>
      <c r="E13">
        <v>0</v>
      </c>
    </row>
    <row r="14" spans="1:7" x14ac:dyDescent="0.75">
      <c r="A14" s="4" t="s">
        <v>5603</v>
      </c>
      <c r="B14">
        <v>54</v>
      </c>
      <c r="C14">
        <v>11</v>
      </c>
      <c r="D14">
        <v>0</v>
      </c>
      <c r="E14">
        <v>9</v>
      </c>
    </row>
    <row r="15" spans="1:7" x14ac:dyDescent="0.75">
      <c r="A15" s="4" t="s">
        <v>5604</v>
      </c>
      <c r="B15">
        <v>14</v>
      </c>
      <c r="C15">
        <v>8</v>
      </c>
      <c r="D15">
        <v>10</v>
      </c>
      <c r="E15">
        <v>0</v>
      </c>
    </row>
    <row r="16" spans="1:7" x14ac:dyDescent="0.75">
      <c r="A16" s="4" t="s">
        <v>5605</v>
      </c>
      <c r="B16">
        <v>12</v>
      </c>
      <c r="C16">
        <v>9</v>
      </c>
      <c r="D16">
        <v>0</v>
      </c>
      <c r="E16">
        <v>0</v>
      </c>
    </row>
    <row r="17" spans="1:5" x14ac:dyDescent="0.75">
      <c r="A17" s="4" t="s">
        <v>34</v>
      </c>
      <c r="B17">
        <v>25</v>
      </c>
      <c r="C17">
        <v>11</v>
      </c>
      <c r="D17">
        <v>50</v>
      </c>
      <c r="E17">
        <v>0</v>
      </c>
    </row>
    <row r="18" spans="1:5" x14ac:dyDescent="0.75">
      <c r="A18" s="4" t="s">
        <v>437</v>
      </c>
      <c r="B18">
        <v>55</v>
      </c>
      <c r="C18">
        <v>9</v>
      </c>
      <c r="D18">
        <v>0</v>
      </c>
      <c r="E18">
        <v>2</v>
      </c>
    </row>
    <row r="19" spans="1:5" x14ac:dyDescent="0.75">
      <c r="A19" s="4" t="s">
        <v>119</v>
      </c>
      <c r="B19">
        <v>6</v>
      </c>
      <c r="C19">
        <v>4</v>
      </c>
      <c r="D19">
        <v>0</v>
      </c>
      <c r="E19">
        <v>0</v>
      </c>
    </row>
    <row r="20" spans="1:5" x14ac:dyDescent="0.75">
      <c r="A20" s="4" t="s">
        <v>5606</v>
      </c>
      <c r="B20">
        <v>93</v>
      </c>
      <c r="C20">
        <v>7</v>
      </c>
      <c r="D20">
        <v>0</v>
      </c>
      <c r="E20">
        <v>0</v>
      </c>
    </row>
    <row r="21" spans="1:5" x14ac:dyDescent="0.75">
      <c r="A21" s="4" t="s">
        <v>5607</v>
      </c>
      <c r="B21">
        <v>15</v>
      </c>
      <c r="C21">
        <v>14</v>
      </c>
      <c r="D21">
        <v>2</v>
      </c>
      <c r="E21">
        <v>0</v>
      </c>
    </row>
    <row r="22" spans="1:5" x14ac:dyDescent="0.75">
      <c r="A22" s="4" t="s">
        <v>5481</v>
      </c>
      <c r="B22">
        <v>22</v>
      </c>
      <c r="C22">
        <v>1</v>
      </c>
      <c r="D22">
        <v>0</v>
      </c>
      <c r="E22">
        <v>0</v>
      </c>
    </row>
    <row r="23" spans="1:5" x14ac:dyDescent="0.75">
      <c r="A23" s="4" t="s">
        <v>5608</v>
      </c>
      <c r="B23">
        <v>1</v>
      </c>
      <c r="C23">
        <v>2</v>
      </c>
      <c r="D23">
        <v>0</v>
      </c>
      <c r="E23">
        <v>0</v>
      </c>
    </row>
    <row r="24" spans="1:5" x14ac:dyDescent="0.75">
      <c r="A24" s="4" t="s">
        <v>5480</v>
      </c>
      <c r="B24">
        <v>33</v>
      </c>
      <c r="C24">
        <v>5</v>
      </c>
      <c r="D24">
        <v>0</v>
      </c>
      <c r="E24">
        <v>0</v>
      </c>
    </row>
    <row r="25" spans="1:5" x14ac:dyDescent="0.75">
      <c r="A25" s="4"/>
    </row>
  </sheetData>
  <hyperlinks>
    <hyperlink ref="G2" r:id="rId1" xr:uid="{26F47556-2FD6-4531-AAF2-06BE65BB3BC0}"/>
  </hyperlinks>
  <pageMargins left="0.7" right="0.7" top="0.75" bottom="0.75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D5947-FE7B-4A61-AE7F-82F849D111FF}">
  <sheetPr codeName="Sheet14"/>
  <dimension ref="A1:H58"/>
  <sheetViews>
    <sheetView topLeftCell="E1" workbookViewId="0">
      <selection activeCell="H30" sqref="H30"/>
    </sheetView>
  </sheetViews>
  <sheetFormatPr defaultRowHeight="14.75" x14ac:dyDescent="0.75"/>
  <cols>
    <col min="1" max="1" width="24.81640625" style="12" customWidth="1"/>
    <col min="2" max="2" width="16.86328125" customWidth="1"/>
    <col min="3" max="3" width="9.1796875" customWidth="1"/>
    <col min="4" max="4" width="22.953125" customWidth="1"/>
    <col min="5" max="5" width="10.04296875" customWidth="1"/>
    <col min="6" max="6" width="12.453125" customWidth="1"/>
    <col min="7" max="7" width="10.26953125" customWidth="1"/>
    <col min="8" max="8" width="117.04296875" customWidth="1"/>
  </cols>
  <sheetData>
    <row r="1" spans="1:8" s="37" customFormat="1" x14ac:dyDescent="0.75">
      <c r="A1" s="35" t="s">
        <v>0</v>
      </c>
      <c r="B1" s="36" t="s">
        <v>5622</v>
      </c>
      <c r="C1" s="36" t="s">
        <v>5623</v>
      </c>
      <c r="D1" s="36" t="s">
        <v>5624</v>
      </c>
      <c r="E1" s="36" t="s">
        <v>5625</v>
      </c>
      <c r="F1" s="36" t="s">
        <v>5626</v>
      </c>
      <c r="G1" s="36" t="s">
        <v>5627</v>
      </c>
      <c r="H1" s="36" t="s">
        <v>5628</v>
      </c>
    </row>
    <row r="2" spans="1:8" x14ac:dyDescent="0.75">
      <c r="A2" s="12">
        <v>42047</v>
      </c>
      <c r="B2" t="s">
        <v>5629</v>
      </c>
      <c r="C2" t="s">
        <v>5612</v>
      </c>
      <c r="D2" t="s">
        <v>446</v>
      </c>
      <c r="E2" t="s">
        <v>5617</v>
      </c>
      <c r="F2" t="s">
        <v>5617</v>
      </c>
      <c r="G2" t="s">
        <v>5</v>
      </c>
      <c r="H2" s="6" t="s">
        <v>5630</v>
      </c>
    </row>
    <row r="3" spans="1:8" x14ac:dyDescent="0.75">
      <c r="A3" s="12">
        <v>42069</v>
      </c>
      <c r="B3" t="s">
        <v>5631</v>
      </c>
      <c r="C3" t="s">
        <v>5612</v>
      </c>
      <c r="D3" t="s">
        <v>5614</v>
      </c>
      <c r="E3" t="s">
        <v>5617</v>
      </c>
      <c r="F3" t="s">
        <v>5617</v>
      </c>
      <c r="G3" t="s">
        <v>4</v>
      </c>
      <c r="H3" s="6" t="s">
        <v>5632</v>
      </c>
    </row>
    <row r="4" spans="1:8" x14ac:dyDescent="0.75">
      <c r="A4" s="12">
        <v>42223</v>
      </c>
      <c r="B4" t="s">
        <v>5633</v>
      </c>
      <c r="C4" t="s">
        <v>5612</v>
      </c>
      <c r="D4" t="s">
        <v>5614</v>
      </c>
      <c r="E4" t="s">
        <v>5617</v>
      </c>
      <c r="F4" t="s">
        <v>5617</v>
      </c>
      <c r="G4" t="s">
        <v>4</v>
      </c>
      <c r="H4" s="6" t="s">
        <v>5634</v>
      </c>
    </row>
    <row r="5" spans="1:8" x14ac:dyDescent="0.75">
      <c r="A5" s="12">
        <v>42328</v>
      </c>
      <c r="B5" t="s">
        <v>5635</v>
      </c>
      <c r="C5" t="s">
        <v>5612</v>
      </c>
      <c r="D5" t="s">
        <v>446</v>
      </c>
      <c r="E5" t="s">
        <v>5617</v>
      </c>
      <c r="F5" t="s">
        <v>5617</v>
      </c>
      <c r="G5" t="s">
        <v>5636</v>
      </c>
      <c r="H5" s="6" t="s">
        <v>5637</v>
      </c>
    </row>
    <row r="6" spans="1:8" x14ac:dyDescent="0.75">
      <c r="A6" s="12">
        <v>42356</v>
      </c>
      <c r="B6" t="s">
        <v>5638</v>
      </c>
      <c r="C6" t="s">
        <v>5612</v>
      </c>
      <c r="D6" t="s">
        <v>5615</v>
      </c>
      <c r="E6" t="s">
        <v>5617</v>
      </c>
      <c r="F6" t="s">
        <v>5617</v>
      </c>
      <c r="G6" t="s">
        <v>4</v>
      </c>
      <c r="H6" s="6" t="s">
        <v>5639</v>
      </c>
    </row>
    <row r="7" spans="1:8" x14ac:dyDescent="0.75">
      <c r="A7" s="12">
        <v>42360</v>
      </c>
      <c r="B7" t="s">
        <v>5640</v>
      </c>
      <c r="C7" t="s">
        <v>5612</v>
      </c>
      <c r="D7" t="s">
        <v>5641</v>
      </c>
      <c r="E7" t="s">
        <v>5617</v>
      </c>
      <c r="F7" t="s">
        <v>5617</v>
      </c>
      <c r="G7" t="s">
        <v>4</v>
      </c>
      <c r="H7" s="6" t="s">
        <v>5642</v>
      </c>
    </row>
    <row r="8" spans="1:8" x14ac:dyDescent="0.75">
      <c r="A8" s="12">
        <v>42426</v>
      </c>
      <c r="B8" t="s">
        <v>5643</v>
      </c>
      <c r="C8" t="s">
        <v>5612</v>
      </c>
      <c r="D8" t="s">
        <v>5615</v>
      </c>
      <c r="E8" t="s">
        <v>5617</v>
      </c>
      <c r="F8" t="s">
        <v>5617</v>
      </c>
      <c r="G8" t="s">
        <v>5644</v>
      </c>
      <c r="H8" s="6" t="s">
        <v>5645</v>
      </c>
    </row>
    <row r="9" spans="1:8" x14ac:dyDescent="0.75">
      <c r="A9" s="12">
        <v>42651</v>
      </c>
      <c r="B9" t="s">
        <v>5646</v>
      </c>
      <c r="C9" t="s">
        <v>5613</v>
      </c>
      <c r="D9" t="s">
        <v>5615</v>
      </c>
      <c r="E9" t="s">
        <v>5617</v>
      </c>
      <c r="F9" t="s">
        <v>5616</v>
      </c>
      <c r="G9" t="s">
        <v>4</v>
      </c>
      <c r="H9" s="6" t="s">
        <v>5647</v>
      </c>
    </row>
    <row r="10" spans="1:8" x14ac:dyDescent="0.75">
      <c r="A10" s="12">
        <v>42674</v>
      </c>
      <c r="B10" t="s">
        <v>5648</v>
      </c>
      <c r="C10" t="s">
        <v>5612</v>
      </c>
      <c r="D10" t="s">
        <v>5614</v>
      </c>
      <c r="E10" t="s">
        <v>5617</v>
      </c>
      <c r="F10" t="s">
        <v>5617</v>
      </c>
      <c r="G10" t="s">
        <v>4</v>
      </c>
      <c r="H10" s="6" t="s">
        <v>5649</v>
      </c>
    </row>
    <row r="11" spans="1:8" x14ac:dyDescent="0.75">
      <c r="A11" s="12">
        <v>42691</v>
      </c>
      <c r="B11" t="s">
        <v>5650</v>
      </c>
      <c r="C11" t="s">
        <v>5612</v>
      </c>
      <c r="D11" t="s">
        <v>5614</v>
      </c>
      <c r="E11" t="s">
        <v>5617</v>
      </c>
      <c r="F11" t="s">
        <v>5617</v>
      </c>
      <c r="G11" t="s">
        <v>5651</v>
      </c>
      <c r="H11" s="6" t="s">
        <v>5652</v>
      </c>
    </row>
    <row r="12" spans="1:8" x14ac:dyDescent="0.75">
      <c r="A12" s="12">
        <v>42709</v>
      </c>
      <c r="B12" t="s">
        <v>5653</v>
      </c>
      <c r="C12" t="s">
        <v>5613</v>
      </c>
      <c r="D12" t="s">
        <v>5615</v>
      </c>
      <c r="E12" t="s">
        <v>5617</v>
      </c>
      <c r="F12" t="s">
        <v>5616</v>
      </c>
      <c r="G12" t="s">
        <v>5636</v>
      </c>
      <c r="H12" s="6" t="s">
        <v>5654</v>
      </c>
    </row>
    <row r="13" spans="1:8" x14ac:dyDescent="0.75">
      <c r="A13" s="12">
        <v>42723</v>
      </c>
      <c r="B13" t="s">
        <v>5655</v>
      </c>
      <c r="C13" t="s">
        <v>5612</v>
      </c>
      <c r="D13" t="s">
        <v>5641</v>
      </c>
      <c r="E13" t="s">
        <v>5617</v>
      </c>
      <c r="F13" t="s">
        <v>5617</v>
      </c>
      <c r="G13" t="s">
        <v>5636</v>
      </c>
      <c r="H13" s="6" t="s">
        <v>5656</v>
      </c>
    </row>
    <row r="14" spans="1:8" x14ac:dyDescent="0.75">
      <c r="A14" s="12">
        <v>42725</v>
      </c>
      <c r="B14" t="s">
        <v>5657</v>
      </c>
      <c r="C14" t="s">
        <v>5612</v>
      </c>
      <c r="D14" t="s">
        <v>5641</v>
      </c>
      <c r="E14" t="s">
        <v>5617</v>
      </c>
      <c r="F14" t="s">
        <v>5617</v>
      </c>
      <c r="G14" t="s">
        <v>5636</v>
      </c>
      <c r="H14" s="6" t="s">
        <v>5658</v>
      </c>
    </row>
    <row r="15" spans="1:8" x14ac:dyDescent="0.75">
      <c r="A15" s="12">
        <v>42735</v>
      </c>
      <c r="B15" t="s">
        <v>5659</v>
      </c>
      <c r="C15" t="s">
        <v>5612</v>
      </c>
      <c r="D15" t="s">
        <v>5615</v>
      </c>
      <c r="E15" t="s">
        <v>5617</v>
      </c>
      <c r="F15" t="s">
        <v>5617</v>
      </c>
      <c r="G15" t="s">
        <v>5</v>
      </c>
      <c r="H15" s="6" t="s">
        <v>5660</v>
      </c>
    </row>
    <row r="16" spans="1:8" x14ac:dyDescent="0.75">
      <c r="A16" s="12">
        <v>42794</v>
      </c>
      <c r="B16" t="s">
        <v>5661</v>
      </c>
      <c r="C16" t="s">
        <v>5613</v>
      </c>
      <c r="D16" t="s">
        <v>5614</v>
      </c>
      <c r="E16" t="s">
        <v>5617</v>
      </c>
      <c r="F16" t="s">
        <v>5616</v>
      </c>
      <c r="G16" t="s">
        <v>4</v>
      </c>
      <c r="H16" s="6" t="s">
        <v>5662</v>
      </c>
    </row>
    <row r="17" spans="1:8" x14ac:dyDescent="0.75">
      <c r="A17" s="12">
        <v>42837</v>
      </c>
      <c r="B17" t="s">
        <v>5663</v>
      </c>
      <c r="C17" t="s">
        <v>5613</v>
      </c>
      <c r="D17" t="s">
        <v>5614</v>
      </c>
      <c r="E17" t="s">
        <v>5617</v>
      </c>
      <c r="F17" t="s">
        <v>5616</v>
      </c>
      <c r="G17" t="s">
        <v>4</v>
      </c>
      <c r="H17" s="6" t="s">
        <v>5664</v>
      </c>
    </row>
    <row r="18" spans="1:8" x14ac:dyDescent="0.75">
      <c r="A18" s="12">
        <v>43032</v>
      </c>
      <c r="B18" t="s">
        <v>5665</v>
      </c>
      <c r="C18" t="s">
        <v>5613</v>
      </c>
      <c r="D18" t="s">
        <v>5614</v>
      </c>
      <c r="E18" t="s">
        <v>5617</v>
      </c>
      <c r="F18" t="s">
        <v>5616</v>
      </c>
      <c r="G18" t="s">
        <v>4</v>
      </c>
      <c r="H18" s="6" t="s">
        <v>5666</v>
      </c>
    </row>
    <row r="19" spans="1:8" x14ac:dyDescent="0.75">
      <c r="A19" s="12">
        <v>43055</v>
      </c>
      <c r="B19" t="s">
        <v>5667</v>
      </c>
      <c r="C19" t="s">
        <v>5613</v>
      </c>
      <c r="D19" t="s">
        <v>5614</v>
      </c>
      <c r="E19" t="s">
        <v>5617</v>
      </c>
      <c r="F19" t="s">
        <v>5616</v>
      </c>
      <c r="G19" t="s">
        <v>4</v>
      </c>
      <c r="H19" s="6" t="s">
        <v>5668</v>
      </c>
    </row>
    <row r="20" spans="1:8" x14ac:dyDescent="0.75">
      <c r="A20" s="12">
        <v>43056</v>
      </c>
      <c r="B20" t="s">
        <v>5669</v>
      </c>
      <c r="C20" t="s">
        <v>5613</v>
      </c>
      <c r="D20" t="s">
        <v>5614</v>
      </c>
      <c r="E20" t="s">
        <v>5617</v>
      </c>
      <c r="F20" t="s">
        <v>5616</v>
      </c>
      <c r="G20" t="s">
        <v>5636</v>
      </c>
      <c r="H20" s="6" t="s">
        <v>5670</v>
      </c>
    </row>
    <row r="21" spans="1:8" x14ac:dyDescent="0.75">
      <c r="A21" s="12">
        <v>43088</v>
      </c>
      <c r="B21" t="s">
        <v>5671</v>
      </c>
      <c r="C21" t="s">
        <v>5612</v>
      </c>
      <c r="D21" t="s">
        <v>5641</v>
      </c>
      <c r="E21" t="s">
        <v>5617</v>
      </c>
      <c r="F21" t="s">
        <v>5672</v>
      </c>
      <c r="G21" t="s">
        <v>5636</v>
      </c>
      <c r="H21" s="6" t="s">
        <v>5673</v>
      </c>
    </row>
    <row r="22" spans="1:8" x14ac:dyDescent="0.75">
      <c r="A22" s="12">
        <v>43155</v>
      </c>
      <c r="B22" t="s">
        <v>5674</v>
      </c>
      <c r="C22" t="s">
        <v>5612</v>
      </c>
      <c r="D22" t="s">
        <v>5615</v>
      </c>
      <c r="E22" t="s">
        <v>5617</v>
      </c>
      <c r="F22" t="s">
        <v>5617</v>
      </c>
      <c r="G22" t="s">
        <v>4</v>
      </c>
      <c r="H22" s="6" t="s">
        <v>5675</v>
      </c>
    </row>
    <row r="23" spans="1:8" x14ac:dyDescent="0.75">
      <c r="A23" s="12">
        <v>43200</v>
      </c>
      <c r="B23" t="s">
        <v>5676</v>
      </c>
      <c r="C23" t="s">
        <v>5613</v>
      </c>
      <c r="D23" t="s">
        <v>5614</v>
      </c>
      <c r="E23" t="s">
        <v>5617</v>
      </c>
      <c r="F23" t="s">
        <v>5616</v>
      </c>
      <c r="G23" t="s">
        <v>4</v>
      </c>
      <c r="H23" s="6" t="s">
        <v>5677</v>
      </c>
    </row>
    <row r="24" spans="1:8" x14ac:dyDescent="0.75">
      <c r="A24" s="12">
        <v>43447</v>
      </c>
      <c r="B24" t="s">
        <v>5678</v>
      </c>
      <c r="C24" t="s">
        <v>5612</v>
      </c>
      <c r="D24" t="s">
        <v>5641</v>
      </c>
      <c r="E24" t="s">
        <v>5617</v>
      </c>
      <c r="F24" t="s">
        <v>5672</v>
      </c>
      <c r="G24" t="s">
        <v>5636</v>
      </c>
      <c r="H24" s="6" t="s">
        <v>5679</v>
      </c>
    </row>
    <row r="25" spans="1:8" x14ac:dyDescent="0.75">
      <c r="A25" s="12">
        <v>43727</v>
      </c>
      <c r="B25" t="s">
        <v>5680</v>
      </c>
      <c r="C25" t="s">
        <v>5613</v>
      </c>
      <c r="D25" t="s">
        <v>5615</v>
      </c>
      <c r="E25" t="s">
        <v>5617</v>
      </c>
      <c r="F25" t="s">
        <v>5616</v>
      </c>
      <c r="G25" t="s">
        <v>5636</v>
      </c>
      <c r="H25" s="6" t="s">
        <v>5681</v>
      </c>
    </row>
    <row r="26" spans="1:8" x14ac:dyDescent="0.75">
      <c r="A26" s="12">
        <v>43819</v>
      </c>
      <c r="B26" t="s">
        <v>5682</v>
      </c>
      <c r="C26" t="s">
        <v>5613</v>
      </c>
      <c r="D26" t="s">
        <v>5641</v>
      </c>
      <c r="E26" t="s">
        <v>5617</v>
      </c>
      <c r="F26" t="s">
        <v>5616</v>
      </c>
      <c r="G26" t="s">
        <v>5636</v>
      </c>
      <c r="H26" s="6" t="s">
        <v>5683</v>
      </c>
    </row>
    <row r="27" spans="1:8" x14ac:dyDescent="0.75">
      <c r="A27" s="12">
        <v>43840</v>
      </c>
      <c r="B27" t="s">
        <v>5684</v>
      </c>
      <c r="C27" t="s">
        <v>5612</v>
      </c>
      <c r="D27" t="s">
        <v>5641</v>
      </c>
      <c r="E27" t="s">
        <v>5617</v>
      </c>
      <c r="F27" t="s">
        <v>5672</v>
      </c>
      <c r="G27" t="s">
        <v>5636</v>
      </c>
      <c r="H27" s="6" t="s">
        <v>5685</v>
      </c>
    </row>
    <row r="28" spans="1:8" x14ac:dyDescent="0.75">
      <c r="A28" s="12">
        <v>44019</v>
      </c>
      <c r="B28" t="s">
        <v>5686</v>
      </c>
      <c r="C28" t="s">
        <v>5613</v>
      </c>
      <c r="D28" t="s">
        <v>5641</v>
      </c>
      <c r="E28" t="s">
        <v>5617</v>
      </c>
      <c r="F28" t="s">
        <v>5616</v>
      </c>
      <c r="G28" t="s">
        <v>5636</v>
      </c>
      <c r="H28" s="6" t="s">
        <v>5687</v>
      </c>
    </row>
    <row r="29" spans="1:8" x14ac:dyDescent="0.75">
      <c r="A29" s="12">
        <v>44021</v>
      </c>
      <c r="B29" t="s">
        <v>5688</v>
      </c>
      <c r="C29" t="s">
        <v>5613</v>
      </c>
      <c r="D29" t="s">
        <v>5641</v>
      </c>
      <c r="E29" t="s">
        <v>5617</v>
      </c>
      <c r="F29" t="s">
        <v>5617</v>
      </c>
      <c r="G29" t="s">
        <v>5</v>
      </c>
      <c r="H29" s="6" t="s">
        <v>5689</v>
      </c>
    </row>
    <row r="30" spans="1:8" x14ac:dyDescent="0.75">
      <c r="A30" s="12">
        <v>44022</v>
      </c>
      <c r="B30" t="s">
        <v>4797</v>
      </c>
      <c r="C30" t="s">
        <v>5613</v>
      </c>
      <c r="D30" t="s">
        <v>5641</v>
      </c>
      <c r="E30" t="s">
        <v>5618</v>
      </c>
      <c r="F30" t="s">
        <v>5617</v>
      </c>
      <c r="G30" t="s">
        <v>5</v>
      </c>
      <c r="H30" s="6" t="s">
        <v>5690</v>
      </c>
    </row>
    <row r="31" spans="1:8" x14ac:dyDescent="0.75">
      <c r="A31" s="12">
        <v>44022</v>
      </c>
      <c r="B31" t="s">
        <v>5691</v>
      </c>
      <c r="C31" t="s">
        <v>5613</v>
      </c>
      <c r="D31" t="s">
        <v>5641</v>
      </c>
      <c r="E31" t="s">
        <v>5618</v>
      </c>
      <c r="F31" t="s">
        <v>5616</v>
      </c>
      <c r="G31" t="s">
        <v>5636</v>
      </c>
      <c r="H31" s="6" t="s">
        <v>5692</v>
      </c>
    </row>
    <row r="32" spans="1:8" x14ac:dyDescent="0.75">
      <c r="A32" s="12">
        <v>44023</v>
      </c>
      <c r="B32" t="s">
        <v>5693</v>
      </c>
      <c r="C32" t="s">
        <v>5612</v>
      </c>
      <c r="D32" t="s">
        <v>5641</v>
      </c>
      <c r="E32" t="s">
        <v>5672</v>
      </c>
      <c r="F32" t="s">
        <v>5672</v>
      </c>
      <c r="G32" t="s">
        <v>5636</v>
      </c>
      <c r="H32" s="6" t="s">
        <v>5694</v>
      </c>
    </row>
    <row r="36" spans="1:3" x14ac:dyDescent="0.75">
      <c r="A36" s="4" t="s">
        <v>5611</v>
      </c>
      <c r="B36" s="4" t="s">
        <v>5612</v>
      </c>
      <c r="C36" s="4" t="s">
        <v>5613</v>
      </c>
    </row>
    <row r="37" spans="1:3" x14ac:dyDescent="0.75">
      <c r="A37">
        <v>2011</v>
      </c>
      <c r="B37">
        <v>0</v>
      </c>
      <c r="C37">
        <v>1</v>
      </c>
    </row>
    <row r="38" spans="1:3" x14ac:dyDescent="0.75">
      <c r="A38">
        <v>2012</v>
      </c>
      <c r="B38">
        <v>3</v>
      </c>
      <c r="C38">
        <v>2</v>
      </c>
    </row>
    <row r="39" spans="1:3" x14ac:dyDescent="0.75">
      <c r="A39">
        <v>2013</v>
      </c>
      <c r="B39">
        <v>1</v>
      </c>
      <c r="C39">
        <v>0</v>
      </c>
    </row>
    <row r="40" spans="1:3" x14ac:dyDescent="0.75">
      <c r="A40">
        <v>2014</v>
      </c>
      <c r="B40">
        <v>5</v>
      </c>
      <c r="C40">
        <v>1</v>
      </c>
    </row>
    <row r="41" spans="1:3" x14ac:dyDescent="0.75">
      <c r="A41">
        <v>2015</v>
      </c>
      <c r="B41">
        <v>6</v>
      </c>
      <c r="C41">
        <v>0</v>
      </c>
    </row>
    <row r="42" spans="1:3" x14ac:dyDescent="0.75">
      <c r="A42">
        <v>2016</v>
      </c>
      <c r="B42">
        <v>6</v>
      </c>
      <c r="C42">
        <v>2</v>
      </c>
    </row>
    <row r="43" spans="1:3" x14ac:dyDescent="0.75">
      <c r="A43">
        <v>2017</v>
      </c>
      <c r="B43">
        <v>1</v>
      </c>
      <c r="C43">
        <v>5</v>
      </c>
    </row>
    <row r="44" spans="1:3" x14ac:dyDescent="0.75">
      <c r="A44">
        <v>2018</v>
      </c>
      <c r="B44">
        <v>2</v>
      </c>
      <c r="C44">
        <v>1</v>
      </c>
    </row>
    <row r="45" spans="1:3" x14ac:dyDescent="0.75">
      <c r="A45">
        <v>2019</v>
      </c>
      <c r="B45">
        <v>0</v>
      </c>
      <c r="C45">
        <v>2</v>
      </c>
    </row>
    <row r="46" spans="1:3" x14ac:dyDescent="0.75">
      <c r="A46">
        <v>2020</v>
      </c>
      <c r="B46">
        <v>2</v>
      </c>
      <c r="C46">
        <v>4</v>
      </c>
    </row>
    <row r="47" spans="1:3" x14ac:dyDescent="0.75">
      <c r="A47"/>
      <c r="B47">
        <f>SUM(B37:B46)</f>
        <v>26</v>
      </c>
      <c r="C47">
        <f>SUM(C37:C46)</f>
        <v>18</v>
      </c>
    </row>
    <row r="48" spans="1:3" x14ac:dyDescent="0.75">
      <c r="A48"/>
    </row>
    <row r="49" spans="1:4" x14ac:dyDescent="0.75">
      <c r="A49" s="4"/>
      <c r="B49" s="4"/>
      <c r="C49" s="4"/>
      <c r="D49" s="4"/>
    </row>
    <row r="50" spans="1:4" x14ac:dyDescent="0.75">
      <c r="A50"/>
    </row>
    <row r="51" spans="1:4" x14ac:dyDescent="0.75">
      <c r="A51"/>
    </row>
    <row r="52" spans="1:4" x14ac:dyDescent="0.75">
      <c r="A52"/>
    </row>
    <row r="53" spans="1:4" x14ac:dyDescent="0.75">
      <c r="A53"/>
    </row>
    <row r="54" spans="1:4" x14ac:dyDescent="0.75">
      <c r="A54"/>
    </row>
    <row r="55" spans="1:4" x14ac:dyDescent="0.75">
      <c r="A55"/>
    </row>
    <row r="56" spans="1:4" x14ac:dyDescent="0.75">
      <c r="A56" s="4"/>
      <c r="B56" s="4"/>
      <c r="C56" s="4"/>
      <c r="D56" s="4"/>
    </row>
    <row r="57" spans="1:4" x14ac:dyDescent="0.75">
      <c r="A57"/>
    </row>
    <row r="58" spans="1:4" x14ac:dyDescent="0.75">
      <c r="A58"/>
    </row>
  </sheetData>
  <autoFilter ref="A1:G32" xr:uid="{AADE4964-408A-46EF-AD5B-5EE1981C3D2B}"/>
  <hyperlinks>
    <hyperlink ref="H32" r:id="rId1" xr:uid="{8B07873A-490D-4643-8681-2F9CCE4CB4B6}"/>
    <hyperlink ref="H27" r:id="rId2" xr:uid="{9DF0BFA8-9D82-4EE6-8CFF-4F750D4BCDC8}"/>
    <hyperlink ref="H24" r:id="rId3" xr:uid="{5C5F9C72-0500-4D16-944E-43E86BC11E62}"/>
    <hyperlink ref="H22" r:id="rId4" xr:uid="{216B9D5F-DE9C-4CC4-8E73-E4F7ADD68C5C}"/>
    <hyperlink ref="H21" r:id="rId5" xr:uid="{0E0D057F-890A-4ECA-AFCA-7301303A2718}"/>
    <hyperlink ref="H15" r:id="rId6" xr:uid="{8EF160BF-EFF2-4135-9D1F-40D307455E2C}"/>
    <hyperlink ref="H14" r:id="rId7" xr:uid="{AD3DD6B2-D86F-4CAC-B667-2ECE4378C4F6}"/>
    <hyperlink ref="H13" r:id="rId8" xr:uid="{31563F11-DE29-4342-925A-3E23D1EAE729}"/>
    <hyperlink ref="H11" r:id="rId9" xr:uid="{195EE86C-4B44-420C-B5FC-F9463577F079}"/>
    <hyperlink ref="H10" r:id="rId10" xr:uid="{691C8341-A08F-4481-B2B3-020A0D20B43D}"/>
    <hyperlink ref="H8" r:id="rId11" xr:uid="{4C3839CB-3A82-4B74-AB39-E3213A1DE899}"/>
    <hyperlink ref="H7" r:id="rId12" xr:uid="{66547D6C-2FEF-4E32-8E23-83D10165FECE}"/>
    <hyperlink ref="H6" r:id="rId13" xr:uid="{92B9DB4F-12A1-492B-BB24-CF83E326317E}"/>
    <hyperlink ref="H5" r:id="rId14" xr:uid="{1941EFD7-1F19-4D5C-A921-424E1E8256FF}"/>
    <hyperlink ref="H4" r:id="rId15" xr:uid="{E5EBAAA2-E977-4FF1-B2C0-AAC60E904940}"/>
    <hyperlink ref="H3" r:id="rId16" xr:uid="{AF6507C2-8D8F-439D-9278-C70F0EEDC589}"/>
    <hyperlink ref="H2" r:id="rId17" xr:uid="{4EA78B56-E053-4130-A27A-F6DB9D7E45AB}"/>
    <hyperlink ref="H9" r:id="rId18" xr:uid="{2CED32FF-9017-4BB0-AEA1-E13009B84F08}"/>
    <hyperlink ref="H12" r:id="rId19" xr:uid="{ED6ADB8D-63E4-4D6B-9E0F-0ADDE30DCB00}"/>
    <hyperlink ref="H16" r:id="rId20" xr:uid="{ED07DF10-3EE3-46AA-AA76-B96F5E584774}"/>
    <hyperlink ref="H17" r:id="rId21" xr:uid="{78E68D05-6018-4A8C-B20B-CA7F7986A25C}"/>
    <hyperlink ref="H18" r:id="rId22" xr:uid="{9EECAFC1-BD00-475F-93B6-DFE17A9DFBCA}"/>
    <hyperlink ref="H19" r:id="rId23" xr:uid="{3DE79D1A-69A8-47E1-BC38-B2BC15BA06C4}"/>
    <hyperlink ref="H20" r:id="rId24" xr:uid="{41C17EA2-4018-4A64-A2FA-FEDABA96AB3D}"/>
    <hyperlink ref="H23" r:id="rId25" xr:uid="{2B2D7F81-B545-4818-B2BF-A525885002F3}"/>
    <hyperlink ref="H25" r:id="rId26" xr:uid="{5C9C2D7B-2600-404A-B01E-30056DFAEE62}"/>
    <hyperlink ref="H26" r:id="rId27" xr:uid="{EED4E874-E940-4865-B66F-9E53E0B256A7}"/>
    <hyperlink ref="H28" r:id="rId28" xr:uid="{5E7F6E32-9BE7-4C23-BB20-6DD6968DD4DA}"/>
    <hyperlink ref="H31" r:id="rId29" xr:uid="{BB687E6F-C623-483F-9D14-68EB3EF89A1F}"/>
    <hyperlink ref="H29" r:id="rId30" xr:uid="{E014E1E7-1D0D-499D-A719-F40109BD281D}"/>
    <hyperlink ref="H30" r:id="rId31" xr:uid="{7F1F6469-4EE8-4176-99F9-86151A234C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62BE-EC9F-4F80-947A-442B902E7BDD}">
  <sheetPr codeName="Sheet2"/>
  <dimension ref="A1:K16"/>
  <sheetViews>
    <sheetView workbookViewId="0">
      <selection activeCell="A4" sqref="A4"/>
    </sheetView>
  </sheetViews>
  <sheetFormatPr defaultRowHeight="14.75" x14ac:dyDescent="0.75"/>
  <cols>
    <col min="1" max="1" width="10.2265625" bestFit="1" customWidth="1"/>
    <col min="4" max="4" width="18.81640625" customWidth="1"/>
    <col min="5" max="5" width="12.6796875" customWidth="1"/>
    <col min="6" max="7" width="16.90625" customWidth="1"/>
    <col min="8" max="8" width="16.6328125" customWidth="1"/>
  </cols>
  <sheetData>
    <row r="1" spans="1:11" x14ac:dyDescent="0.75">
      <c r="A1" s="4" t="s">
        <v>0</v>
      </c>
      <c r="B1" s="4" t="s">
        <v>1</v>
      </c>
      <c r="C1" s="4" t="s">
        <v>2</v>
      </c>
      <c r="D1" s="4" t="s">
        <v>5261</v>
      </c>
      <c r="E1" s="4" t="s">
        <v>5253</v>
      </c>
      <c r="F1" s="4" t="s">
        <v>5255</v>
      </c>
      <c r="G1" s="4" t="s">
        <v>5386</v>
      </c>
      <c r="H1" s="4" t="s">
        <v>5385</v>
      </c>
      <c r="J1" s="4"/>
      <c r="K1" s="4"/>
    </row>
    <row r="2" spans="1:11" x14ac:dyDescent="0.75">
      <c r="A2" s="12">
        <v>42297</v>
      </c>
      <c r="B2" t="s">
        <v>4</v>
      </c>
      <c r="C2" t="s">
        <v>5</v>
      </c>
      <c r="E2" t="s">
        <v>5254</v>
      </c>
      <c r="F2" t="s">
        <v>5259</v>
      </c>
      <c r="G2" t="s">
        <v>5387</v>
      </c>
      <c r="H2" t="s">
        <v>5389</v>
      </c>
    </row>
    <row r="3" spans="1:11" x14ac:dyDescent="0.75">
      <c r="A3" s="12">
        <v>42422</v>
      </c>
      <c r="B3" t="s">
        <v>4</v>
      </c>
      <c r="C3" t="s">
        <v>5</v>
      </c>
      <c r="E3" t="s">
        <v>5257</v>
      </c>
      <c r="F3" t="s">
        <v>5256</v>
      </c>
      <c r="G3" t="s">
        <v>5387</v>
      </c>
      <c r="H3" t="s">
        <v>5388</v>
      </c>
    </row>
    <row r="4" spans="1:11" x14ac:dyDescent="0.75">
      <c r="A4" s="12">
        <v>42623</v>
      </c>
      <c r="B4" t="s">
        <v>4</v>
      </c>
      <c r="C4" t="s">
        <v>5</v>
      </c>
      <c r="E4" t="s">
        <v>5257</v>
      </c>
      <c r="F4" t="s">
        <v>5256</v>
      </c>
      <c r="G4" t="s">
        <v>5387</v>
      </c>
      <c r="H4" t="s">
        <v>5388</v>
      </c>
    </row>
    <row r="5" spans="1:11" x14ac:dyDescent="0.75">
      <c r="A5" s="12">
        <v>42732</v>
      </c>
      <c r="B5" t="s">
        <v>5</v>
      </c>
      <c r="C5" t="s">
        <v>14</v>
      </c>
      <c r="E5" t="s">
        <v>5257</v>
      </c>
      <c r="F5" t="s">
        <v>5256</v>
      </c>
      <c r="G5" t="s">
        <v>5387</v>
      </c>
      <c r="H5" t="s">
        <v>5388</v>
      </c>
    </row>
    <row r="6" spans="1:11" x14ac:dyDescent="0.75">
      <c r="A6" s="12">
        <v>42747</v>
      </c>
      <c r="B6" t="s">
        <v>5</v>
      </c>
      <c r="C6" t="s">
        <v>14</v>
      </c>
      <c r="E6" t="s">
        <v>5254</v>
      </c>
      <c r="F6" t="s">
        <v>5259</v>
      </c>
      <c r="G6" t="s">
        <v>5387</v>
      </c>
      <c r="H6" t="s">
        <v>5389</v>
      </c>
    </row>
    <row r="7" spans="1:11" x14ac:dyDescent="0.75">
      <c r="A7" s="12">
        <v>42859</v>
      </c>
      <c r="B7" t="s">
        <v>5</v>
      </c>
      <c r="C7" t="s">
        <v>14</v>
      </c>
      <c r="D7" t="s">
        <v>46</v>
      </c>
      <c r="E7" t="s">
        <v>5254</v>
      </c>
      <c r="F7" t="s">
        <v>5262</v>
      </c>
      <c r="G7" t="s">
        <v>5387</v>
      </c>
      <c r="H7" t="s">
        <v>5389</v>
      </c>
    </row>
    <row r="8" spans="1:11" x14ac:dyDescent="0.75">
      <c r="A8" s="12">
        <v>42925</v>
      </c>
      <c r="B8" t="s">
        <v>4</v>
      </c>
      <c r="C8" t="s">
        <v>5</v>
      </c>
      <c r="D8" t="s">
        <v>656</v>
      </c>
      <c r="E8" t="s">
        <v>5257</v>
      </c>
      <c r="F8" t="s">
        <v>5256</v>
      </c>
      <c r="G8" t="s">
        <v>5260</v>
      </c>
      <c r="H8" t="s">
        <v>5389</v>
      </c>
    </row>
    <row r="9" spans="1:11" x14ac:dyDescent="0.75">
      <c r="A9" s="12">
        <v>43360</v>
      </c>
      <c r="B9" t="s">
        <v>5</v>
      </c>
      <c r="C9" t="s">
        <v>14</v>
      </c>
      <c r="E9" t="s">
        <v>5254</v>
      </c>
      <c r="F9" t="s">
        <v>5390</v>
      </c>
      <c r="G9" t="s">
        <v>34</v>
      </c>
      <c r="H9" t="s">
        <v>5388</v>
      </c>
    </row>
    <row r="10" spans="1:11" x14ac:dyDescent="0.75">
      <c r="A10" s="12">
        <v>43628</v>
      </c>
      <c r="B10" t="s">
        <v>5</v>
      </c>
      <c r="C10" t="s">
        <v>14</v>
      </c>
      <c r="E10" t="s">
        <v>5257</v>
      </c>
      <c r="F10" t="s">
        <v>5256</v>
      </c>
      <c r="G10" t="s">
        <v>34</v>
      </c>
      <c r="H10" t="s">
        <v>5388</v>
      </c>
    </row>
    <row r="11" spans="1:11" x14ac:dyDescent="0.75">
      <c r="A11" s="12">
        <v>43684</v>
      </c>
      <c r="B11" t="s">
        <v>4</v>
      </c>
      <c r="C11" t="s">
        <v>14</v>
      </c>
      <c r="E11" t="s">
        <v>5257</v>
      </c>
      <c r="F11" t="s">
        <v>5256</v>
      </c>
      <c r="G11" t="s">
        <v>5819</v>
      </c>
      <c r="H11" t="s">
        <v>5388</v>
      </c>
    </row>
    <row r="12" spans="1:11" x14ac:dyDescent="0.75">
      <c r="A12" s="12">
        <v>43708</v>
      </c>
      <c r="B12" t="s">
        <v>5</v>
      </c>
      <c r="C12" t="s">
        <v>14</v>
      </c>
      <c r="E12" t="s">
        <v>5257</v>
      </c>
      <c r="F12" t="s">
        <v>5256</v>
      </c>
      <c r="G12" t="s">
        <v>34</v>
      </c>
      <c r="H12" t="s">
        <v>5388</v>
      </c>
    </row>
    <row r="13" spans="1:11" x14ac:dyDescent="0.75">
      <c r="A13" s="12">
        <v>43755</v>
      </c>
      <c r="B13" t="s">
        <v>4</v>
      </c>
      <c r="C13" t="s">
        <v>14</v>
      </c>
      <c r="E13" t="s">
        <v>5257</v>
      </c>
      <c r="F13" t="s">
        <v>5256</v>
      </c>
      <c r="G13" t="s">
        <v>5819</v>
      </c>
      <c r="H13" t="s">
        <v>5389</v>
      </c>
    </row>
    <row r="14" spans="1:11" x14ac:dyDescent="0.75">
      <c r="A14" s="12">
        <v>43760</v>
      </c>
      <c r="B14" t="s">
        <v>5</v>
      </c>
      <c r="C14" t="s">
        <v>14</v>
      </c>
      <c r="E14" t="s">
        <v>5257</v>
      </c>
      <c r="F14" t="s">
        <v>5258</v>
      </c>
      <c r="G14" t="s">
        <v>5819</v>
      </c>
      <c r="H14" t="s">
        <v>5389</v>
      </c>
    </row>
    <row r="15" spans="1:11" x14ac:dyDescent="0.75">
      <c r="A15" s="12">
        <v>43839</v>
      </c>
      <c r="B15" t="s">
        <v>5</v>
      </c>
      <c r="C15" t="s">
        <v>14</v>
      </c>
      <c r="E15" t="s">
        <v>5257</v>
      </c>
      <c r="F15" t="s">
        <v>5256</v>
      </c>
      <c r="G15" t="s">
        <v>34</v>
      </c>
      <c r="H15" t="s">
        <v>5388</v>
      </c>
    </row>
    <row r="16" spans="1:11" x14ac:dyDescent="0.75">
      <c r="A16" s="12">
        <v>43895</v>
      </c>
      <c r="B16" t="s">
        <v>5</v>
      </c>
      <c r="C16" t="s">
        <v>14</v>
      </c>
      <c r="E16" t="s">
        <v>5254</v>
      </c>
      <c r="F16" t="s">
        <v>5258</v>
      </c>
      <c r="G16" t="s">
        <v>34</v>
      </c>
      <c r="H16" t="s">
        <v>5389</v>
      </c>
    </row>
  </sheetData>
  <autoFilter ref="A1:H16" xr:uid="{4F2162BE-EC9F-4F80-947A-442B902E7BDD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7507A-7365-4443-B3E4-D29F3444B334}">
  <sheetPr codeName="Sheet3"/>
  <dimension ref="A1:P2398"/>
  <sheetViews>
    <sheetView zoomScaleNormal="100" workbookViewId="0">
      <selection activeCell="B11" sqref="B11"/>
    </sheetView>
  </sheetViews>
  <sheetFormatPr defaultRowHeight="14.75" x14ac:dyDescent="0.75"/>
  <cols>
    <col min="1" max="1" width="13.36328125" style="16" customWidth="1"/>
    <col min="2" max="2" width="10.6796875" customWidth="1"/>
    <col min="3" max="3" width="13.7265625" customWidth="1"/>
    <col min="4" max="4" width="105.36328125" customWidth="1"/>
    <col min="5" max="5" width="14.40625" customWidth="1"/>
    <col min="6" max="6" width="90.40625" customWidth="1"/>
    <col min="7" max="7" width="142.90625" customWidth="1"/>
    <col min="8" max="8" width="26.40625" customWidth="1"/>
    <col min="9" max="9" width="11.36328125" customWidth="1"/>
    <col min="10" max="10" width="11.54296875" customWidth="1"/>
  </cols>
  <sheetData>
    <row r="1" spans="1:10" s="4" customFormat="1" x14ac:dyDescent="0.75">
      <c r="A1" s="15" t="s">
        <v>4397</v>
      </c>
      <c r="B1" s="4" t="s">
        <v>167</v>
      </c>
      <c r="C1" s="4" t="s">
        <v>24</v>
      </c>
      <c r="D1" s="4" t="s">
        <v>464</v>
      </c>
      <c r="E1" s="4" t="s">
        <v>4047</v>
      </c>
      <c r="F1" s="4" t="s">
        <v>8</v>
      </c>
      <c r="G1" s="4" t="s">
        <v>9</v>
      </c>
      <c r="H1" s="4" t="s">
        <v>4048</v>
      </c>
      <c r="I1" s="4" t="s">
        <v>41</v>
      </c>
      <c r="J1" s="4" t="s">
        <v>42</v>
      </c>
    </row>
    <row r="2" spans="1:10" x14ac:dyDescent="0.75">
      <c r="A2" s="16">
        <v>44187</v>
      </c>
      <c r="B2" t="s">
        <v>4</v>
      </c>
      <c r="C2" t="s">
        <v>112</v>
      </c>
      <c r="D2" t="s">
        <v>4063</v>
      </c>
      <c r="E2">
        <v>1</v>
      </c>
      <c r="F2" t="s">
        <v>4049</v>
      </c>
      <c r="G2" s="6" t="s">
        <v>2179</v>
      </c>
      <c r="H2" t="s">
        <v>88</v>
      </c>
      <c r="I2" t="s">
        <v>2447</v>
      </c>
      <c r="J2" t="s">
        <v>170</v>
      </c>
    </row>
    <row r="3" spans="1:10" x14ac:dyDescent="0.75">
      <c r="A3" s="16">
        <v>44187</v>
      </c>
      <c r="B3" t="s">
        <v>4</v>
      </c>
      <c r="C3" t="s">
        <v>112</v>
      </c>
      <c r="D3" t="s">
        <v>4064</v>
      </c>
      <c r="E3">
        <v>1</v>
      </c>
      <c r="F3" t="s">
        <v>4050</v>
      </c>
      <c r="G3" s="6" t="s">
        <v>4076</v>
      </c>
      <c r="H3" t="s">
        <v>88</v>
      </c>
      <c r="I3" t="s">
        <v>2447</v>
      </c>
      <c r="J3" t="s">
        <v>170</v>
      </c>
    </row>
    <row r="4" spans="1:10" x14ac:dyDescent="0.75">
      <c r="A4" s="16">
        <v>44187</v>
      </c>
      <c r="B4" t="s">
        <v>4</v>
      </c>
      <c r="C4" t="s">
        <v>112</v>
      </c>
      <c r="D4" t="s">
        <v>4075</v>
      </c>
      <c r="E4">
        <v>1</v>
      </c>
      <c r="H4" t="s">
        <v>88</v>
      </c>
      <c r="I4" t="s">
        <v>168</v>
      </c>
      <c r="J4" t="s">
        <v>169</v>
      </c>
    </row>
    <row r="5" spans="1:10" x14ac:dyDescent="0.75">
      <c r="A5" s="16">
        <v>44187</v>
      </c>
      <c r="B5" t="s">
        <v>4</v>
      </c>
      <c r="C5" t="s">
        <v>112</v>
      </c>
      <c r="D5" t="s">
        <v>4073</v>
      </c>
      <c r="E5">
        <v>1</v>
      </c>
      <c r="H5" t="s">
        <v>88</v>
      </c>
      <c r="I5" t="s">
        <v>168</v>
      </c>
      <c r="J5" t="s">
        <v>169</v>
      </c>
    </row>
    <row r="6" spans="1:10" x14ac:dyDescent="0.75">
      <c r="A6" s="16">
        <v>44187</v>
      </c>
      <c r="B6" t="s">
        <v>4</v>
      </c>
      <c r="C6" t="s">
        <v>112</v>
      </c>
      <c r="D6" t="s">
        <v>4074</v>
      </c>
      <c r="E6">
        <v>1</v>
      </c>
      <c r="H6" t="s">
        <v>88</v>
      </c>
      <c r="I6" t="s">
        <v>168</v>
      </c>
      <c r="J6" t="s">
        <v>169</v>
      </c>
    </row>
    <row r="7" spans="1:10" x14ac:dyDescent="0.75">
      <c r="A7" s="16">
        <v>44187</v>
      </c>
      <c r="B7" t="s">
        <v>4</v>
      </c>
      <c r="C7" t="s">
        <v>112</v>
      </c>
      <c r="D7" t="s">
        <v>4072</v>
      </c>
      <c r="E7">
        <v>1</v>
      </c>
      <c r="H7" t="s">
        <v>88</v>
      </c>
      <c r="I7" t="s">
        <v>168</v>
      </c>
      <c r="J7" t="s">
        <v>169</v>
      </c>
    </row>
    <row r="8" spans="1:10" x14ac:dyDescent="0.75">
      <c r="A8" s="16">
        <v>44187</v>
      </c>
      <c r="B8" t="s">
        <v>4</v>
      </c>
      <c r="C8" t="s">
        <v>112</v>
      </c>
      <c r="D8" t="s">
        <v>4067</v>
      </c>
      <c r="E8">
        <v>1</v>
      </c>
      <c r="H8" t="s">
        <v>88</v>
      </c>
      <c r="I8" t="s">
        <v>168</v>
      </c>
      <c r="J8" t="s">
        <v>169</v>
      </c>
    </row>
    <row r="9" spans="1:10" x14ac:dyDescent="0.75">
      <c r="A9" s="16">
        <v>44187</v>
      </c>
      <c r="B9" t="s">
        <v>4</v>
      </c>
      <c r="C9" t="s">
        <v>112</v>
      </c>
      <c r="D9" t="s">
        <v>4068</v>
      </c>
      <c r="E9">
        <v>1</v>
      </c>
      <c r="H9" t="s">
        <v>88</v>
      </c>
      <c r="I9" t="s">
        <v>168</v>
      </c>
      <c r="J9" t="s">
        <v>169</v>
      </c>
    </row>
    <row r="10" spans="1:10" x14ac:dyDescent="0.75">
      <c r="A10" s="16">
        <v>44187</v>
      </c>
      <c r="B10" t="s">
        <v>4</v>
      </c>
      <c r="C10" t="s">
        <v>112</v>
      </c>
      <c r="D10" t="s">
        <v>4069</v>
      </c>
      <c r="E10">
        <v>1</v>
      </c>
      <c r="H10" t="s">
        <v>88</v>
      </c>
      <c r="I10" t="s">
        <v>168</v>
      </c>
      <c r="J10" t="s">
        <v>169</v>
      </c>
    </row>
    <row r="11" spans="1:10" x14ac:dyDescent="0.75">
      <c r="A11" s="16">
        <v>44187</v>
      </c>
      <c r="B11" t="s">
        <v>4</v>
      </c>
      <c r="C11" t="s">
        <v>112</v>
      </c>
      <c r="D11" t="s">
        <v>4066</v>
      </c>
      <c r="E11">
        <v>1</v>
      </c>
      <c r="H11" t="s">
        <v>88</v>
      </c>
      <c r="I11" t="s">
        <v>168</v>
      </c>
      <c r="J11" t="s">
        <v>169</v>
      </c>
    </row>
    <row r="12" spans="1:10" x14ac:dyDescent="0.75">
      <c r="A12" s="16">
        <v>44187</v>
      </c>
      <c r="B12" t="s">
        <v>4</v>
      </c>
      <c r="C12" t="s">
        <v>112</v>
      </c>
      <c r="D12" t="s">
        <v>4071</v>
      </c>
      <c r="E12">
        <v>1</v>
      </c>
      <c r="H12" t="s">
        <v>88</v>
      </c>
      <c r="I12" t="s">
        <v>168</v>
      </c>
      <c r="J12" t="s">
        <v>169</v>
      </c>
    </row>
    <row r="13" spans="1:10" x14ac:dyDescent="0.75">
      <c r="A13" s="16">
        <v>44187</v>
      </c>
      <c r="B13" t="s">
        <v>4</v>
      </c>
      <c r="C13" t="s">
        <v>112</v>
      </c>
      <c r="D13" t="s">
        <v>4070</v>
      </c>
      <c r="E13">
        <v>1</v>
      </c>
      <c r="H13" t="s">
        <v>88</v>
      </c>
      <c r="I13" t="s">
        <v>2447</v>
      </c>
      <c r="J13" t="s">
        <v>4077</v>
      </c>
    </row>
    <row r="14" spans="1:10" x14ac:dyDescent="0.75">
      <c r="A14" s="16">
        <v>44187</v>
      </c>
      <c r="B14" t="s">
        <v>4</v>
      </c>
      <c r="C14" t="s">
        <v>112</v>
      </c>
      <c r="D14" t="s">
        <v>4059</v>
      </c>
      <c r="E14">
        <v>1</v>
      </c>
      <c r="H14" t="s">
        <v>4130</v>
      </c>
      <c r="I14" t="s">
        <v>168</v>
      </c>
      <c r="J14" t="s">
        <v>170</v>
      </c>
    </row>
    <row r="15" spans="1:10" x14ac:dyDescent="0.75">
      <c r="A15" s="16">
        <v>44187</v>
      </c>
      <c r="B15" t="s">
        <v>4</v>
      </c>
      <c r="C15" t="s">
        <v>112</v>
      </c>
      <c r="D15" t="s">
        <v>4060</v>
      </c>
      <c r="E15">
        <v>1</v>
      </c>
      <c r="H15" t="s">
        <v>4130</v>
      </c>
      <c r="I15" t="s">
        <v>168</v>
      </c>
      <c r="J15" t="s">
        <v>170</v>
      </c>
    </row>
    <row r="16" spans="1:10" x14ac:dyDescent="0.75">
      <c r="A16" s="16">
        <v>44187</v>
      </c>
      <c r="B16" t="s">
        <v>4</v>
      </c>
      <c r="C16" t="s">
        <v>112</v>
      </c>
      <c r="D16" t="s">
        <v>4061</v>
      </c>
      <c r="E16">
        <v>1</v>
      </c>
      <c r="H16" t="s">
        <v>4130</v>
      </c>
      <c r="I16" t="s">
        <v>168</v>
      </c>
      <c r="J16" t="s">
        <v>170</v>
      </c>
    </row>
    <row r="17" spans="1:10" x14ac:dyDescent="0.75">
      <c r="A17" s="16">
        <v>44187</v>
      </c>
      <c r="B17" t="s">
        <v>4</v>
      </c>
      <c r="C17" t="s">
        <v>112</v>
      </c>
      <c r="D17" t="s">
        <v>4062</v>
      </c>
      <c r="E17">
        <v>1</v>
      </c>
      <c r="H17" t="s">
        <v>4130</v>
      </c>
      <c r="I17" t="s">
        <v>168</v>
      </c>
      <c r="J17" t="s">
        <v>170</v>
      </c>
    </row>
    <row r="18" spans="1:10" x14ac:dyDescent="0.75">
      <c r="A18" s="16">
        <v>44187</v>
      </c>
      <c r="B18" t="s">
        <v>4</v>
      </c>
      <c r="C18" t="s">
        <v>112</v>
      </c>
      <c r="D18" t="s">
        <v>4065</v>
      </c>
      <c r="E18">
        <v>1</v>
      </c>
      <c r="H18" t="s">
        <v>88</v>
      </c>
      <c r="I18" t="s">
        <v>168</v>
      </c>
      <c r="J18" t="s">
        <v>170</v>
      </c>
    </row>
    <row r="19" spans="1:10" x14ac:dyDescent="0.75">
      <c r="A19" s="16">
        <v>44179</v>
      </c>
      <c r="B19" t="s">
        <v>4</v>
      </c>
      <c r="C19" t="s">
        <v>14</v>
      </c>
      <c r="D19" t="s">
        <v>2088</v>
      </c>
      <c r="E19">
        <v>1</v>
      </c>
      <c r="F19" t="s">
        <v>2090</v>
      </c>
      <c r="G19" s="6" t="s">
        <v>2089</v>
      </c>
      <c r="H19" t="s">
        <v>14</v>
      </c>
      <c r="I19" t="s">
        <v>2447</v>
      </c>
      <c r="J19" t="s">
        <v>4077</v>
      </c>
    </row>
    <row r="20" spans="1:10" x14ac:dyDescent="0.75">
      <c r="A20" s="16">
        <v>44179</v>
      </c>
      <c r="B20" t="s">
        <v>4</v>
      </c>
      <c r="C20" t="s">
        <v>14</v>
      </c>
      <c r="D20" t="s">
        <v>4078</v>
      </c>
      <c r="E20">
        <v>1</v>
      </c>
      <c r="F20" t="s">
        <v>4079</v>
      </c>
      <c r="G20" s="6"/>
      <c r="H20" t="s">
        <v>14</v>
      </c>
      <c r="I20" t="s">
        <v>2447</v>
      </c>
      <c r="J20" t="s">
        <v>170</v>
      </c>
    </row>
    <row r="21" spans="1:10" x14ac:dyDescent="0.75">
      <c r="A21" s="16">
        <v>44179</v>
      </c>
      <c r="B21" t="s">
        <v>4</v>
      </c>
      <c r="C21" t="s">
        <v>14</v>
      </c>
      <c r="D21" t="s">
        <v>4080</v>
      </c>
      <c r="E21">
        <v>1</v>
      </c>
      <c r="F21" t="s">
        <v>4081</v>
      </c>
      <c r="G21" s="6"/>
      <c r="H21" t="s">
        <v>14</v>
      </c>
      <c r="I21" t="s">
        <v>2447</v>
      </c>
      <c r="J21" t="s">
        <v>170</v>
      </c>
    </row>
    <row r="22" spans="1:10" x14ac:dyDescent="0.75">
      <c r="A22" s="16">
        <v>44179</v>
      </c>
      <c r="B22" t="s">
        <v>4</v>
      </c>
      <c r="C22" t="s">
        <v>14</v>
      </c>
      <c r="D22" t="s">
        <v>4082</v>
      </c>
      <c r="E22">
        <v>1</v>
      </c>
      <c r="F22" t="s">
        <v>4083</v>
      </c>
      <c r="H22" t="s">
        <v>14</v>
      </c>
      <c r="I22" t="s">
        <v>2447</v>
      </c>
      <c r="J22" t="s">
        <v>170</v>
      </c>
    </row>
    <row r="23" spans="1:10" x14ac:dyDescent="0.75">
      <c r="A23" s="16">
        <v>44179</v>
      </c>
      <c r="B23" t="s">
        <v>4</v>
      </c>
      <c r="C23" t="s">
        <v>14</v>
      </c>
      <c r="D23" t="s">
        <v>4084</v>
      </c>
      <c r="E23">
        <v>1</v>
      </c>
      <c r="F23" t="s">
        <v>4085</v>
      </c>
      <c r="H23" t="s">
        <v>14</v>
      </c>
      <c r="I23" t="s">
        <v>2447</v>
      </c>
      <c r="J23" t="s">
        <v>170</v>
      </c>
    </row>
    <row r="24" spans="1:10" x14ac:dyDescent="0.75">
      <c r="A24" s="16">
        <v>44179</v>
      </c>
      <c r="B24" t="s">
        <v>4</v>
      </c>
      <c r="C24" t="s">
        <v>46</v>
      </c>
      <c r="D24" t="s">
        <v>2180</v>
      </c>
      <c r="E24">
        <v>1</v>
      </c>
      <c r="F24" t="s">
        <v>4054</v>
      </c>
      <c r="G24" s="6" t="s">
        <v>2181</v>
      </c>
      <c r="H24" t="s">
        <v>46</v>
      </c>
      <c r="I24" t="s">
        <v>2447</v>
      </c>
      <c r="J24" t="s">
        <v>170</v>
      </c>
    </row>
    <row r="25" spans="1:10" x14ac:dyDescent="0.75">
      <c r="A25" s="16">
        <v>44179</v>
      </c>
      <c r="B25" t="s">
        <v>4</v>
      </c>
      <c r="C25" t="s">
        <v>46</v>
      </c>
      <c r="D25" t="s">
        <v>4053</v>
      </c>
      <c r="E25">
        <v>1</v>
      </c>
      <c r="H25" t="s">
        <v>46</v>
      </c>
      <c r="I25" t="s">
        <v>2447</v>
      </c>
      <c r="J25" t="s">
        <v>170</v>
      </c>
    </row>
    <row r="26" spans="1:10" x14ac:dyDescent="0.75">
      <c r="A26" s="16">
        <v>44173</v>
      </c>
      <c r="B26" t="s">
        <v>4</v>
      </c>
      <c r="C26" t="s">
        <v>46</v>
      </c>
      <c r="D26" t="s">
        <v>4088</v>
      </c>
      <c r="E26">
        <v>1</v>
      </c>
      <c r="F26" t="s">
        <v>4052</v>
      </c>
      <c r="G26" s="6" t="s">
        <v>2182</v>
      </c>
      <c r="H26" t="s">
        <v>173</v>
      </c>
      <c r="I26" t="s">
        <v>168</v>
      </c>
      <c r="J26" t="s">
        <v>4077</v>
      </c>
    </row>
    <row r="27" spans="1:10" x14ac:dyDescent="0.75">
      <c r="A27" s="16">
        <v>44173</v>
      </c>
      <c r="B27" t="s">
        <v>4</v>
      </c>
      <c r="C27" t="s">
        <v>46</v>
      </c>
      <c r="D27" t="s">
        <v>4086</v>
      </c>
      <c r="E27">
        <v>1</v>
      </c>
      <c r="F27" t="s">
        <v>4051</v>
      </c>
      <c r="G27" s="6" t="s">
        <v>4089</v>
      </c>
      <c r="H27" t="s">
        <v>98</v>
      </c>
      <c r="I27" t="s">
        <v>2447</v>
      </c>
      <c r="J27" t="s">
        <v>170</v>
      </c>
    </row>
    <row r="28" spans="1:10" x14ac:dyDescent="0.75">
      <c r="A28" s="16">
        <v>44173</v>
      </c>
      <c r="B28" t="s">
        <v>4</v>
      </c>
      <c r="C28" t="s">
        <v>46</v>
      </c>
      <c r="D28" t="s">
        <v>4087</v>
      </c>
      <c r="E28">
        <v>1</v>
      </c>
      <c r="G28" s="6"/>
      <c r="H28" t="s">
        <v>173</v>
      </c>
      <c r="I28" t="s">
        <v>168</v>
      </c>
      <c r="J28" t="s">
        <v>170</v>
      </c>
    </row>
    <row r="29" spans="1:10" x14ac:dyDescent="0.75">
      <c r="A29" s="16">
        <v>44168</v>
      </c>
      <c r="B29" t="s">
        <v>4</v>
      </c>
      <c r="C29" t="s">
        <v>46</v>
      </c>
      <c r="D29" t="s">
        <v>4091</v>
      </c>
      <c r="E29">
        <v>1</v>
      </c>
      <c r="F29" t="s">
        <v>4092</v>
      </c>
      <c r="G29" s="6" t="s">
        <v>2183</v>
      </c>
      <c r="H29" t="s">
        <v>46</v>
      </c>
      <c r="I29" t="s">
        <v>168</v>
      </c>
      <c r="J29" t="s">
        <v>169</v>
      </c>
    </row>
    <row r="30" spans="1:10" x14ac:dyDescent="0.75">
      <c r="A30" s="16">
        <v>44168</v>
      </c>
      <c r="B30" t="s">
        <v>4</v>
      </c>
      <c r="C30" t="s">
        <v>46</v>
      </c>
      <c r="D30" t="s">
        <v>4090</v>
      </c>
      <c r="E30">
        <v>1</v>
      </c>
      <c r="F30" t="s">
        <v>4057</v>
      </c>
      <c r="G30" s="6" t="s">
        <v>4093</v>
      </c>
      <c r="H30" t="s">
        <v>46</v>
      </c>
      <c r="I30" t="s">
        <v>168</v>
      </c>
      <c r="J30" t="s">
        <v>170</v>
      </c>
    </row>
    <row r="31" spans="1:10" x14ac:dyDescent="0.75">
      <c r="A31" s="16">
        <v>44154</v>
      </c>
      <c r="B31" t="s">
        <v>4</v>
      </c>
      <c r="C31" t="s">
        <v>5</v>
      </c>
      <c r="D31" t="s">
        <v>4095</v>
      </c>
      <c r="E31">
        <v>1</v>
      </c>
      <c r="F31" t="s">
        <v>4056</v>
      </c>
      <c r="G31" s="6" t="s">
        <v>2185</v>
      </c>
      <c r="H31" t="s">
        <v>2184</v>
      </c>
      <c r="I31" t="s">
        <v>168</v>
      </c>
      <c r="J31" t="s">
        <v>169</v>
      </c>
    </row>
    <row r="32" spans="1:10" x14ac:dyDescent="0.75">
      <c r="A32" s="16">
        <v>44154</v>
      </c>
      <c r="B32" t="s">
        <v>4</v>
      </c>
      <c r="C32" t="s">
        <v>112</v>
      </c>
      <c r="D32" t="s">
        <v>4094</v>
      </c>
      <c r="E32">
        <v>1</v>
      </c>
      <c r="F32" t="s">
        <v>4055</v>
      </c>
      <c r="H32" t="s">
        <v>88</v>
      </c>
      <c r="I32" t="s">
        <v>3214</v>
      </c>
      <c r="J32" t="s">
        <v>170</v>
      </c>
    </row>
    <row r="33" spans="1:10" x14ac:dyDescent="0.75">
      <c r="A33" s="16">
        <v>44153</v>
      </c>
      <c r="B33" t="s">
        <v>4</v>
      </c>
      <c r="C33" t="s">
        <v>46</v>
      </c>
      <c r="D33" t="s">
        <v>4096</v>
      </c>
      <c r="E33">
        <v>1</v>
      </c>
      <c r="F33" t="s">
        <v>4058</v>
      </c>
      <c r="G33" s="6" t="s">
        <v>2186</v>
      </c>
      <c r="H33" t="s">
        <v>46</v>
      </c>
      <c r="I33" t="s">
        <v>2447</v>
      </c>
      <c r="J33" t="s">
        <v>170</v>
      </c>
    </row>
    <row r="34" spans="1:10" x14ac:dyDescent="0.75">
      <c r="A34" s="16">
        <v>44153</v>
      </c>
      <c r="B34" t="s">
        <v>4</v>
      </c>
      <c r="C34" t="s">
        <v>46</v>
      </c>
      <c r="D34" t="s">
        <v>4097</v>
      </c>
      <c r="E34">
        <v>1</v>
      </c>
      <c r="G34" s="6" t="s">
        <v>2230</v>
      </c>
      <c r="H34" t="s">
        <v>46</v>
      </c>
      <c r="I34" t="s">
        <v>168</v>
      </c>
      <c r="J34" t="s">
        <v>170</v>
      </c>
    </row>
    <row r="35" spans="1:10" x14ac:dyDescent="0.75">
      <c r="A35" s="16">
        <v>44153</v>
      </c>
      <c r="B35" t="s">
        <v>4</v>
      </c>
      <c r="C35" t="s">
        <v>46</v>
      </c>
      <c r="D35" t="s">
        <v>4098</v>
      </c>
      <c r="E35">
        <v>1</v>
      </c>
      <c r="H35" t="s">
        <v>46</v>
      </c>
      <c r="I35" t="s">
        <v>168</v>
      </c>
      <c r="J35" t="s">
        <v>170</v>
      </c>
    </row>
    <row r="36" spans="1:10" x14ac:dyDescent="0.75">
      <c r="A36" s="16">
        <v>44153</v>
      </c>
      <c r="B36" t="s">
        <v>4</v>
      </c>
      <c r="C36" t="s">
        <v>46</v>
      </c>
      <c r="D36" t="s">
        <v>4099</v>
      </c>
      <c r="E36">
        <v>1</v>
      </c>
      <c r="H36" t="s">
        <v>46</v>
      </c>
      <c r="I36" t="s">
        <v>168</v>
      </c>
      <c r="J36" t="s">
        <v>170</v>
      </c>
    </row>
    <row r="37" spans="1:10" x14ac:dyDescent="0.75">
      <c r="A37" s="16">
        <v>44153</v>
      </c>
      <c r="B37" t="s">
        <v>4</v>
      </c>
      <c r="C37" t="s">
        <v>46</v>
      </c>
      <c r="D37" t="s">
        <v>4100</v>
      </c>
      <c r="E37">
        <v>1</v>
      </c>
      <c r="H37" t="s">
        <v>46</v>
      </c>
      <c r="I37" t="s">
        <v>168</v>
      </c>
      <c r="J37" t="s">
        <v>170</v>
      </c>
    </row>
    <row r="38" spans="1:10" x14ac:dyDescent="0.75">
      <c r="A38" s="16">
        <v>44153</v>
      </c>
      <c r="B38" t="s">
        <v>4</v>
      </c>
      <c r="C38" t="s">
        <v>46</v>
      </c>
      <c r="D38" t="s">
        <v>4101</v>
      </c>
      <c r="E38">
        <v>1</v>
      </c>
      <c r="H38" t="s">
        <v>46</v>
      </c>
      <c r="I38" t="s">
        <v>168</v>
      </c>
      <c r="J38" t="s">
        <v>170</v>
      </c>
    </row>
    <row r="39" spans="1:10" x14ac:dyDescent="0.75">
      <c r="A39" s="16">
        <v>44153</v>
      </c>
      <c r="B39" t="s">
        <v>4</v>
      </c>
      <c r="C39" t="s">
        <v>46</v>
      </c>
      <c r="D39" t="s">
        <v>4102</v>
      </c>
      <c r="E39">
        <v>1</v>
      </c>
      <c r="H39" t="s">
        <v>46</v>
      </c>
      <c r="I39" t="s">
        <v>168</v>
      </c>
      <c r="J39" t="s">
        <v>170</v>
      </c>
    </row>
    <row r="40" spans="1:10" x14ac:dyDescent="0.75">
      <c r="A40" s="16">
        <v>44153</v>
      </c>
      <c r="B40" t="s">
        <v>4</v>
      </c>
      <c r="C40" t="s">
        <v>46</v>
      </c>
      <c r="D40" t="s">
        <v>4103</v>
      </c>
      <c r="E40">
        <v>1</v>
      </c>
      <c r="H40" t="s">
        <v>46</v>
      </c>
      <c r="I40" t="s">
        <v>168</v>
      </c>
      <c r="J40" t="s">
        <v>170</v>
      </c>
    </row>
    <row r="41" spans="1:10" x14ac:dyDescent="0.75">
      <c r="A41" s="16">
        <v>44153</v>
      </c>
      <c r="B41" t="s">
        <v>4</v>
      </c>
      <c r="C41" t="s">
        <v>46</v>
      </c>
      <c r="D41" t="s">
        <v>4104</v>
      </c>
      <c r="E41">
        <v>1</v>
      </c>
      <c r="H41" t="s">
        <v>46</v>
      </c>
      <c r="I41" t="s">
        <v>168</v>
      </c>
      <c r="J41" t="s">
        <v>170</v>
      </c>
    </row>
    <row r="42" spans="1:10" x14ac:dyDescent="0.75">
      <c r="A42" s="16">
        <v>44153</v>
      </c>
      <c r="B42" t="s">
        <v>4</v>
      </c>
      <c r="C42" t="s">
        <v>46</v>
      </c>
      <c r="D42" t="s">
        <v>4105</v>
      </c>
      <c r="E42">
        <v>1</v>
      </c>
      <c r="H42" t="s">
        <v>46</v>
      </c>
      <c r="I42" t="s">
        <v>168</v>
      </c>
      <c r="J42" t="s">
        <v>169</v>
      </c>
    </row>
    <row r="43" spans="1:10" x14ac:dyDescent="0.75">
      <c r="A43" s="16">
        <v>44153</v>
      </c>
      <c r="B43" t="s">
        <v>4</v>
      </c>
      <c r="C43" t="s">
        <v>46</v>
      </c>
      <c r="D43" t="s">
        <v>4106</v>
      </c>
      <c r="E43">
        <v>1</v>
      </c>
      <c r="H43" t="s">
        <v>46</v>
      </c>
      <c r="I43" t="s">
        <v>168</v>
      </c>
      <c r="J43" t="s">
        <v>169</v>
      </c>
    </row>
    <row r="44" spans="1:10" x14ac:dyDescent="0.75">
      <c r="A44" s="16">
        <v>44153</v>
      </c>
      <c r="B44" t="s">
        <v>4</v>
      </c>
      <c r="C44" t="s">
        <v>46</v>
      </c>
      <c r="D44" t="s">
        <v>4107</v>
      </c>
      <c r="E44">
        <v>1</v>
      </c>
      <c r="H44" t="s">
        <v>46</v>
      </c>
      <c r="I44" t="s">
        <v>168</v>
      </c>
      <c r="J44" t="s">
        <v>169</v>
      </c>
    </row>
    <row r="45" spans="1:10" x14ac:dyDescent="0.75">
      <c r="A45" s="16">
        <v>44153</v>
      </c>
      <c r="B45" t="s">
        <v>4</v>
      </c>
      <c r="C45" t="s">
        <v>46</v>
      </c>
      <c r="D45" t="s">
        <v>4108</v>
      </c>
      <c r="E45">
        <v>1</v>
      </c>
      <c r="H45" t="s">
        <v>46</v>
      </c>
      <c r="I45" t="s">
        <v>168</v>
      </c>
      <c r="J45" t="s">
        <v>169</v>
      </c>
    </row>
    <row r="46" spans="1:10" x14ac:dyDescent="0.75">
      <c r="A46" s="16">
        <v>44153</v>
      </c>
      <c r="B46" t="s">
        <v>4</v>
      </c>
      <c r="C46" t="s">
        <v>46</v>
      </c>
      <c r="D46" t="s">
        <v>4109</v>
      </c>
      <c r="E46">
        <v>1</v>
      </c>
      <c r="H46" t="s">
        <v>46</v>
      </c>
      <c r="I46" t="s">
        <v>168</v>
      </c>
      <c r="J46" t="s">
        <v>169</v>
      </c>
    </row>
    <row r="47" spans="1:10" x14ac:dyDescent="0.75">
      <c r="A47" s="16">
        <v>44153</v>
      </c>
      <c r="B47" t="s">
        <v>4</v>
      </c>
      <c r="C47" t="s">
        <v>46</v>
      </c>
      <c r="D47" t="s">
        <v>4110</v>
      </c>
      <c r="E47">
        <v>1</v>
      </c>
      <c r="H47" t="s">
        <v>46</v>
      </c>
      <c r="I47" t="s">
        <v>168</v>
      </c>
      <c r="J47" t="s">
        <v>169</v>
      </c>
    </row>
    <row r="48" spans="1:10" x14ac:dyDescent="0.75">
      <c r="A48" s="16">
        <v>44153</v>
      </c>
      <c r="B48" t="s">
        <v>4</v>
      </c>
      <c r="C48" t="s">
        <v>46</v>
      </c>
      <c r="D48" t="s">
        <v>4111</v>
      </c>
      <c r="E48">
        <v>1</v>
      </c>
      <c r="H48" t="s">
        <v>46</v>
      </c>
      <c r="I48" t="s">
        <v>168</v>
      </c>
      <c r="J48" t="s">
        <v>169</v>
      </c>
    </row>
    <row r="49" spans="1:10" x14ac:dyDescent="0.75">
      <c r="A49" s="16">
        <v>44153</v>
      </c>
      <c r="B49" t="s">
        <v>4</v>
      </c>
      <c r="C49" t="s">
        <v>46</v>
      </c>
      <c r="D49" t="s">
        <v>2187</v>
      </c>
      <c r="E49">
        <v>1</v>
      </c>
      <c r="H49" t="s">
        <v>46</v>
      </c>
      <c r="I49" t="s">
        <v>168</v>
      </c>
      <c r="J49" t="s">
        <v>169</v>
      </c>
    </row>
    <row r="50" spans="1:10" x14ac:dyDescent="0.75">
      <c r="A50" s="16">
        <v>44153</v>
      </c>
      <c r="B50" t="s">
        <v>4</v>
      </c>
      <c r="C50" t="s">
        <v>46</v>
      </c>
      <c r="D50" t="s">
        <v>2188</v>
      </c>
      <c r="E50">
        <v>1</v>
      </c>
      <c r="H50" t="s">
        <v>46</v>
      </c>
      <c r="I50" t="s">
        <v>168</v>
      </c>
      <c r="J50" t="s">
        <v>169</v>
      </c>
    </row>
    <row r="51" spans="1:10" x14ac:dyDescent="0.75">
      <c r="A51" s="16">
        <v>44153</v>
      </c>
      <c r="B51" t="s">
        <v>4</v>
      </c>
      <c r="C51" t="s">
        <v>46</v>
      </c>
      <c r="D51" t="s">
        <v>2189</v>
      </c>
      <c r="E51">
        <v>1</v>
      </c>
      <c r="H51" t="s">
        <v>46</v>
      </c>
      <c r="I51" t="s">
        <v>168</v>
      </c>
      <c r="J51" t="s">
        <v>169</v>
      </c>
    </row>
    <row r="52" spans="1:10" x14ac:dyDescent="0.75">
      <c r="A52" s="16">
        <v>44153</v>
      </c>
      <c r="B52" t="s">
        <v>4</v>
      </c>
      <c r="C52" t="s">
        <v>46</v>
      </c>
      <c r="D52" t="s">
        <v>2190</v>
      </c>
      <c r="E52">
        <v>1</v>
      </c>
      <c r="H52" t="s">
        <v>46</v>
      </c>
      <c r="I52" t="s">
        <v>168</v>
      </c>
      <c r="J52" t="s">
        <v>169</v>
      </c>
    </row>
    <row r="53" spans="1:10" x14ac:dyDescent="0.75">
      <c r="A53" s="16">
        <v>44153</v>
      </c>
      <c r="B53" t="s">
        <v>4</v>
      </c>
      <c r="C53" t="s">
        <v>46</v>
      </c>
      <c r="D53" t="s">
        <v>2191</v>
      </c>
      <c r="E53">
        <v>1</v>
      </c>
      <c r="H53" t="s">
        <v>767</v>
      </c>
      <c r="I53" t="s">
        <v>168</v>
      </c>
      <c r="J53" t="s">
        <v>169</v>
      </c>
    </row>
    <row r="54" spans="1:10" x14ac:dyDescent="0.75">
      <c r="A54" s="16">
        <v>44153</v>
      </c>
      <c r="B54" t="s">
        <v>4</v>
      </c>
      <c r="C54" t="s">
        <v>46</v>
      </c>
      <c r="D54" t="s">
        <v>2192</v>
      </c>
      <c r="E54">
        <v>1</v>
      </c>
      <c r="H54" t="s">
        <v>46</v>
      </c>
      <c r="I54" t="s">
        <v>168</v>
      </c>
      <c r="J54" t="s">
        <v>169</v>
      </c>
    </row>
    <row r="55" spans="1:10" x14ac:dyDescent="0.75">
      <c r="A55" s="16">
        <v>44153</v>
      </c>
      <c r="B55" t="s">
        <v>4</v>
      </c>
      <c r="C55" t="s">
        <v>46</v>
      </c>
      <c r="D55" t="s">
        <v>2193</v>
      </c>
      <c r="E55">
        <v>1</v>
      </c>
      <c r="H55" t="s">
        <v>46</v>
      </c>
      <c r="I55" t="s">
        <v>168</v>
      </c>
      <c r="J55" t="s">
        <v>169</v>
      </c>
    </row>
    <row r="56" spans="1:10" x14ac:dyDescent="0.75">
      <c r="A56" s="16">
        <v>44153</v>
      </c>
      <c r="B56" t="s">
        <v>4</v>
      </c>
      <c r="C56" t="s">
        <v>46</v>
      </c>
      <c r="D56" t="s">
        <v>2194</v>
      </c>
      <c r="E56">
        <v>1</v>
      </c>
      <c r="H56" t="s">
        <v>46</v>
      </c>
      <c r="I56" t="s">
        <v>168</v>
      </c>
      <c r="J56" t="s">
        <v>169</v>
      </c>
    </row>
    <row r="57" spans="1:10" x14ac:dyDescent="0.75">
      <c r="A57" s="16">
        <v>44153</v>
      </c>
      <c r="B57" t="s">
        <v>4</v>
      </c>
      <c r="C57" t="s">
        <v>46</v>
      </c>
      <c r="D57" t="s">
        <v>2195</v>
      </c>
      <c r="E57">
        <v>1</v>
      </c>
      <c r="H57" t="s">
        <v>46</v>
      </c>
      <c r="I57" t="s">
        <v>168</v>
      </c>
      <c r="J57" t="s">
        <v>169</v>
      </c>
    </row>
    <row r="58" spans="1:10" x14ac:dyDescent="0.75">
      <c r="A58" s="16">
        <v>44153</v>
      </c>
      <c r="B58" t="s">
        <v>4</v>
      </c>
      <c r="C58" t="s">
        <v>46</v>
      </c>
      <c r="D58" t="s">
        <v>2196</v>
      </c>
      <c r="E58">
        <v>1</v>
      </c>
      <c r="H58" t="s">
        <v>46</v>
      </c>
      <c r="I58" t="s">
        <v>168</v>
      </c>
      <c r="J58" t="s">
        <v>169</v>
      </c>
    </row>
    <row r="59" spans="1:10" x14ac:dyDescent="0.75">
      <c r="A59" s="16">
        <v>44153</v>
      </c>
      <c r="B59" t="s">
        <v>4</v>
      </c>
      <c r="C59" t="s">
        <v>46</v>
      </c>
      <c r="D59" t="s">
        <v>2197</v>
      </c>
      <c r="E59">
        <v>1</v>
      </c>
      <c r="H59" t="s">
        <v>46</v>
      </c>
      <c r="I59" t="s">
        <v>168</v>
      </c>
      <c r="J59" t="s">
        <v>169</v>
      </c>
    </row>
    <row r="60" spans="1:10" x14ac:dyDescent="0.75">
      <c r="A60" s="16">
        <v>44153</v>
      </c>
      <c r="B60" t="s">
        <v>4</v>
      </c>
      <c r="C60" t="s">
        <v>46</v>
      </c>
      <c r="D60" t="s">
        <v>2198</v>
      </c>
      <c r="E60">
        <v>1</v>
      </c>
      <c r="H60" t="s">
        <v>46</v>
      </c>
      <c r="I60" t="s">
        <v>168</v>
      </c>
      <c r="J60" t="s">
        <v>169</v>
      </c>
    </row>
    <row r="61" spans="1:10" x14ac:dyDescent="0.75">
      <c r="A61" s="16">
        <v>44153</v>
      </c>
      <c r="B61" t="s">
        <v>4</v>
      </c>
      <c r="C61" t="s">
        <v>46</v>
      </c>
      <c r="D61" t="s">
        <v>2199</v>
      </c>
      <c r="E61">
        <v>1</v>
      </c>
      <c r="H61" t="s">
        <v>46</v>
      </c>
      <c r="I61" t="s">
        <v>168</v>
      </c>
      <c r="J61" t="s">
        <v>169</v>
      </c>
    </row>
    <row r="62" spans="1:10" x14ac:dyDescent="0.75">
      <c r="A62" s="16">
        <v>44153</v>
      </c>
      <c r="B62" t="s">
        <v>4</v>
      </c>
      <c r="C62" t="s">
        <v>46</v>
      </c>
      <c r="D62" t="s">
        <v>2200</v>
      </c>
      <c r="E62">
        <v>1</v>
      </c>
      <c r="H62" t="s">
        <v>46</v>
      </c>
      <c r="I62" t="s">
        <v>168</v>
      </c>
      <c r="J62" t="s">
        <v>169</v>
      </c>
    </row>
    <row r="63" spans="1:10" x14ac:dyDescent="0.75">
      <c r="A63" s="16">
        <v>44153</v>
      </c>
      <c r="B63" t="s">
        <v>4</v>
      </c>
      <c r="C63" t="s">
        <v>46</v>
      </c>
      <c r="D63" t="s">
        <v>2201</v>
      </c>
      <c r="E63">
        <v>1</v>
      </c>
      <c r="H63" t="s">
        <v>46</v>
      </c>
      <c r="I63" t="s">
        <v>168</v>
      </c>
      <c r="J63" t="s">
        <v>169</v>
      </c>
    </row>
    <row r="64" spans="1:10" x14ac:dyDescent="0.75">
      <c r="A64" s="16">
        <v>44153</v>
      </c>
      <c r="B64" t="s">
        <v>4</v>
      </c>
      <c r="C64" t="s">
        <v>46</v>
      </c>
      <c r="D64" t="s">
        <v>2202</v>
      </c>
      <c r="E64">
        <v>1</v>
      </c>
      <c r="H64" t="s">
        <v>46</v>
      </c>
      <c r="I64" t="s">
        <v>168</v>
      </c>
      <c r="J64" t="s">
        <v>169</v>
      </c>
    </row>
    <row r="65" spans="1:10" x14ac:dyDescent="0.75">
      <c r="A65" s="16">
        <v>44153</v>
      </c>
      <c r="B65" t="s">
        <v>4</v>
      </c>
      <c r="C65" t="s">
        <v>46</v>
      </c>
      <c r="D65" t="s">
        <v>2203</v>
      </c>
      <c r="E65">
        <v>1</v>
      </c>
      <c r="H65" t="s">
        <v>46</v>
      </c>
      <c r="I65" t="s">
        <v>168</v>
      </c>
      <c r="J65" t="s">
        <v>169</v>
      </c>
    </row>
    <row r="66" spans="1:10" x14ac:dyDescent="0.75">
      <c r="A66" s="16">
        <v>44153</v>
      </c>
      <c r="B66" t="s">
        <v>4</v>
      </c>
      <c r="C66" t="s">
        <v>46</v>
      </c>
      <c r="D66" t="s">
        <v>2204</v>
      </c>
      <c r="E66">
        <v>1</v>
      </c>
      <c r="H66" t="s">
        <v>46</v>
      </c>
      <c r="I66" t="s">
        <v>168</v>
      </c>
      <c r="J66" t="s">
        <v>169</v>
      </c>
    </row>
    <row r="67" spans="1:10" x14ac:dyDescent="0.75">
      <c r="A67" s="16">
        <v>44153</v>
      </c>
      <c r="B67" t="s">
        <v>4</v>
      </c>
      <c r="C67" t="s">
        <v>46</v>
      </c>
      <c r="D67" t="s">
        <v>2205</v>
      </c>
      <c r="E67">
        <v>1</v>
      </c>
      <c r="H67" t="s">
        <v>46</v>
      </c>
      <c r="I67" t="s">
        <v>168</v>
      </c>
      <c r="J67" t="s">
        <v>169</v>
      </c>
    </row>
    <row r="68" spans="1:10" x14ac:dyDescent="0.75">
      <c r="A68" s="16">
        <v>44153</v>
      </c>
      <c r="B68" t="s">
        <v>4</v>
      </c>
      <c r="C68" t="s">
        <v>46</v>
      </c>
      <c r="D68" t="s">
        <v>2206</v>
      </c>
      <c r="E68">
        <v>1</v>
      </c>
      <c r="H68" t="s">
        <v>46</v>
      </c>
      <c r="I68" t="s">
        <v>168</v>
      </c>
      <c r="J68" t="s">
        <v>169</v>
      </c>
    </row>
    <row r="69" spans="1:10" x14ac:dyDescent="0.75">
      <c r="A69" s="16">
        <v>44153</v>
      </c>
      <c r="B69" t="s">
        <v>4</v>
      </c>
      <c r="C69" t="s">
        <v>46</v>
      </c>
      <c r="D69" t="s">
        <v>2207</v>
      </c>
      <c r="E69">
        <v>1</v>
      </c>
      <c r="H69" t="s">
        <v>46</v>
      </c>
      <c r="I69" t="s">
        <v>168</v>
      </c>
      <c r="J69" t="s">
        <v>169</v>
      </c>
    </row>
    <row r="70" spans="1:10" x14ac:dyDescent="0.75">
      <c r="A70" s="16">
        <v>44153</v>
      </c>
      <c r="B70" t="s">
        <v>4</v>
      </c>
      <c r="C70" t="s">
        <v>46</v>
      </c>
      <c r="D70" t="s">
        <v>2208</v>
      </c>
      <c r="E70">
        <v>1</v>
      </c>
      <c r="H70" t="s">
        <v>46</v>
      </c>
      <c r="I70" t="s">
        <v>168</v>
      </c>
      <c r="J70" t="s">
        <v>169</v>
      </c>
    </row>
    <row r="71" spans="1:10" x14ac:dyDescent="0.75">
      <c r="A71" s="16">
        <v>44153</v>
      </c>
      <c r="B71" t="s">
        <v>4</v>
      </c>
      <c r="C71" t="s">
        <v>46</v>
      </c>
      <c r="D71" t="s">
        <v>2209</v>
      </c>
      <c r="E71">
        <v>1</v>
      </c>
      <c r="H71" t="s">
        <v>46</v>
      </c>
      <c r="I71" t="s">
        <v>168</v>
      </c>
      <c r="J71" t="s">
        <v>169</v>
      </c>
    </row>
    <row r="72" spans="1:10" x14ac:dyDescent="0.75">
      <c r="A72" s="16">
        <v>44153</v>
      </c>
      <c r="B72" t="s">
        <v>4</v>
      </c>
      <c r="C72" t="s">
        <v>46</v>
      </c>
      <c r="D72" t="s">
        <v>2210</v>
      </c>
      <c r="E72">
        <v>1</v>
      </c>
      <c r="H72" t="s">
        <v>46</v>
      </c>
      <c r="I72" t="s">
        <v>168</v>
      </c>
      <c r="J72" t="s">
        <v>169</v>
      </c>
    </row>
    <row r="73" spans="1:10" x14ac:dyDescent="0.75">
      <c r="A73" s="16">
        <v>44153</v>
      </c>
      <c r="B73" t="s">
        <v>4</v>
      </c>
      <c r="C73" t="s">
        <v>46</v>
      </c>
      <c r="D73" t="s">
        <v>2211</v>
      </c>
      <c r="E73">
        <v>1</v>
      </c>
      <c r="H73" t="s">
        <v>46</v>
      </c>
      <c r="I73" t="s">
        <v>168</v>
      </c>
      <c r="J73" t="s">
        <v>169</v>
      </c>
    </row>
    <row r="74" spans="1:10" x14ac:dyDescent="0.75">
      <c r="A74" s="16">
        <v>44153</v>
      </c>
      <c r="B74" t="s">
        <v>4</v>
      </c>
      <c r="C74" t="s">
        <v>46</v>
      </c>
      <c r="D74" t="s">
        <v>2212</v>
      </c>
      <c r="E74">
        <v>1</v>
      </c>
      <c r="H74" t="s">
        <v>46</v>
      </c>
      <c r="I74" t="s">
        <v>168</v>
      </c>
      <c r="J74" t="s">
        <v>169</v>
      </c>
    </row>
    <row r="75" spans="1:10" x14ac:dyDescent="0.75">
      <c r="A75" s="16">
        <v>44153</v>
      </c>
      <c r="B75" t="s">
        <v>4</v>
      </c>
      <c r="C75" t="s">
        <v>46</v>
      </c>
      <c r="D75" t="s">
        <v>2213</v>
      </c>
      <c r="E75">
        <v>1</v>
      </c>
      <c r="H75" t="s">
        <v>46</v>
      </c>
      <c r="I75" t="s">
        <v>168</v>
      </c>
      <c r="J75" t="s">
        <v>169</v>
      </c>
    </row>
    <row r="76" spans="1:10" x14ac:dyDescent="0.75">
      <c r="A76" s="16">
        <v>44153</v>
      </c>
      <c r="B76" t="s">
        <v>4</v>
      </c>
      <c r="C76" t="s">
        <v>46</v>
      </c>
      <c r="D76" t="s">
        <v>2214</v>
      </c>
      <c r="E76">
        <v>1</v>
      </c>
      <c r="H76" t="s">
        <v>46</v>
      </c>
      <c r="I76" t="s">
        <v>168</v>
      </c>
      <c r="J76" t="s">
        <v>169</v>
      </c>
    </row>
    <row r="77" spans="1:10" x14ac:dyDescent="0.75">
      <c r="A77" s="16">
        <v>44153</v>
      </c>
      <c r="B77" t="s">
        <v>4</v>
      </c>
      <c r="C77" t="s">
        <v>46</v>
      </c>
      <c r="D77" t="s">
        <v>2215</v>
      </c>
      <c r="E77">
        <v>1</v>
      </c>
      <c r="H77" t="s">
        <v>46</v>
      </c>
      <c r="I77" t="s">
        <v>168</v>
      </c>
      <c r="J77" t="s">
        <v>169</v>
      </c>
    </row>
    <row r="78" spans="1:10" x14ac:dyDescent="0.75">
      <c r="A78" s="16">
        <v>44153</v>
      </c>
      <c r="B78" t="s">
        <v>4</v>
      </c>
      <c r="C78" t="s">
        <v>46</v>
      </c>
      <c r="D78" t="s">
        <v>2216</v>
      </c>
      <c r="E78">
        <v>1</v>
      </c>
      <c r="H78" t="s">
        <v>46</v>
      </c>
      <c r="I78" t="s">
        <v>168</v>
      </c>
      <c r="J78" t="s">
        <v>169</v>
      </c>
    </row>
    <row r="79" spans="1:10" x14ac:dyDescent="0.75">
      <c r="A79" s="16">
        <v>44153</v>
      </c>
      <c r="B79" t="s">
        <v>4</v>
      </c>
      <c r="C79" t="s">
        <v>46</v>
      </c>
      <c r="D79" t="s">
        <v>2217</v>
      </c>
      <c r="E79">
        <v>1</v>
      </c>
      <c r="H79" t="s">
        <v>46</v>
      </c>
      <c r="I79" t="s">
        <v>168</v>
      </c>
      <c r="J79" t="s">
        <v>169</v>
      </c>
    </row>
    <row r="80" spans="1:10" x14ac:dyDescent="0.75">
      <c r="A80" s="16">
        <v>44153</v>
      </c>
      <c r="B80" t="s">
        <v>4</v>
      </c>
      <c r="C80" t="s">
        <v>46</v>
      </c>
      <c r="D80" t="s">
        <v>2218</v>
      </c>
      <c r="E80">
        <v>1</v>
      </c>
      <c r="H80" t="s">
        <v>46</v>
      </c>
      <c r="I80" t="s">
        <v>168</v>
      </c>
      <c r="J80" t="s">
        <v>169</v>
      </c>
    </row>
    <row r="81" spans="1:10" x14ac:dyDescent="0.75">
      <c r="A81" s="16">
        <v>44153</v>
      </c>
      <c r="B81" t="s">
        <v>4</v>
      </c>
      <c r="C81" t="s">
        <v>46</v>
      </c>
      <c r="D81" t="s">
        <v>2219</v>
      </c>
      <c r="E81">
        <v>1</v>
      </c>
      <c r="H81" t="s">
        <v>46</v>
      </c>
      <c r="I81" t="s">
        <v>168</v>
      </c>
      <c r="J81" t="s">
        <v>169</v>
      </c>
    </row>
    <row r="82" spans="1:10" x14ac:dyDescent="0.75">
      <c r="A82" s="16">
        <v>44153</v>
      </c>
      <c r="B82" t="s">
        <v>4</v>
      </c>
      <c r="C82" t="s">
        <v>46</v>
      </c>
      <c r="D82" t="s">
        <v>2220</v>
      </c>
      <c r="E82">
        <v>1</v>
      </c>
      <c r="H82" t="s">
        <v>46</v>
      </c>
      <c r="I82" t="s">
        <v>168</v>
      </c>
      <c r="J82" t="s">
        <v>169</v>
      </c>
    </row>
    <row r="83" spans="1:10" x14ac:dyDescent="0.75">
      <c r="A83" s="16">
        <v>44153</v>
      </c>
      <c r="B83" t="s">
        <v>4</v>
      </c>
      <c r="C83" t="s">
        <v>46</v>
      </c>
      <c r="D83" t="s">
        <v>2221</v>
      </c>
      <c r="E83">
        <v>1</v>
      </c>
      <c r="H83" t="s">
        <v>46</v>
      </c>
      <c r="I83" t="s">
        <v>168</v>
      </c>
      <c r="J83" t="s">
        <v>169</v>
      </c>
    </row>
    <row r="84" spans="1:10" x14ac:dyDescent="0.75">
      <c r="A84" s="16">
        <v>44153</v>
      </c>
      <c r="B84" t="s">
        <v>4</v>
      </c>
      <c r="C84" t="s">
        <v>46</v>
      </c>
      <c r="D84" t="s">
        <v>2222</v>
      </c>
      <c r="E84">
        <v>1</v>
      </c>
      <c r="H84" t="s">
        <v>46</v>
      </c>
      <c r="I84" t="s">
        <v>168</v>
      </c>
      <c r="J84" t="s">
        <v>169</v>
      </c>
    </row>
    <row r="85" spans="1:10" x14ac:dyDescent="0.75">
      <c r="A85" s="16">
        <v>44153</v>
      </c>
      <c r="B85" t="s">
        <v>4</v>
      </c>
      <c r="C85" t="s">
        <v>46</v>
      </c>
      <c r="D85" t="s">
        <v>2223</v>
      </c>
      <c r="E85">
        <v>1</v>
      </c>
      <c r="H85" t="s">
        <v>46</v>
      </c>
      <c r="I85" t="s">
        <v>168</v>
      </c>
      <c r="J85" t="s">
        <v>169</v>
      </c>
    </row>
    <row r="86" spans="1:10" x14ac:dyDescent="0.75">
      <c r="A86" s="16">
        <v>44153</v>
      </c>
      <c r="B86" t="s">
        <v>4</v>
      </c>
      <c r="C86" t="s">
        <v>46</v>
      </c>
      <c r="D86" t="s">
        <v>2224</v>
      </c>
      <c r="E86">
        <v>1</v>
      </c>
      <c r="H86" t="s">
        <v>46</v>
      </c>
      <c r="I86" t="s">
        <v>168</v>
      </c>
      <c r="J86" t="s">
        <v>169</v>
      </c>
    </row>
    <row r="87" spans="1:10" x14ac:dyDescent="0.75">
      <c r="A87" s="16">
        <v>44153</v>
      </c>
      <c r="B87" t="s">
        <v>4</v>
      </c>
      <c r="C87" t="s">
        <v>46</v>
      </c>
      <c r="D87" t="s">
        <v>2225</v>
      </c>
      <c r="E87">
        <v>1</v>
      </c>
      <c r="H87" t="s">
        <v>46</v>
      </c>
      <c r="I87" t="s">
        <v>168</v>
      </c>
      <c r="J87" t="s">
        <v>169</v>
      </c>
    </row>
    <row r="88" spans="1:10" x14ac:dyDescent="0.75">
      <c r="A88" s="16">
        <v>44153</v>
      </c>
      <c r="B88" t="s">
        <v>4</v>
      </c>
      <c r="C88" t="s">
        <v>46</v>
      </c>
      <c r="D88" t="s">
        <v>2226</v>
      </c>
      <c r="E88">
        <v>1</v>
      </c>
      <c r="H88" t="s">
        <v>46</v>
      </c>
      <c r="I88" t="s">
        <v>168</v>
      </c>
      <c r="J88" t="s">
        <v>169</v>
      </c>
    </row>
    <row r="89" spans="1:10" x14ac:dyDescent="0.75">
      <c r="A89" s="16">
        <v>44153</v>
      </c>
      <c r="B89" t="s">
        <v>4</v>
      </c>
      <c r="C89" t="s">
        <v>46</v>
      </c>
      <c r="D89" t="s">
        <v>2227</v>
      </c>
      <c r="E89">
        <v>1</v>
      </c>
      <c r="H89" t="s">
        <v>46</v>
      </c>
      <c r="I89" t="s">
        <v>168</v>
      </c>
      <c r="J89" t="s">
        <v>169</v>
      </c>
    </row>
    <row r="90" spans="1:10" x14ac:dyDescent="0.75">
      <c r="A90" s="16">
        <v>44153</v>
      </c>
      <c r="B90" t="s">
        <v>4</v>
      </c>
      <c r="C90" t="s">
        <v>46</v>
      </c>
      <c r="D90" t="s">
        <v>2228</v>
      </c>
      <c r="E90">
        <v>1</v>
      </c>
      <c r="H90" t="s">
        <v>14</v>
      </c>
      <c r="I90" t="s">
        <v>168</v>
      </c>
      <c r="J90" t="s">
        <v>169</v>
      </c>
    </row>
    <row r="91" spans="1:10" x14ac:dyDescent="0.75">
      <c r="A91" s="16">
        <v>44153</v>
      </c>
      <c r="B91" t="s">
        <v>4</v>
      </c>
      <c r="C91" t="s">
        <v>46</v>
      </c>
      <c r="D91" t="s">
        <v>4112</v>
      </c>
      <c r="E91">
        <v>1</v>
      </c>
      <c r="H91" t="s">
        <v>46</v>
      </c>
      <c r="I91" t="s">
        <v>168</v>
      </c>
      <c r="J91" t="s">
        <v>525</v>
      </c>
    </row>
    <row r="92" spans="1:10" x14ac:dyDescent="0.75">
      <c r="A92" s="16">
        <v>44153</v>
      </c>
      <c r="B92" t="s">
        <v>4</v>
      </c>
      <c r="C92" t="s">
        <v>46</v>
      </c>
      <c r="D92" t="s">
        <v>4113</v>
      </c>
      <c r="E92">
        <v>1</v>
      </c>
      <c r="F92" t="s">
        <v>4114</v>
      </c>
      <c r="G92" s="6" t="s">
        <v>4117</v>
      </c>
      <c r="H92" t="s">
        <v>46</v>
      </c>
      <c r="I92" t="s">
        <v>171</v>
      </c>
      <c r="J92" t="s">
        <v>170</v>
      </c>
    </row>
    <row r="93" spans="1:10" x14ac:dyDescent="0.75">
      <c r="A93" s="16">
        <v>44153</v>
      </c>
      <c r="B93" t="s">
        <v>4</v>
      </c>
      <c r="C93" t="s">
        <v>46</v>
      </c>
      <c r="D93" t="s">
        <v>4115</v>
      </c>
      <c r="E93">
        <v>1</v>
      </c>
      <c r="F93" t="s">
        <v>4116</v>
      </c>
      <c r="H93" t="s">
        <v>46</v>
      </c>
      <c r="I93" t="s">
        <v>171</v>
      </c>
      <c r="J93" t="s">
        <v>170</v>
      </c>
    </row>
    <row r="94" spans="1:10" x14ac:dyDescent="0.75">
      <c r="A94" s="16">
        <v>44145</v>
      </c>
      <c r="B94" t="s">
        <v>4</v>
      </c>
      <c r="C94" t="s">
        <v>46</v>
      </c>
      <c r="D94" t="s">
        <v>4118</v>
      </c>
      <c r="E94">
        <v>1</v>
      </c>
      <c r="F94" t="s">
        <v>4129</v>
      </c>
      <c r="G94" s="6" t="s">
        <v>2231</v>
      </c>
      <c r="H94" t="s">
        <v>46</v>
      </c>
      <c r="I94" t="s">
        <v>168</v>
      </c>
      <c r="J94" t="s">
        <v>170</v>
      </c>
    </row>
    <row r="95" spans="1:10" x14ac:dyDescent="0.75">
      <c r="A95" s="16">
        <v>44145</v>
      </c>
      <c r="B95" t="s">
        <v>4</v>
      </c>
      <c r="C95" t="s">
        <v>46</v>
      </c>
      <c r="D95" t="s">
        <v>4119</v>
      </c>
      <c r="E95">
        <v>1</v>
      </c>
      <c r="G95" s="6"/>
      <c r="H95" t="s">
        <v>4120</v>
      </c>
      <c r="I95" t="s">
        <v>168</v>
      </c>
      <c r="J95" t="s">
        <v>170</v>
      </c>
    </row>
    <row r="96" spans="1:10" x14ac:dyDescent="0.75">
      <c r="A96" s="16">
        <v>44145</v>
      </c>
      <c r="B96" t="s">
        <v>4</v>
      </c>
      <c r="C96" t="s">
        <v>46</v>
      </c>
      <c r="D96" t="s">
        <v>4121</v>
      </c>
      <c r="E96">
        <v>1</v>
      </c>
      <c r="G96" s="6"/>
      <c r="H96" t="s">
        <v>4122</v>
      </c>
      <c r="I96" t="s">
        <v>168</v>
      </c>
      <c r="J96" t="s">
        <v>170</v>
      </c>
    </row>
    <row r="97" spans="1:10" x14ac:dyDescent="0.75">
      <c r="A97" s="16">
        <v>44145</v>
      </c>
      <c r="B97" t="s">
        <v>4</v>
      </c>
      <c r="C97" t="s">
        <v>46</v>
      </c>
      <c r="D97" t="s">
        <v>4123</v>
      </c>
      <c r="E97">
        <v>1</v>
      </c>
      <c r="G97" s="6"/>
      <c r="H97" t="s">
        <v>4120</v>
      </c>
      <c r="I97" t="s">
        <v>168</v>
      </c>
      <c r="J97" t="s">
        <v>170</v>
      </c>
    </row>
    <row r="98" spans="1:10" x14ac:dyDescent="0.75">
      <c r="A98" s="16">
        <v>44145</v>
      </c>
      <c r="B98" t="s">
        <v>4</v>
      </c>
      <c r="C98" t="s">
        <v>46</v>
      </c>
      <c r="D98" t="s">
        <v>2232</v>
      </c>
      <c r="E98">
        <v>1</v>
      </c>
      <c r="G98" s="6" t="s">
        <v>2233</v>
      </c>
      <c r="H98" t="s">
        <v>46</v>
      </c>
      <c r="I98" t="s">
        <v>168</v>
      </c>
      <c r="J98" t="s">
        <v>169</v>
      </c>
    </row>
    <row r="99" spans="1:10" x14ac:dyDescent="0.75">
      <c r="A99" s="16">
        <v>44145</v>
      </c>
      <c r="B99" t="s">
        <v>4</v>
      </c>
      <c r="C99" t="s">
        <v>46</v>
      </c>
      <c r="D99" t="s">
        <v>4124</v>
      </c>
      <c r="E99">
        <v>1</v>
      </c>
      <c r="G99" s="6"/>
      <c r="H99" t="s">
        <v>4120</v>
      </c>
      <c r="I99" t="s">
        <v>168</v>
      </c>
      <c r="J99" t="s">
        <v>169</v>
      </c>
    </row>
    <row r="100" spans="1:10" x14ac:dyDescent="0.75">
      <c r="A100" s="16">
        <v>44145</v>
      </c>
      <c r="B100" t="s">
        <v>4</v>
      </c>
      <c r="C100" t="s">
        <v>46</v>
      </c>
      <c r="D100" t="s">
        <v>4127</v>
      </c>
      <c r="E100">
        <v>1</v>
      </c>
      <c r="G100" s="6"/>
      <c r="H100" t="s">
        <v>683</v>
      </c>
      <c r="I100" t="s">
        <v>168</v>
      </c>
      <c r="J100" t="s">
        <v>169</v>
      </c>
    </row>
    <row r="101" spans="1:10" x14ac:dyDescent="0.75">
      <c r="A101" s="16">
        <v>44145</v>
      </c>
      <c r="B101" t="s">
        <v>4</v>
      </c>
      <c r="C101" t="s">
        <v>46</v>
      </c>
      <c r="D101" t="s">
        <v>4126</v>
      </c>
      <c r="E101">
        <v>1</v>
      </c>
      <c r="G101" s="6"/>
      <c r="H101" t="s">
        <v>4120</v>
      </c>
      <c r="I101" t="s">
        <v>168</v>
      </c>
      <c r="J101" t="s">
        <v>169</v>
      </c>
    </row>
    <row r="102" spans="1:10" x14ac:dyDescent="0.75">
      <c r="A102" s="16">
        <v>44145</v>
      </c>
      <c r="B102" t="s">
        <v>4</v>
      </c>
      <c r="C102" t="s">
        <v>46</v>
      </c>
      <c r="D102" t="s">
        <v>4128</v>
      </c>
      <c r="E102">
        <v>1</v>
      </c>
      <c r="G102" s="6"/>
      <c r="H102" t="s">
        <v>683</v>
      </c>
      <c r="I102" t="s">
        <v>168</v>
      </c>
      <c r="J102" t="s">
        <v>169</v>
      </c>
    </row>
    <row r="103" spans="1:10" x14ac:dyDescent="0.75">
      <c r="A103" s="16">
        <v>44145</v>
      </c>
      <c r="B103" t="s">
        <v>4</v>
      </c>
      <c r="C103" t="s">
        <v>46</v>
      </c>
      <c r="D103" t="s">
        <v>4125</v>
      </c>
      <c r="E103">
        <v>1</v>
      </c>
      <c r="G103" s="6"/>
      <c r="H103" t="s">
        <v>46</v>
      </c>
      <c r="I103" t="s">
        <v>168</v>
      </c>
      <c r="J103" t="s">
        <v>169</v>
      </c>
    </row>
    <row r="104" spans="1:10" x14ac:dyDescent="0.75">
      <c r="A104" s="16">
        <v>44144</v>
      </c>
      <c r="B104" t="s">
        <v>4</v>
      </c>
      <c r="C104" t="s">
        <v>112</v>
      </c>
      <c r="D104" t="s">
        <v>4144</v>
      </c>
      <c r="E104">
        <v>1</v>
      </c>
      <c r="F104" t="s">
        <v>2177</v>
      </c>
      <c r="G104" s="6" t="s">
        <v>2176</v>
      </c>
      <c r="H104" t="s">
        <v>88</v>
      </c>
      <c r="I104" t="s">
        <v>168</v>
      </c>
      <c r="J104" t="s">
        <v>172</v>
      </c>
    </row>
    <row r="105" spans="1:10" x14ac:dyDescent="0.75">
      <c r="A105" s="16">
        <v>44144</v>
      </c>
      <c r="B105" t="s">
        <v>4</v>
      </c>
      <c r="C105" t="s">
        <v>112</v>
      </c>
      <c r="D105" t="s">
        <v>4153</v>
      </c>
      <c r="E105">
        <v>1</v>
      </c>
      <c r="G105" s="6" t="s">
        <v>2234</v>
      </c>
      <c r="H105" t="s">
        <v>2751</v>
      </c>
      <c r="I105" t="s">
        <v>168</v>
      </c>
      <c r="J105" t="s">
        <v>169</v>
      </c>
    </row>
    <row r="106" spans="1:10" x14ac:dyDescent="0.75">
      <c r="A106" s="16">
        <v>44144</v>
      </c>
      <c r="B106" t="s">
        <v>4</v>
      </c>
      <c r="C106" t="s">
        <v>112</v>
      </c>
      <c r="D106" t="s">
        <v>4154</v>
      </c>
      <c r="E106">
        <v>1</v>
      </c>
      <c r="H106" t="s">
        <v>88</v>
      </c>
      <c r="I106" t="s">
        <v>2447</v>
      </c>
      <c r="J106" t="s">
        <v>4077</v>
      </c>
    </row>
    <row r="107" spans="1:10" x14ac:dyDescent="0.75">
      <c r="A107" s="16">
        <v>44144</v>
      </c>
      <c r="B107" t="s">
        <v>4</v>
      </c>
      <c r="C107" t="s">
        <v>112</v>
      </c>
      <c r="D107" t="s">
        <v>4152</v>
      </c>
      <c r="E107">
        <v>1</v>
      </c>
      <c r="H107" t="s">
        <v>88</v>
      </c>
      <c r="I107" t="s">
        <v>168</v>
      </c>
      <c r="J107" t="s">
        <v>172</v>
      </c>
    </row>
    <row r="108" spans="1:10" x14ac:dyDescent="0.75">
      <c r="A108" s="16">
        <v>44144</v>
      </c>
      <c r="B108" t="s">
        <v>4</v>
      </c>
      <c r="C108" t="s">
        <v>112</v>
      </c>
      <c r="D108" t="s">
        <v>4143</v>
      </c>
      <c r="E108">
        <v>1</v>
      </c>
      <c r="H108" t="s">
        <v>88</v>
      </c>
      <c r="I108" t="s">
        <v>168</v>
      </c>
      <c r="J108" t="s">
        <v>169</v>
      </c>
    </row>
    <row r="109" spans="1:10" x14ac:dyDescent="0.75">
      <c r="A109" s="16">
        <v>44144</v>
      </c>
      <c r="B109" t="s">
        <v>4</v>
      </c>
      <c r="C109" t="s">
        <v>112</v>
      </c>
      <c r="D109" t="s">
        <v>4145</v>
      </c>
      <c r="E109">
        <v>1</v>
      </c>
      <c r="H109" t="s">
        <v>88</v>
      </c>
      <c r="I109" t="s">
        <v>168</v>
      </c>
      <c r="J109" t="s">
        <v>169</v>
      </c>
    </row>
    <row r="110" spans="1:10" x14ac:dyDescent="0.75">
      <c r="A110" s="16">
        <v>44144</v>
      </c>
      <c r="B110" t="s">
        <v>4</v>
      </c>
      <c r="C110" t="s">
        <v>112</v>
      </c>
      <c r="D110" t="s">
        <v>4133</v>
      </c>
      <c r="E110">
        <v>1</v>
      </c>
      <c r="H110" t="s">
        <v>88</v>
      </c>
      <c r="I110" t="s">
        <v>168</v>
      </c>
      <c r="J110" t="s">
        <v>170</v>
      </c>
    </row>
    <row r="111" spans="1:10" x14ac:dyDescent="0.75">
      <c r="A111" s="16">
        <v>44144</v>
      </c>
      <c r="B111" t="s">
        <v>4</v>
      </c>
      <c r="C111" t="s">
        <v>112</v>
      </c>
      <c r="D111" t="s">
        <v>4134</v>
      </c>
      <c r="E111">
        <v>1</v>
      </c>
      <c r="H111" t="s">
        <v>2751</v>
      </c>
      <c r="I111" t="s">
        <v>168</v>
      </c>
      <c r="J111" t="s">
        <v>170</v>
      </c>
    </row>
    <row r="112" spans="1:10" x14ac:dyDescent="0.75">
      <c r="A112" s="16">
        <v>44144</v>
      </c>
      <c r="B112" t="s">
        <v>4</v>
      </c>
      <c r="C112" t="s">
        <v>112</v>
      </c>
      <c r="D112" t="s">
        <v>4135</v>
      </c>
      <c r="E112">
        <v>1</v>
      </c>
      <c r="H112" t="s">
        <v>2751</v>
      </c>
      <c r="I112" t="s">
        <v>168</v>
      </c>
      <c r="J112" t="s">
        <v>170</v>
      </c>
    </row>
    <row r="113" spans="1:10" x14ac:dyDescent="0.75">
      <c r="A113" s="16">
        <v>44144</v>
      </c>
      <c r="B113" t="s">
        <v>4</v>
      </c>
      <c r="C113" t="s">
        <v>112</v>
      </c>
      <c r="D113" t="s">
        <v>4137</v>
      </c>
      <c r="E113">
        <v>1</v>
      </c>
      <c r="F113" t="s">
        <v>4136</v>
      </c>
      <c r="H113" t="s">
        <v>88</v>
      </c>
      <c r="I113" t="s">
        <v>171</v>
      </c>
      <c r="J113" t="s">
        <v>170</v>
      </c>
    </row>
    <row r="114" spans="1:10" x14ac:dyDescent="0.75">
      <c r="A114" s="16">
        <v>44144</v>
      </c>
      <c r="B114" t="s">
        <v>4</v>
      </c>
      <c r="C114" t="s">
        <v>112</v>
      </c>
      <c r="D114" t="s">
        <v>4131</v>
      </c>
      <c r="E114">
        <v>1</v>
      </c>
      <c r="F114" t="s">
        <v>4132</v>
      </c>
      <c r="H114" t="s">
        <v>88</v>
      </c>
      <c r="I114" t="s">
        <v>168</v>
      </c>
      <c r="J114" t="s">
        <v>170</v>
      </c>
    </row>
    <row r="115" spans="1:10" x14ac:dyDescent="0.75">
      <c r="A115" s="16">
        <v>44144</v>
      </c>
      <c r="B115" t="s">
        <v>4</v>
      </c>
      <c r="C115" t="s">
        <v>112</v>
      </c>
      <c r="D115" t="s">
        <v>4141</v>
      </c>
      <c r="E115">
        <v>1</v>
      </c>
      <c r="F115" t="s">
        <v>4142</v>
      </c>
      <c r="H115" t="s">
        <v>88</v>
      </c>
      <c r="I115" t="s">
        <v>168</v>
      </c>
      <c r="J115" t="s">
        <v>170</v>
      </c>
    </row>
    <row r="116" spans="1:10" x14ac:dyDescent="0.75">
      <c r="A116" s="16">
        <v>44144</v>
      </c>
      <c r="B116" t="s">
        <v>4</v>
      </c>
      <c r="C116" t="s">
        <v>112</v>
      </c>
      <c r="D116" t="s">
        <v>4138</v>
      </c>
      <c r="E116">
        <v>1</v>
      </c>
      <c r="F116" t="s">
        <v>4139</v>
      </c>
      <c r="H116" t="s">
        <v>88</v>
      </c>
      <c r="I116" t="s">
        <v>168</v>
      </c>
      <c r="J116" t="s">
        <v>170</v>
      </c>
    </row>
    <row r="117" spans="1:10" x14ac:dyDescent="0.75">
      <c r="A117" s="16">
        <v>44144</v>
      </c>
      <c r="B117" t="s">
        <v>4</v>
      </c>
      <c r="C117" t="s">
        <v>112</v>
      </c>
      <c r="D117" t="s">
        <v>4155</v>
      </c>
      <c r="E117">
        <v>1</v>
      </c>
      <c r="H117" t="s">
        <v>88</v>
      </c>
      <c r="I117" t="s">
        <v>168</v>
      </c>
      <c r="J117" t="s">
        <v>169</v>
      </c>
    </row>
    <row r="118" spans="1:10" x14ac:dyDescent="0.75">
      <c r="A118" s="16">
        <v>44144</v>
      </c>
      <c r="B118" t="s">
        <v>4</v>
      </c>
      <c r="C118" t="s">
        <v>112</v>
      </c>
      <c r="D118" t="s">
        <v>4146</v>
      </c>
      <c r="E118">
        <v>1</v>
      </c>
      <c r="H118" t="s">
        <v>88</v>
      </c>
      <c r="I118" t="s">
        <v>168</v>
      </c>
      <c r="J118" t="s">
        <v>169</v>
      </c>
    </row>
    <row r="119" spans="1:10" x14ac:dyDescent="0.75">
      <c r="A119" s="16">
        <v>44144</v>
      </c>
      <c r="B119" t="s">
        <v>4</v>
      </c>
      <c r="C119" t="s">
        <v>112</v>
      </c>
      <c r="D119" t="s">
        <v>4147</v>
      </c>
      <c r="E119">
        <v>1</v>
      </c>
      <c r="H119" t="s">
        <v>88</v>
      </c>
      <c r="I119" t="s">
        <v>2447</v>
      </c>
      <c r="J119" t="s">
        <v>4077</v>
      </c>
    </row>
    <row r="120" spans="1:10" x14ac:dyDescent="0.75">
      <c r="A120" s="16">
        <v>44144</v>
      </c>
      <c r="B120" t="s">
        <v>4</v>
      </c>
      <c r="C120" t="s">
        <v>112</v>
      </c>
      <c r="D120" t="s">
        <v>4151</v>
      </c>
      <c r="E120">
        <v>1</v>
      </c>
      <c r="H120" t="s">
        <v>88</v>
      </c>
      <c r="I120" t="s">
        <v>2447</v>
      </c>
      <c r="J120" t="s">
        <v>4077</v>
      </c>
    </row>
    <row r="121" spans="1:10" x14ac:dyDescent="0.75">
      <c r="A121" s="16">
        <v>44144</v>
      </c>
      <c r="B121" t="s">
        <v>4</v>
      </c>
      <c r="C121" t="s">
        <v>112</v>
      </c>
      <c r="D121" t="s">
        <v>4148</v>
      </c>
      <c r="E121">
        <v>1</v>
      </c>
      <c r="F121" t="s">
        <v>4149</v>
      </c>
      <c r="G121" s="6"/>
      <c r="H121" t="s">
        <v>88</v>
      </c>
      <c r="I121" t="s">
        <v>3214</v>
      </c>
      <c r="J121" t="s">
        <v>4150</v>
      </c>
    </row>
    <row r="122" spans="1:10" x14ac:dyDescent="0.75">
      <c r="A122" s="16">
        <v>44144</v>
      </c>
      <c r="B122" t="s">
        <v>4</v>
      </c>
      <c r="C122" t="s">
        <v>112</v>
      </c>
      <c r="D122" t="s">
        <v>4094</v>
      </c>
      <c r="E122">
        <v>1</v>
      </c>
      <c r="F122" t="s">
        <v>4140</v>
      </c>
      <c r="H122" t="s">
        <v>88</v>
      </c>
      <c r="I122" t="s">
        <v>171</v>
      </c>
      <c r="J122" t="s">
        <v>170</v>
      </c>
    </row>
    <row r="123" spans="1:10" x14ac:dyDescent="0.75">
      <c r="A123" s="16">
        <v>44133</v>
      </c>
      <c r="B123" t="s">
        <v>4</v>
      </c>
      <c r="C123" t="s">
        <v>46</v>
      </c>
      <c r="D123" t="s">
        <v>4156</v>
      </c>
      <c r="E123">
        <v>1</v>
      </c>
      <c r="F123" t="s">
        <v>2241</v>
      </c>
      <c r="G123" s="6" t="s">
        <v>2239</v>
      </c>
      <c r="H123" t="s">
        <v>46</v>
      </c>
      <c r="I123" t="s">
        <v>168</v>
      </c>
      <c r="J123" t="s">
        <v>170</v>
      </c>
    </row>
    <row r="124" spans="1:10" x14ac:dyDescent="0.75">
      <c r="A124" s="16">
        <v>44133</v>
      </c>
      <c r="B124" t="s">
        <v>4</v>
      </c>
      <c r="C124" t="s">
        <v>46</v>
      </c>
      <c r="D124" t="s">
        <v>4157</v>
      </c>
      <c r="E124">
        <v>1</v>
      </c>
      <c r="G124" s="6" t="s">
        <v>2240</v>
      </c>
      <c r="H124" t="s">
        <v>46</v>
      </c>
      <c r="I124" t="s">
        <v>168</v>
      </c>
      <c r="J124" t="s">
        <v>170</v>
      </c>
    </row>
    <row r="125" spans="1:10" x14ac:dyDescent="0.75">
      <c r="A125" s="16">
        <v>44133</v>
      </c>
      <c r="B125" t="s">
        <v>4</v>
      </c>
      <c r="C125" t="s">
        <v>46</v>
      </c>
      <c r="D125" t="s">
        <v>4158</v>
      </c>
      <c r="E125">
        <v>1</v>
      </c>
      <c r="H125" t="s">
        <v>2156</v>
      </c>
      <c r="I125" t="s">
        <v>168</v>
      </c>
      <c r="J125" t="s">
        <v>170</v>
      </c>
    </row>
    <row r="126" spans="1:10" x14ac:dyDescent="0.75">
      <c r="A126" s="16">
        <v>44133</v>
      </c>
      <c r="B126" t="s">
        <v>4</v>
      </c>
      <c r="C126" t="s">
        <v>46</v>
      </c>
      <c r="D126" t="s">
        <v>4159</v>
      </c>
      <c r="E126">
        <v>1</v>
      </c>
      <c r="H126" t="s">
        <v>88</v>
      </c>
      <c r="I126" t="s">
        <v>168</v>
      </c>
      <c r="J126" t="s">
        <v>170</v>
      </c>
    </row>
    <row r="127" spans="1:10" x14ac:dyDescent="0.75">
      <c r="A127" s="16">
        <v>44133</v>
      </c>
      <c r="B127" t="s">
        <v>4</v>
      </c>
      <c r="C127" t="s">
        <v>46</v>
      </c>
      <c r="D127" t="s">
        <v>4160</v>
      </c>
      <c r="E127">
        <v>1</v>
      </c>
      <c r="H127" t="s">
        <v>683</v>
      </c>
      <c r="I127" t="s">
        <v>168</v>
      </c>
      <c r="J127" t="s">
        <v>170</v>
      </c>
    </row>
    <row r="128" spans="1:10" x14ac:dyDescent="0.75">
      <c r="A128" s="16">
        <v>44133</v>
      </c>
      <c r="B128" t="s">
        <v>4</v>
      </c>
      <c r="C128" t="s">
        <v>46</v>
      </c>
      <c r="D128" t="s">
        <v>2235</v>
      </c>
      <c r="E128">
        <v>1</v>
      </c>
      <c r="H128" t="s">
        <v>46</v>
      </c>
      <c r="I128" t="s">
        <v>168</v>
      </c>
      <c r="J128" t="s">
        <v>169</v>
      </c>
    </row>
    <row r="129" spans="1:10" x14ac:dyDescent="0.75">
      <c r="A129" s="16">
        <v>44133</v>
      </c>
      <c r="B129" t="s">
        <v>4</v>
      </c>
      <c r="C129" t="s">
        <v>46</v>
      </c>
      <c r="D129" t="s">
        <v>2236</v>
      </c>
      <c r="E129">
        <v>1</v>
      </c>
      <c r="H129" t="s">
        <v>46</v>
      </c>
      <c r="I129" t="s">
        <v>168</v>
      </c>
      <c r="J129" t="s">
        <v>169</v>
      </c>
    </row>
    <row r="130" spans="1:10" x14ac:dyDescent="0.75">
      <c r="A130" s="16">
        <v>44133</v>
      </c>
      <c r="B130" t="s">
        <v>4</v>
      </c>
      <c r="C130" t="s">
        <v>46</v>
      </c>
      <c r="D130" t="s">
        <v>4161</v>
      </c>
      <c r="E130">
        <v>1</v>
      </c>
      <c r="H130" t="s">
        <v>683</v>
      </c>
      <c r="I130" t="s">
        <v>168</v>
      </c>
      <c r="J130" t="s">
        <v>169</v>
      </c>
    </row>
    <row r="131" spans="1:10" x14ac:dyDescent="0.75">
      <c r="A131" s="16">
        <v>44133</v>
      </c>
      <c r="B131" t="s">
        <v>4</v>
      </c>
      <c r="C131" t="s">
        <v>46</v>
      </c>
      <c r="D131" t="s">
        <v>4162</v>
      </c>
      <c r="E131">
        <v>1</v>
      </c>
      <c r="H131" t="s">
        <v>683</v>
      </c>
      <c r="I131" t="s">
        <v>168</v>
      </c>
      <c r="J131" t="s">
        <v>169</v>
      </c>
    </row>
    <row r="132" spans="1:10" x14ac:dyDescent="0.75">
      <c r="A132" s="16">
        <v>44133</v>
      </c>
      <c r="B132" t="s">
        <v>4</v>
      </c>
      <c r="C132" t="s">
        <v>46</v>
      </c>
      <c r="D132" t="s">
        <v>4163</v>
      </c>
      <c r="E132">
        <v>1</v>
      </c>
      <c r="H132" t="s">
        <v>683</v>
      </c>
      <c r="I132" t="s">
        <v>168</v>
      </c>
      <c r="J132" t="s">
        <v>169</v>
      </c>
    </row>
    <row r="133" spans="1:10" x14ac:dyDescent="0.75">
      <c r="A133" s="16">
        <v>44133</v>
      </c>
      <c r="B133" t="s">
        <v>4</v>
      </c>
      <c r="C133" t="s">
        <v>46</v>
      </c>
      <c r="D133" t="s">
        <v>4164</v>
      </c>
      <c r="E133">
        <v>1</v>
      </c>
      <c r="H133" t="s">
        <v>683</v>
      </c>
      <c r="I133" t="s">
        <v>168</v>
      </c>
      <c r="J133" t="s">
        <v>169</v>
      </c>
    </row>
    <row r="134" spans="1:10" x14ac:dyDescent="0.75">
      <c r="A134" s="16">
        <v>44133</v>
      </c>
      <c r="B134" t="s">
        <v>4</v>
      </c>
      <c r="C134" t="s">
        <v>46</v>
      </c>
      <c r="D134" t="s">
        <v>4165</v>
      </c>
      <c r="E134">
        <v>1</v>
      </c>
      <c r="H134" t="s">
        <v>2156</v>
      </c>
      <c r="I134" t="s">
        <v>168</v>
      </c>
      <c r="J134" t="s">
        <v>169</v>
      </c>
    </row>
    <row r="135" spans="1:10" x14ac:dyDescent="0.75">
      <c r="A135" s="16">
        <v>44133</v>
      </c>
      <c r="B135" t="s">
        <v>4</v>
      </c>
      <c r="C135" t="s">
        <v>46</v>
      </c>
      <c r="D135" t="s">
        <v>2237</v>
      </c>
      <c r="E135">
        <v>1</v>
      </c>
      <c r="H135" t="s">
        <v>46</v>
      </c>
      <c r="I135" t="s">
        <v>168</v>
      </c>
      <c r="J135" t="s">
        <v>169</v>
      </c>
    </row>
    <row r="136" spans="1:10" x14ac:dyDescent="0.75">
      <c r="A136" s="16">
        <v>44130</v>
      </c>
      <c r="B136" t="s">
        <v>4</v>
      </c>
      <c r="C136" t="s">
        <v>46</v>
      </c>
      <c r="D136" t="s">
        <v>2238</v>
      </c>
      <c r="E136">
        <v>1</v>
      </c>
      <c r="F136" t="s">
        <v>2249</v>
      </c>
      <c r="G136" s="6" t="s">
        <v>2248</v>
      </c>
      <c r="H136" t="s">
        <v>46</v>
      </c>
      <c r="I136" t="s">
        <v>168</v>
      </c>
      <c r="J136" t="s">
        <v>170</v>
      </c>
    </row>
    <row r="137" spans="1:10" x14ac:dyDescent="0.75">
      <c r="A137" s="16">
        <v>44130</v>
      </c>
      <c r="B137" t="s">
        <v>4</v>
      </c>
      <c r="C137" t="s">
        <v>46</v>
      </c>
      <c r="D137" t="s">
        <v>4166</v>
      </c>
      <c r="E137">
        <v>1</v>
      </c>
      <c r="G137" s="6"/>
      <c r="H137" t="s">
        <v>683</v>
      </c>
      <c r="I137" t="s">
        <v>168</v>
      </c>
      <c r="J137" t="s">
        <v>170</v>
      </c>
    </row>
    <row r="138" spans="1:10" x14ac:dyDescent="0.75">
      <c r="A138" s="16">
        <v>44130</v>
      </c>
      <c r="B138" t="s">
        <v>4</v>
      </c>
      <c r="C138" t="s">
        <v>46</v>
      </c>
      <c r="D138" t="s">
        <v>4168</v>
      </c>
      <c r="E138">
        <v>1</v>
      </c>
      <c r="F138" t="s">
        <v>4167</v>
      </c>
      <c r="G138" s="6" t="s">
        <v>2250</v>
      </c>
      <c r="H138" t="s">
        <v>46</v>
      </c>
      <c r="I138" t="s">
        <v>2447</v>
      </c>
      <c r="J138" t="s">
        <v>170</v>
      </c>
    </row>
    <row r="139" spans="1:10" x14ac:dyDescent="0.75">
      <c r="A139" s="16">
        <v>44130</v>
      </c>
      <c r="B139" t="s">
        <v>4</v>
      </c>
      <c r="C139" t="s">
        <v>46</v>
      </c>
      <c r="D139" t="s">
        <v>4169</v>
      </c>
      <c r="E139">
        <v>1</v>
      </c>
      <c r="F139" t="s">
        <v>4170</v>
      </c>
      <c r="H139" t="s">
        <v>4130</v>
      </c>
      <c r="I139" t="s">
        <v>168</v>
      </c>
      <c r="J139" t="s">
        <v>170</v>
      </c>
    </row>
    <row r="140" spans="1:10" x14ac:dyDescent="0.75">
      <c r="A140" s="16">
        <v>44130</v>
      </c>
      <c r="B140" t="s">
        <v>4</v>
      </c>
      <c r="C140" t="s">
        <v>46</v>
      </c>
      <c r="D140" t="s">
        <v>4171</v>
      </c>
      <c r="E140">
        <v>1</v>
      </c>
      <c r="F140" t="s">
        <v>4172</v>
      </c>
      <c r="H140" t="s">
        <v>46</v>
      </c>
      <c r="I140" t="s">
        <v>2447</v>
      </c>
      <c r="J140" t="s">
        <v>170</v>
      </c>
    </row>
    <row r="141" spans="1:10" x14ac:dyDescent="0.75">
      <c r="A141" s="16">
        <v>44130</v>
      </c>
      <c r="B141" t="s">
        <v>4</v>
      </c>
      <c r="C141" t="s">
        <v>46</v>
      </c>
      <c r="D141" t="s">
        <v>4173</v>
      </c>
      <c r="E141">
        <v>1</v>
      </c>
      <c r="H141" t="s">
        <v>1146</v>
      </c>
      <c r="I141" t="s">
        <v>168</v>
      </c>
      <c r="J141" t="s">
        <v>170</v>
      </c>
    </row>
    <row r="142" spans="1:10" x14ac:dyDescent="0.75">
      <c r="A142" s="16">
        <v>44130</v>
      </c>
      <c r="B142" t="s">
        <v>4</v>
      </c>
      <c r="C142" t="s">
        <v>46</v>
      </c>
      <c r="D142" t="s">
        <v>4174</v>
      </c>
      <c r="E142">
        <v>1</v>
      </c>
      <c r="F142" t="s">
        <v>4175</v>
      </c>
      <c r="H142" t="s">
        <v>46</v>
      </c>
      <c r="I142" t="s">
        <v>2447</v>
      </c>
      <c r="J142" t="s">
        <v>170</v>
      </c>
    </row>
    <row r="143" spans="1:10" x14ac:dyDescent="0.75">
      <c r="A143" s="16">
        <v>44130</v>
      </c>
      <c r="B143" t="s">
        <v>4</v>
      </c>
      <c r="C143" t="s">
        <v>46</v>
      </c>
      <c r="D143" t="s">
        <v>4176</v>
      </c>
      <c r="E143">
        <v>1</v>
      </c>
      <c r="F143" t="s">
        <v>4177</v>
      </c>
      <c r="H143" t="s">
        <v>46</v>
      </c>
      <c r="I143" t="s">
        <v>2447</v>
      </c>
      <c r="J143" t="s">
        <v>170</v>
      </c>
    </row>
    <row r="144" spans="1:10" x14ac:dyDescent="0.75">
      <c r="A144" s="16">
        <v>44130</v>
      </c>
      <c r="B144" t="s">
        <v>4</v>
      </c>
      <c r="C144" t="s">
        <v>46</v>
      </c>
      <c r="D144" t="s">
        <v>4178</v>
      </c>
      <c r="E144">
        <v>1</v>
      </c>
      <c r="F144" t="s">
        <v>4179</v>
      </c>
      <c r="H144" t="s">
        <v>46</v>
      </c>
      <c r="I144" t="s">
        <v>2447</v>
      </c>
      <c r="J144" t="s">
        <v>170</v>
      </c>
    </row>
    <row r="145" spans="1:10" x14ac:dyDescent="0.75">
      <c r="A145" s="16">
        <v>44130</v>
      </c>
      <c r="B145" t="s">
        <v>4</v>
      </c>
      <c r="C145" t="s">
        <v>46</v>
      </c>
      <c r="D145" t="s">
        <v>4180</v>
      </c>
      <c r="E145">
        <v>1</v>
      </c>
      <c r="F145" t="s">
        <v>4181</v>
      </c>
      <c r="H145" t="s">
        <v>46</v>
      </c>
      <c r="I145" t="s">
        <v>168</v>
      </c>
      <c r="J145" t="s">
        <v>170</v>
      </c>
    </row>
    <row r="146" spans="1:10" x14ac:dyDescent="0.75">
      <c r="A146" s="16">
        <v>44130</v>
      </c>
      <c r="B146" t="s">
        <v>4</v>
      </c>
      <c r="C146" t="s">
        <v>46</v>
      </c>
      <c r="D146" t="s">
        <v>4182</v>
      </c>
      <c r="E146">
        <v>1</v>
      </c>
      <c r="H146" t="s">
        <v>4122</v>
      </c>
      <c r="I146" t="s">
        <v>168</v>
      </c>
      <c r="J146" t="s">
        <v>169</v>
      </c>
    </row>
    <row r="147" spans="1:10" x14ac:dyDescent="0.75">
      <c r="A147" s="16">
        <v>44130</v>
      </c>
      <c r="B147" t="s">
        <v>4</v>
      </c>
      <c r="C147" t="s">
        <v>46</v>
      </c>
      <c r="D147" t="s">
        <v>4183</v>
      </c>
      <c r="E147">
        <v>1</v>
      </c>
      <c r="H147" t="s">
        <v>4122</v>
      </c>
      <c r="I147" t="s">
        <v>168</v>
      </c>
      <c r="J147" t="s">
        <v>169</v>
      </c>
    </row>
    <row r="148" spans="1:10" x14ac:dyDescent="0.75">
      <c r="A148" s="16">
        <v>44130</v>
      </c>
      <c r="B148" t="s">
        <v>4</v>
      </c>
      <c r="C148" t="s">
        <v>46</v>
      </c>
      <c r="D148" t="s">
        <v>4184</v>
      </c>
      <c r="E148">
        <v>1</v>
      </c>
      <c r="H148" t="s">
        <v>46</v>
      </c>
      <c r="I148" t="s">
        <v>168</v>
      </c>
      <c r="J148" t="s">
        <v>169</v>
      </c>
    </row>
    <row r="149" spans="1:10" x14ac:dyDescent="0.75">
      <c r="A149" s="16">
        <v>44130</v>
      </c>
      <c r="B149" t="s">
        <v>4</v>
      </c>
      <c r="C149" t="s">
        <v>46</v>
      </c>
      <c r="D149" t="s">
        <v>4185</v>
      </c>
      <c r="E149">
        <v>1</v>
      </c>
      <c r="H149" t="s">
        <v>46</v>
      </c>
      <c r="I149" t="s">
        <v>168</v>
      </c>
      <c r="J149" t="s">
        <v>169</v>
      </c>
    </row>
    <row r="150" spans="1:10" x14ac:dyDescent="0.75">
      <c r="A150" s="16">
        <v>44130</v>
      </c>
      <c r="B150" t="s">
        <v>4</v>
      </c>
      <c r="C150" t="s">
        <v>46</v>
      </c>
      <c r="D150" t="s">
        <v>4186</v>
      </c>
      <c r="E150">
        <v>1</v>
      </c>
      <c r="H150" t="s">
        <v>46</v>
      </c>
      <c r="I150" t="s">
        <v>2447</v>
      </c>
      <c r="J150" t="s">
        <v>4077</v>
      </c>
    </row>
    <row r="151" spans="1:10" x14ac:dyDescent="0.75">
      <c r="A151" s="16">
        <v>44130</v>
      </c>
      <c r="B151" t="s">
        <v>4</v>
      </c>
      <c r="C151" t="s">
        <v>46</v>
      </c>
      <c r="D151" t="s">
        <v>4188</v>
      </c>
      <c r="E151">
        <v>1</v>
      </c>
      <c r="H151" t="s">
        <v>1733</v>
      </c>
      <c r="I151" t="s">
        <v>168</v>
      </c>
      <c r="J151" t="s">
        <v>169</v>
      </c>
    </row>
    <row r="152" spans="1:10" x14ac:dyDescent="0.75">
      <c r="A152" s="16">
        <v>44130</v>
      </c>
      <c r="B152" t="s">
        <v>4</v>
      </c>
      <c r="C152" t="s">
        <v>46</v>
      </c>
      <c r="D152" t="s">
        <v>4189</v>
      </c>
      <c r="E152">
        <v>1</v>
      </c>
      <c r="H152" t="s">
        <v>4122</v>
      </c>
      <c r="I152" t="s">
        <v>168</v>
      </c>
      <c r="J152" t="s">
        <v>169</v>
      </c>
    </row>
    <row r="153" spans="1:10" x14ac:dyDescent="0.75">
      <c r="A153" s="16">
        <v>44130</v>
      </c>
      <c r="B153" t="s">
        <v>4</v>
      </c>
      <c r="C153" t="s">
        <v>46</v>
      </c>
      <c r="D153" t="s">
        <v>2242</v>
      </c>
      <c r="E153">
        <v>1</v>
      </c>
      <c r="H153" t="s">
        <v>46</v>
      </c>
      <c r="I153" t="s">
        <v>168</v>
      </c>
      <c r="J153" t="s">
        <v>169</v>
      </c>
    </row>
    <row r="154" spans="1:10" x14ac:dyDescent="0.75">
      <c r="A154" s="16">
        <v>44130</v>
      </c>
      <c r="B154" t="s">
        <v>4</v>
      </c>
      <c r="C154" t="s">
        <v>46</v>
      </c>
      <c r="D154" t="s">
        <v>4187</v>
      </c>
      <c r="E154">
        <v>1</v>
      </c>
      <c r="H154" t="s">
        <v>46</v>
      </c>
      <c r="I154" t="s">
        <v>168</v>
      </c>
      <c r="J154" t="s">
        <v>169</v>
      </c>
    </row>
    <row r="155" spans="1:10" x14ac:dyDescent="0.75">
      <c r="A155" s="16">
        <v>44130</v>
      </c>
      <c r="B155" t="s">
        <v>4</v>
      </c>
      <c r="C155" t="s">
        <v>46</v>
      </c>
      <c r="D155" t="s">
        <v>2243</v>
      </c>
      <c r="E155">
        <v>1</v>
      </c>
      <c r="H155" t="s">
        <v>46</v>
      </c>
      <c r="I155" t="s">
        <v>168</v>
      </c>
      <c r="J155" t="s">
        <v>169</v>
      </c>
    </row>
    <row r="156" spans="1:10" x14ac:dyDescent="0.75">
      <c r="A156" s="16">
        <v>44130</v>
      </c>
      <c r="B156" t="s">
        <v>4</v>
      </c>
      <c r="C156" t="s">
        <v>46</v>
      </c>
      <c r="D156" t="s">
        <v>4190</v>
      </c>
      <c r="E156">
        <v>1</v>
      </c>
      <c r="H156" t="s">
        <v>1733</v>
      </c>
      <c r="I156" t="s">
        <v>168</v>
      </c>
      <c r="J156" t="s">
        <v>169</v>
      </c>
    </row>
    <row r="157" spans="1:10" x14ac:dyDescent="0.75">
      <c r="A157" s="16">
        <v>44130</v>
      </c>
      <c r="B157" t="s">
        <v>4</v>
      </c>
      <c r="C157" t="s">
        <v>46</v>
      </c>
      <c r="D157" t="s">
        <v>4191</v>
      </c>
      <c r="E157">
        <v>1</v>
      </c>
      <c r="F157" t="s">
        <v>4194</v>
      </c>
      <c r="H157" t="s">
        <v>4192</v>
      </c>
      <c r="I157" t="s">
        <v>168</v>
      </c>
      <c r="J157" t="s">
        <v>525</v>
      </c>
    </row>
    <row r="158" spans="1:10" x14ac:dyDescent="0.75">
      <c r="A158" s="16">
        <v>44130</v>
      </c>
      <c r="B158" t="s">
        <v>4</v>
      </c>
      <c r="C158" t="s">
        <v>46</v>
      </c>
      <c r="D158" t="s">
        <v>4193</v>
      </c>
      <c r="E158">
        <v>1</v>
      </c>
      <c r="F158" t="s">
        <v>4195</v>
      </c>
      <c r="H158" t="s">
        <v>4196</v>
      </c>
      <c r="I158" t="s">
        <v>168</v>
      </c>
      <c r="J158" t="s">
        <v>525</v>
      </c>
    </row>
    <row r="159" spans="1:10" x14ac:dyDescent="0.75">
      <c r="A159" s="16">
        <v>44130</v>
      </c>
      <c r="B159" t="s">
        <v>4</v>
      </c>
      <c r="C159" t="s">
        <v>46</v>
      </c>
      <c r="D159" t="s">
        <v>2244</v>
      </c>
      <c r="E159">
        <v>1</v>
      </c>
      <c r="H159" t="s">
        <v>46</v>
      </c>
      <c r="I159" t="s">
        <v>168</v>
      </c>
      <c r="J159" t="s">
        <v>169</v>
      </c>
    </row>
    <row r="160" spans="1:10" x14ac:dyDescent="0.75">
      <c r="A160" s="16">
        <v>44130</v>
      </c>
      <c r="B160" t="s">
        <v>4</v>
      </c>
      <c r="C160" t="s">
        <v>46</v>
      </c>
      <c r="D160" t="s">
        <v>2245</v>
      </c>
      <c r="E160">
        <v>1</v>
      </c>
      <c r="H160" t="s">
        <v>46</v>
      </c>
      <c r="I160" t="s">
        <v>2447</v>
      </c>
      <c r="J160" t="s">
        <v>4077</v>
      </c>
    </row>
    <row r="161" spans="1:10" x14ac:dyDescent="0.75">
      <c r="A161" s="16">
        <v>44130</v>
      </c>
      <c r="B161" t="s">
        <v>4</v>
      </c>
      <c r="C161" t="s">
        <v>46</v>
      </c>
      <c r="D161" t="s">
        <v>2246</v>
      </c>
      <c r="E161">
        <v>1</v>
      </c>
      <c r="H161" t="s">
        <v>46</v>
      </c>
      <c r="I161" t="s">
        <v>2447</v>
      </c>
      <c r="J161" t="s">
        <v>4077</v>
      </c>
    </row>
    <row r="162" spans="1:10" x14ac:dyDescent="0.75">
      <c r="A162" s="16">
        <v>44130</v>
      </c>
      <c r="B162" t="s">
        <v>4</v>
      </c>
      <c r="C162" t="s">
        <v>46</v>
      </c>
      <c r="D162" s="11" t="s">
        <v>2247</v>
      </c>
      <c r="E162">
        <v>1</v>
      </c>
      <c r="G162" s="6"/>
      <c r="H162" t="s">
        <v>46</v>
      </c>
      <c r="I162" t="s">
        <v>2447</v>
      </c>
      <c r="J162" t="s">
        <v>4077</v>
      </c>
    </row>
    <row r="163" spans="1:10" x14ac:dyDescent="0.75">
      <c r="A163" s="16">
        <v>44127</v>
      </c>
      <c r="B163" t="s">
        <v>4</v>
      </c>
      <c r="C163" t="s">
        <v>5</v>
      </c>
      <c r="D163" s="11" t="s">
        <v>4197</v>
      </c>
      <c r="E163">
        <v>1</v>
      </c>
      <c r="F163" t="s">
        <v>2251</v>
      </c>
      <c r="G163" s="6" t="s">
        <v>2252</v>
      </c>
      <c r="H163" t="s">
        <v>5</v>
      </c>
      <c r="I163" t="s">
        <v>2447</v>
      </c>
      <c r="J163" t="s">
        <v>4077</v>
      </c>
    </row>
    <row r="164" spans="1:10" x14ac:dyDescent="0.75">
      <c r="A164" s="16">
        <v>44126</v>
      </c>
      <c r="B164" t="s">
        <v>4</v>
      </c>
      <c r="C164" t="s">
        <v>46</v>
      </c>
      <c r="D164" s="11" t="s">
        <v>4198</v>
      </c>
      <c r="E164">
        <v>1</v>
      </c>
      <c r="F164" t="s">
        <v>4200</v>
      </c>
      <c r="G164" s="6" t="s">
        <v>4201</v>
      </c>
      <c r="H164" t="s">
        <v>2751</v>
      </c>
      <c r="I164" t="s">
        <v>2447</v>
      </c>
      <c r="J164" t="s">
        <v>4150</v>
      </c>
    </row>
    <row r="165" spans="1:10" x14ac:dyDescent="0.75">
      <c r="A165" s="16">
        <v>44126</v>
      </c>
      <c r="B165" t="s">
        <v>4</v>
      </c>
      <c r="C165" t="s">
        <v>46</v>
      </c>
      <c r="D165" s="11" t="s">
        <v>4199</v>
      </c>
      <c r="E165">
        <v>1</v>
      </c>
      <c r="G165" s="6"/>
      <c r="H165" t="s">
        <v>2751</v>
      </c>
      <c r="I165" t="s">
        <v>2447</v>
      </c>
      <c r="J165" t="s">
        <v>4150</v>
      </c>
    </row>
    <row r="166" spans="1:10" x14ac:dyDescent="0.75">
      <c r="A166" s="16">
        <v>44126</v>
      </c>
      <c r="B166" t="s">
        <v>4</v>
      </c>
      <c r="C166" t="s">
        <v>46</v>
      </c>
      <c r="D166" s="11" t="s">
        <v>4202</v>
      </c>
      <c r="E166">
        <v>1</v>
      </c>
      <c r="F166" t="s">
        <v>4203</v>
      </c>
      <c r="G166" s="6" t="s">
        <v>4204</v>
      </c>
      <c r="H166" t="s">
        <v>1440</v>
      </c>
      <c r="I166" t="s">
        <v>2447</v>
      </c>
      <c r="J166" t="s">
        <v>170</v>
      </c>
    </row>
    <row r="167" spans="1:10" x14ac:dyDescent="0.75">
      <c r="A167" s="16">
        <v>44126</v>
      </c>
      <c r="B167" t="s">
        <v>4</v>
      </c>
      <c r="C167" t="s">
        <v>46</v>
      </c>
      <c r="D167" t="s">
        <v>2254</v>
      </c>
      <c r="E167">
        <v>1</v>
      </c>
      <c r="F167" s="27" t="s">
        <v>2258</v>
      </c>
      <c r="G167" s="6" t="s">
        <v>2257</v>
      </c>
      <c r="H167" t="s">
        <v>46</v>
      </c>
      <c r="I167" t="s">
        <v>168</v>
      </c>
      <c r="J167" t="s">
        <v>169</v>
      </c>
    </row>
    <row r="168" spans="1:10" x14ac:dyDescent="0.75">
      <c r="A168" s="16">
        <v>44126</v>
      </c>
      <c r="B168" t="s">
        <v>4</v>
      </c>
      <c r="C168" t="s">
        <v>46</v>
      </c>
      <c r="D168" t="s">
        <v>2255</v>
      </c>
      <c r="E168">
        <v>1</v>
      </c>
      <c r="H168" t="s">
        <v>46</v>
      </c>
      <c r="I168" t="s">
        <v>168</v>
      </c>
      <c r="J168" t="s">
        <v>169</v>
      </c>
    </row>
    <row r="169" spans="1:10" x14ac:dyDescent="0.75">
      <c r="A169" s="16">
        <v>44126</v>
      </c>
      <c r="B169" t="s">
        <v>4</v>
      </c>
      <c r="C169" t="s">
        <v>46</v>
      </c>
      <c r="D169" t="s">
        <v>2256</v>
      </c>
      <c r="E169">
        <v>1</v>
      </c>
      <c r="H169" t="s">
        <v>46</v>
      </c>
      <c r="I169" t="s">
        <v>168</v>
      </c>
      <c r="J169" t="s">
        <v>169</v>
      </c>
    </row>
    <row r="170" spans="1:10" x14ac:dyDescent="0.75">
      <c r="A170" s="16">
        <v>44112</v>
      </c>
      <c r="B170" t="s">
        <v>4</v>
      </c>
      <c r="C170" t="s">
        <v>46</v>
      </c>
      <c r="D170" t="s">
        <v>2259</v>
      </c>
      <c r="E170">
        <v>1</v>
      </c>
      <c r="F170" t="s">
        <v>2279</v>
      </c>
      <c r="G170" s="6" t="s">
        <v>2278</v>
      </c>
      <c r="H170" t="s">
        <v>46</v>
      </c>
      <c r="I170" t="s">
        <v>168</v>
      </c>
      <c r="J170" t="s">
        <v>169</v>
      </c>
    </row>
    <row r="171" spans="1:10" x14ac:dyDescent="0.75">
      <c r="A171" s="16">
        <v>44112</v>
      </c>
      <c r="B171" t="s">
        <v>4</v>
      </c>
      <c r="C171" t="s">
        <v>46</v>
      </c>
      <c r="D171" t="s">
        <v>2260</v>
      </c>
      <c r="E171">
        <v>1</v>
      </c>
      <c r="F171" t="s">
        <v>2280</v>
      </c>
      <c r="G171" s="6" t="s">
        <v>2277</v>
      </c>
      <c r="H171" t="s">
        <v>46</v>
      </c>
      <c r="I171" t="s">
        <v>168</v>
      </c>
      <c r="J171" t="s">
        <v>169</v>
      </c>
    </row>
    <row r="172" spans="1:10" x14ac:dyDescent="0.75">
      <c r="A172" s="16">
        <v>44112</v>
      </c>
      <c r="B172" t="s">
        <v>4</v>
      </c>
      <c r="C172" t="s">
        <v>46</v>
      </c>
      <c r="D172" t="s">
        <v>2261</v>
      </c>
      <c r="E172">
        <v>1</v>
      </c>
      <c r="H172" t="s">
        <v>46</v>
      </c>
      <c r="I172" t="s">
        <v>168</v>
      </c>
      <c r="J172" t="s">
        <v>169</v>
      </c>
    </row>
    <row r="173" spans="1:10" x14ac:dyDescent="0.75">
      <c r="A173" s="16">
        <v>44112</v>
      </c>
      <c r="B173" t="s">
        <v>4</v>
      </c>
      <c r="C173" t="s">
        <v>46</v>
      </c>
      <c r="D173" t="s">
        <v>2262</v>
      </c>
      <c r="E173">
        <v>1</v>
      </c>
      <c r="H173" t="s">
        <v>46</v>
      </c>
      <c r="I173" t="s">
        <v>168</v>
      </c>
      <c r="J173" t="s">
        <v>169</v>
      </c>
    </row>
    <row r="174" spans="1:10" x14ac:dyDescent="0.75">
      <c r="A174" s="16">
        <v>44112</v>
      </c>
      <c r="B174" t="s">
        <v>4</v>
      </c>
      <c r="C174" t="s">
        <v>46</v>
      </c>
      <c r="D174" t="s">
        <v>2263</v>
      </c>
      <c r="E174">
        <v>1</v>
      </c>
      <c r="H174" t="s">
        <v>46</v>
      </c>
      <c r="I174" t="s">
        <v>168</v>
      </c>
      <c r="J174" t="s">
        <v>169</v>
      </c>
    </row>
    <row r="175" spans="1:10" x14ac:dyDescent="0.75">
      <c r="A175" s="16">
        <v>44112</v>
      </c>
      <c r="B175" t="s">
        <v>4</v>
      </c>
      <c r="C175" t="s">
        <v>46</v>
      </c>
      <c r="D175" t="s">
        <v>2264</v>
      </c>
      <c r="E175">
        <v>1</v>
      </c>
      <c r="H175" t="s">
        <v>46</v>
      </c>
      <c r="I175" t="s">
        <v>168</v>
      </c>
      <c r="J175" t="s">
        <v>169</v>
      </c>
    </row>
    <row r="176" spans="1:10" x14ac:dyDescent="0.75">
      <c r="A176" s="16">
        <v>44112</v>
      </c>
      <c r="B176" t="s">
        <v>4</v>
      </c>
      <c r="C176" t="s">
        <v>46</v>
      </c>
      <c r="D176" t="s">
        <v>2265</v>
      </c>
      <c r="E176">
        <v>1</v>
      </c>
      <c r="H176" t="s">
        <v>46</v>
      </c>
      <c r="I176" t="s">
        <v>168</v>
      </c>
      <c r="J176" t="s">
        <v>169</v>
      </c>
    </row>
    <row r="177" spans="1:10" x14ac:dyDescent="0.75">
      <c r="A177" s="16">
        <v>44112</v>
      </c>
      <c r="B177" t="s">
        <v>4</v>
      </c>
      <c r="C177" t="s">
        <v>46</v>
      </c>
      <c r="D177" t="s">
        <v>2266</v>
      </c>
      <c r="E177">
        <v>1</v>
      </c>
      <c r="H177" t="s">
        <v>46</v>
      </c>
      <c r="I177" t="s">
        <v>168</v>
      </c>
      <c r="J177" t="s">
        <v>169</v>
      </c>
    </row>
    <row r="178" spans="1:10" x14ac:dyDescent="0.75">
      <c r="A178" s="16">
        <v>44112</v>
      </c>
      <c r="B178" t="s">
        <v>4</v>
      </c>
      <c r="C178" t="s">
        <v>46</v>
      </c>
      <c r="D178" t="s">
        <v>2267</v>
      </c>
      <c r="E178">
        <v>1</v>
      </c>
      <c r="H178" t="s">
        <v>46</v>
      </c>
      <c r="I178" t="s">
        <v>168</v>
      </c>
      <c r="J178" t="s">
        <v>169</v>
      </c>
    </row>
    <row r="179" spans="1:10" x14ac:dyDescent="0.75">
      <c r="A179" s="16">
        <v>44112</v>
      </c>
      <c r="B179" t="s">
        <v>4</v>
      </c>
      <c r="C179" t="s">
        <v>46</v>
      </c>
      <c r="D179" t="s">
        <v>2268</v>
      </c>
      <c r="E179">
        <v>1</v>
      </c>
      <c r="H179" t="s">
        <v>1440</v>
      </c>
      <c r="I179" t="s">
        <v>168</v>
      </c>
      <c r="J179" t="s">
        <v>169</v>
      </c>
    </row>
    <row r="180" spans="1:10" x14ac:dyDescent="0.75">
      <c r="A180" s="16">
        <v>44112</v>
      </c>
      <c r="B180" t="s">
        <v>4</v>
      </c>
      <c r="C180" t="s">
        <v>46</v>
      </c>
      <c r="D180" t="s">
        <v>2269</v>
      </c>
      <c r="E180">
        <v>1</v>
      </c>
      <c r="H180" t="s">
        <v>46</v>
      </c>
      <c r="I180" t="s">
        <v>168</v>
      </c>
      <c r="J180" t="s">
        <v>169</v>
      </c>
    </row>
    <row r="181" spans="1:10" x14ac:dyDescent="0.75">
      <c r="A181" s="16">
        <v>44112</v>
      </c>
      <c r="B181" t="s">
        <v>4</v>
      </c>
      <c r="C181" t="s">
        <v>46</v>
      </c>
      <c r="D181" t="s">
        <v>2270</v>
      </c>
      <c r="E181">
        <v>1</v>
      </c>
      <c r="H181" t="s">
        <v>46</v>
      </c>
      <c r="I181" t="s">
        <v>168</v>
      </c>
      <c r="J181" t="s">
        <v>169</v>
      </c>
    </row>
    <row r="182" spans="1:10" x14ac:dyDescent="0.75">
      <c r="A182" s="16">
        <v>44112</v>
      </c>
      <c r="B182" t="s">
        <v>4</v>
      </c>
      <c r="C182" t="s">
        <v>46</v>
      </c>
      <c r="D182" t="s">
        <v>2271</v>
      </c>
      <c r="E182">
        <v>1</v>
      </c>
      <c r="H182" t="s">
        <v>46</v>
      </c>
      <c r="I182" t="s">
        <v>168</v>
      </c>
      <c r="J182" t="s">
        <v>169</v>
      </c>
    </row>
    <row r="183" spans="1:10" x14ac:dyDescent="0.75">
      <c r="A183" s="16">
        <v>44112</v>
      </c>
      <c r="B183" t="s">
        <v>4</v>
      </c>
      <c r="C183" t="s">
        <v>46</v>
      </c>
      <c r="D183" t="s">
        <v>2272</v>
      </c>
      <c r="E183">
        <v>1</v>
      </c>
      <c r="H183" t="s">
        <v>46</v>
      </c>
      <c r="I183" t="s">
        <v>168</v>
      </c>
      <c r="J183" t="s">
        <v>169</v>
      </c>
    </row>
    <row r="184" spans="1:10" x14ac:dyDescent="0.75">
      <c r="A184" s="16">
        <v>44112</v>
      </c>
      <c r="B184" t="s">
        <v>4</v>
      </c>
      <c r="C184" t="s">
        <v>46</v>
      </c>
      <c r="D184" t="s">
        <v>2273</v>
      </c>
      <c r="E184">
        <v>1</v>
      </c>
      <c r="H184" t="s">
        <v>46</v>
      </c>
      <c r="I184" t="s">
        <v>168</v>
      </c>
      <c r="J184" t="s">
        <v>169</v>
      </c>
    </row>
    <row r="185" spans="1:10" x14ac:dyDescent="0.75">
      <c r="A185" s="16">
        <v>44112</v>
      </c>
      <c r="B185" t="s">
        <v>4</v>
      </c>
      <c r="C185" t="s">
        <v>46</v>
      </c>
      <c r="D185" t="s">
        <v>2274</v>
      </c>
      <c r="E185">
        <v>1</v>
      </c>
      <c r="H185" t="s">
        <v>46</v>
      </c>
      <c r="I185" t="s">
        <v>168</v>
      </c>
      <c r="J185" t="s">
        <v>169</v>
      </c>
    </row>
    <row r="186" spans="1:10" x14ac:dyDescent="0.75">
      <c r="A186" s="16">
        <v>44112</v>
      </c>
      <c r="B186" t="s">
        <v>4</v>
      </c>
      <c r="C186" t="s">
        <v>46</v>
      </c>
      <c r="D186" t="s">
        <v>2275</v>
      </c>
      <c r="E186">
        <v>1</v>
      </c>
      <c r="H186" t="s">
        <v>46</v>
      </c>
      <c r="I186" t="s">
        <v>168</v>
      </c>
      <c r="J186" t="s">
        <v>169</v>
      </c>
    </row>
    <row r="187" spans="1:10" x14ac:dyDescent="0.75">
      <c r="A187" s="16">
        <v>44112</v>
      </c>
      <c r="B187" t="s">
        <v>4</v>
      </c>
      <c r="C187" t="s">
        <v>46</v>
      </c>
      <c r="D187" t="s">
        <v>2276</v>
      </c>
      <c r="E187">
        <v>1</v>
      </c>
      <c r="G187" s="6"/>
      <c r="H187" t="s">
        <v>46</v>
      </c>
      <c r="I187" t="s">
        <v>168</v>
      </c>
      <c r="J187" t="s">
        <v>169</v>
      </c>
    </row>
    <row r="188" spans="1:10" x14ac:dyDescent="0.75">
      <c r="A188" s="16">
        <v>44104</v>
      </c>
      <c r="B188" t="s">
        <v>4</v>
      </c>
      <c r="C188" t="s">
        <v>112</v>
      </c>
      <c r="D188" t="s">
        <v>4205</v>
      </c>
      <c r="E188">
        <v>1</v>
      </c>
      <c r="F188" t="s">
        <v>4213</v>
      </c>
      <c r="G188" s="6" t="s">
        <v>2281</v>
      </c>
      <c r="H188" t="s">
        <v>88</v>
      </c>
      <c r="I188" t="s">
        <v>168</v>
      </c>
      <c r="J188" t="s">
        <v>170</v>
      </c>
    </row>
    <row r="189" spans="1:10" x14ac:dyDescent="0.75">
      <c r="A189" s="16">
        <v>44104</v>
      </c>
      <c r="B189" t="s">
        <v>4</v>
      </c>
      <c r="C189" t="s">
        <v>112</v>
      </c>
      <c r="D189" t="s">
        <v>4212</v>
      </c>
      <c r="E189">
        <v>1</v>
      </c>
      <c r="F189" t="s">
        <v>4214</v>
      </c>
      <c r="G189" s="6" t="s">
        <v>466</v>
      </c>
      <c r="H189" t="s">
        <v>88</v>
      </c>
      <c r="I189" t="s">
        <v>2447</v>
      </c>
      <c r="J189" t="s">
        <v>170</v>
      </c>
    </row>
    <row r="190" spans="1:10" x14ac:dyDescent="0.75">
      <c r="A190" s="16">
        <v>44104</v>
      </c>
      <c r="B190" t="s">
        <v>4</v>
      </c>
      <c r="C190" t="s">
        <v>112</v>
      </c>
      <c r="D190" t="s">
        <v>4210</v>
      </c>
      <c r="E190">
        <v>1</v>
      </c>
      <c r="F190" t="s">
        <v>4211</v>
      </c>
      <c r="H190" t="s">
        <v>88</v>
      </c>
      <c r="I190" t="s">
        <v>2447</v>
      </c>
      <c r="J190" t="s">
        <v>170</v>
      </c>
    </row>
    <row r="191" spans="1:10" x14ac:dyDescent="0.75">
      <c r="A191" s="16">
        <v>44104</v>
      </c>
      <c r="B191" t="s">
        <v>4</v>
      </c>
      <c r="C191" t="s">
        <v>112</v>
      </c>
      <c r="D191" t="s">
        <v>4216</v>
      </c>
      <c r="E191">
        <v>1</v>
      </c>
      <c r="H191" t="s">
        <v>88</v>
      </c>
      <c r="I191" t="s">
        <v>168</v>
      </c>
      <c r="J191" t="s">
        <v>169</v>
      </c>
    </row>
    <row r="192" spans="1:10" x14ac:dyDescent="0.75">
      <c r="A192" s="16">
        <v>44104</v>
      </c>
      <c r="B192" t="s">
        <v>4</v>
      </c>
      <c r="C192" t="s">
        <v>112</v>
      </c>
      <c r="D192" t="s">
        <v>4220</v>
      </c>
      <c r="E192">
        <v>1</v>
      </c>
      <c r="H192" t="s">
        <v>88</v>
      </c>
      <c r="I192" t="s">
        <v>168</v>
      </c>
      <c r="J192" t="s">
        <v>169</v>
      </c>
    </row>
    <row r="193" spans="1:10" x14ac:dyDescent="0.75">
      <c r="A193" s="16">
        <v>44104</v>
      </c>
      <c r="B193" t="s">
        <v>4</v>
      </c>
      <c r="C193" t="s">
        <v>112</v>
      </c>
      <c r="D193" t="s">
        <v>4217</v>
      </c>
      <c r="E193">
        <v>1</v>
      </c>
      <c r="H193" t="s">
        <v>88</v>
      </c>
      <c r="I193" t="s">
        <v>168</v>
      </c>
      <c r="J193" t="s">
        <v>169</v>
      </c>
    </row>
    <row r="194" spans="1:10" x14ac:dyDescent="0.75">
      <c r="A194" s="16">
        <v>44104</v>
      </c>
      <c r="B194" t="s">
        <v>4</v>
      </c>
      <c r="C194" t="s">
        <v>112</v>
      </c>
      <c r="D194" t="s">
        <v>4226</v>
      </c>
      <c r="E194">
        <v>1</v>
      </c>
      <c r="H194" t="s">
        <v>88</v>
      </c>
      <c r="I194" t="s">
        <v>2447</v>
      </c>
      <c r="J194" t="s">
        <v>4077</v>
      </c>
    </row>
    <row r="195" spans="1:10" x14ac:dyDescent="0.75">
      <c r="A195" s="16">
        <v>44104</v>
      </c>
      <c r="B195" t="s">
        <v>4</v>
      </c>
      <c r="C195" t="s">
        <v>112</v>
      </c>
      <c r="D195" t="s">
        <v>4225</v>
      </c>
      <c r="E195">
        <v>1</v>
      </c>
      <c r="H195" t="s">
        <v>88</v>
      </c>
      <c r="I195" t="s">
        <v>168</v>
      </c>
      <c r="J195" t="s">
        <v>169</v>
      </c>
    </row>
    <row r="196" spans="1:10" x14ac:dyDescent="0.75">
      <c r="A196" s="16">
        <v>44104</v>
      </c>
      <c r="B196" t="s">
        <v>4</v>
      </c>
      <c r="C196" t="s">
        <v>112</v>
      </c>
      <c r="D196" t="s">
        <v>4227</v>
      </c>
      <c r="E196">
        <v>1</v>
      </c>
      <c r="H196" t="s">
        <v>88</v>
      </c>
      <c r="I196" t="s">
        <v>168</v>
      </c>
      <c r="J196" t="s">
        <v>169</v>
      </c>
    </row>
    <row r="197" spans="1:10" x14ac:dyDescent="0.75">
      <c r="A197" s="16">
        <v>44104</v>
      </c>
      <c r="B197" t="s">
        <v>4</v>
      </c>
      <c r="C197" t="s">
        <v>112</v>
      </c>
      <c r="D197" t="s">
        <v>4215</v>
      </c>
      <c r="E197">
        <v>1</v>
      </c>
      <c r="H197" t="s">
        <v>88</v>
      </c>
      <c r="I197" t="s">
        <v>168</v>
      </c>
      <c r="J197" t="s">
        <v>169</v>
      </c>
    </row>
    <row r="198" spans="1:10" x14ac:dyDescent="0.75">
      <c r="A198" s="16">
        <v>44104</v>
      </c>
      <c r="B198" t="s">
        <v>4</v>
      </c>
      <c r="C198" t="s">
        <v>112</v>
      </c>
      <c r="D198" t="s">
        <v>4223</v>
      </c>
      <c r="E198">
        <v>1</v>
      </c>
      <c r="H198" t="s">
        <v>88</v>
      </c>
      <c r="I198" t="s">
        <v>168</v>
      </c>
      <c r="J198" t="s">
        <v>169</v>
      </c>
    </row>
    <row r="199" spans="1:10" x14ac:dyDescent="0.75">
      <c r="A199" s="16">
        <v>44104</v>
      </c>
      <c r="B199" t="s">
        <v>4</v>
      </c>
      <c r="C199" t="s">
        <v>112</v>
      </c>
      <c r="D199" t="s">
        <v>4222</v>
      </c>
      <c r="E199">
        <v>1</v>
      </c>
      <c r="H199" t="s">
        <v>88</v>
      </c>
      <c r="I199" t="s">
        <v>168</v>
      </c>
      <c r="J199" t="s">
        <v>169</v>
      </c>
    </row>
    <row r="200" spans="1:10" x14ac:dyDescent="0.75">
      <c r="A200" s="16">
        <v>44104</v>
      </c>
      <c r="B200" t="s">
        <v>4</v>
      </c>
      <c r="C200" t="s">
        <v>112</v>
      </c>
      <c r="D200" t="s">
        <v>4219</v>
      </c>
      <c r="E200">
        <v>1</v>
      </c>
      <c r="H200" t="s">
        <v>88</v>
      </c>
      <c r="I200" t="s">
        <v>168</v>
      </c>
      <c r="J200" t="s">
        <v>169</v>
      </c>
    </row>
    <row r="201" spans="1:10" x14ac:dyDescent="0.75">
      <c r="A201" s="16">
        <v>44104</v>
      </c>
      <c r="B201" t="s">
        <v>4</v>
      </c>
      <c r="C201" t="s">
        <v>112</v>
      </c>
      <c r="D201" t="s">
        <v>4218</v>
      </c>
      <c r="E201">
        <v>1</v>
      </c>
      <c r="H201" t="s">
        <v>88</v>
      </c>
      <c r="I201" t="s">
        <v>168</v>
      </c>
      <c r="J201" t="s">
        <v>169</v>
      </c>
    </row>
    <row r="202" spans="1:10" x14ac:dyDescent="0.75">
      <c r="A202" s="16">
        <v>44104</v>
      </c>
      <c r="B202" t="s">
        <v>4</v>
      </c>
      <c r="C202" t="s">
        <v>112</v>
      </c>
      <c r="D202" t="s">
        <v>4221</v>
      </c>
      <c r="E202">
        <v>1</v>
      </c>
      <c r="H202" t="s">
        <v>88</v>
      </c>
      <c r="I202" t="s">
        <v>168</v>
      </c>
      <c r="J202" t="s">
        <v>169</v>
      </c>
    </row>
    <row r="203" spans="1:10" x14ac:dyDescent="0.75">
      <c r="A203" s="16">
        <v>44104</v>
      </c>
      <c r="B203" t="s">
        <v>4</v>
      </c>
      <c r="C203" t="s">
        <v>112</v>
      </c>
      <c r="D203" t="s">
        <v>4224</v>
      </c>
      <c r="E203">
        <v>1</v>
      </c>
      <c r="G203" s="6"/>
      <c r="H203" t="s">
        <v>88</v>
      </c>
      <c r="I203" t="s">
        <v>168</v>
      </c>
      <c r="J203" t="s">
        <v>169</v>
      </c>
    </row>
    <row r="204" spans="1:10" x14ac:dyDescent="0.75">
      <c r="A204" s="16">
        <v>44104</v>
      </c>
      <c r="B204" t="s">
        <v>4</v>
      </c>
      <c r="C204" t="s">
        <v>112</v>
      </c>
      <c r="D204" t="s">
        <v>4208</v>
      </c>
      <c r="E204">
        <v>1</v>
      </c>
      <c r="F204" t="s">
        <v>4209</v>
      </c>
      <c r="H204" t="s">
        <v>88</v>
      </c>
      <c r="I204" t="s">
        <v>171</v>
      </c>
      <c r="J204" t="s">
        <v>170</v>
      </c>
    </row>
    <row r="205" spans="1:10" x14ac:dyDescent="0.75">
      <c r="A205" s="16">
        <v>44104</v>
      </c>
      <c r="B205" t="s">
        <v>4</v>
      </c>
      <c r="C205" t="s">
        <v>112</v>
      </c>
      <c r="D205" t="s">
        <v>4206</v>
      </c>
      <c r="E205">
        <v>1</v>
      </c>
      <c r="H205" t="s">
        <v>88</v>
      </c>
      <c r="I205" t="s">
        <v>168</v>
      </c>
      <c r="J205" t="s">
        <v>170</v>
      </c>
    </row>
    <row r="206" spans="1:10" x14ac:dyDescent="0.75">
      <c r="A206" s="16">
        <v>44104</v>
      </c>
      <c r="B206" t="s">
        <v>4</v>
      </c>
      <c r="C206" t="s">
        <v>112</v>
      </c>
      <c r="D206" t="s">
        <v>4207</v>
      </c>
      <c r="E206">
        <v>1</v>
      </c>
      <c r="H206" t="s">
        <v>88</v>
      </c>
      <c r="I206" t="s">
        <v>168</v>
      </c>
      <c r="J206" t="s">
        <v>170</v>
      </c>
    </row>
    <row r="207" spans="1:10" x14ac:dyDescent="0.75">
      <c r="A207" s="16">
        <v>44104</v>
      </c>
      <c r="B207" t="s">
        <v>4</v>
      </c>
      <c r="C207" t="s">
        <v>5</v>
      </c>
      <c r="D207" s="11" t="s">
        <v>2517</v>
      </c>
      <c r="E207">
        <v>1</v>
      </c>
      <c r="F207" t="s">
        <v>2520</v>
      </c>
      <c r="G207" s="6" t="s">
        <v>2521</v>
      </c>
      <c r="H207" t="s">
        <v>5</v>
      </c>
      <c r="I207" t="s">
        <v>168</v>
      </c>
      <c r="J207" t="s">
        <v>170</v>
      </c>
    </row>
    <row r="208" spans="1:10" x14ac:dyDescent="0.75">
      <c r="A208" s="16">
        <v>44104</v>
      </c>
      <c r="B208" t="s">
        <v>4</v>
      </c>
      <c r="C208" t="s">
        <v>5</v>
      </c>
      <c r="D208" s="11" t="s">
        <v>2518</v>
      </c>
      <c r="E208">
        <v>1</v>
      </c>
      <c r="G208" s="6" t="s">
        <v>2522</v>
      </c>
      <c r="H208" t="s">
        <v>5</v>
      </c>
      <c r="I208" t="s">
        <v>168</v>
      </c>
      <c r="J208" t="s">
        <v>170</v>
      </c>
    </row>
    <row r="209" spans="1:10" x14ac:dyDescent="0.75">
      <c r="A209" s="16">
        <v>44104</v>
      </c>
      <c r="B209" t="s">
        <v>4</v>
      </c>
      <c r="C209" t="s">
        <v>5</v>
      </c>
      <c r="D209" s="11" t="s">
        <v>4228</v>
      </c>
      <c r="E209">
        <v>1</v>
      </c>
      <c r="G209" s="6"/>
      <c r="H209" t="s">
        <v>4233</v>
      </c>
      <c r="I209" t="s">
        <v>168</v>
      </c>
      <c r="J209" t="s">
        <v>169</v>
      </c>
    </row>
    <row r="210" spans="1:10" x14ac:dyDescent="0.75">
      <c r="A210" s="16">
        <v>44104</v>
      </c>
      <c r="B210" t="s">
        <v>4</v>
      </c>
      <c r="C210" t="s">
        <v>5</v>
      </c>
      <c r="D210" s="11" t="s">
        <v>4229</v>
      </c>
      <c r="E210">
        <v>1</v>
      </c>
      <c r="G210" s="6"/>
      <c r="H210" t="s">
        <v>4233</v>
      </c>
      <c r="I210" t="s">
        <v>168</v>
      </c>
      <c r="J210" t="s">
        <v>169</v>
      </c>
    </row>
    <row r="211" spans="1:10" x14ac:dyDescent="0.75">
      <c r="A211" s="16">
        <v>44104</v>
      </c>
      <c r="B211" t="s">
        <v>4</v>
      </c>
      <c r="C211" t="s">
        <v>5</v>
      </c>
      <c r="D211" s="11" t="s">
        <v>4230</v>
      </c>
      <c r="E211">
        <v>1</v>
      </c>
      <c r="G211" s="6"/>
      <c r="H211" t="s">
        <v>4233</v>
      </c>
      <c r="I211" t="s">
        <v>168</v>
      </c>
      <c r="J211" t="s">
        <v>169</v>
      </c>
    </row>
    <row r="212" spans="1:10" x14ac:dyDescent="0.75">
      <c r="A212" s="16">
        <v>44104</v>
      </c>
      <c r="B212" t="s">
        <v>4</v>
      </c>
      <c r="C212" t="s">
        <v>5</v>
      </c>
      <c r="D212" s="11" t="s">
        <v>4231</v>
      </c>
      <c r="E212">
        <v>1</v>
      </c>
      <c r="G212" s="6"/>
      <c r="H212" t="s">
        <v>4232</v>
      </c>
      <c r="I212" t="s">
        <v>168</v>
      </c>
      <c r="J212" t="s">
        <v>525</v>
      </c>
    </row>
    <row r="213" spans="1:10" x14ac:dyDescent="0.75">
      <c r="A213" s="16">
        <v>44104</v>
      </c>
      <c r="B213" t="s">
        <v>4</v>
      </c>
      <c r="C213" t="s">
        <v>5</v>
      </c>
      <c r="D213" s="11" t="s">
        <v>4235</v>
      </c>
      <c r="E213">
        <v>1</v>
      </c>
      <c r="G213" s="6"/>
      <c r="H213" t="s">
        <v>4234</v>
      </c>
      <c r="I213" t="s">
        <v>168</v>
      </c>
      <c r="J213" t="s">
        <v>2734</v>
      </c>
    </row>
    <row r="214" spans="1:10" x14ac:dyDescent="0.75">
      <c r="A214" s="16">
        <v>44104</v>
      </c>
      <c r="B214" t="s">
        <v>4</v>
      </c>
      <c r="C214" t="s">
        <v>5</v>
      </c>
      <c r="D214" s="11" t="s">
        <v>2519</v>
      </c>
      <c r="E214">
        <v>1</v>
      </c>
      <c r="G214" s="6"/>
      <c r="H214" t="s">
        <v>5</v>
      </c>
      <c r="I214" t="s">
        <v>168</v>
      </c>
      <c r="J214" t="s">
        <v>2734</v>
      </c>
    </row>
    <row r="215" spans="1:10" x14ac:dyDescent="0.75">
      <c r="A215" s="16">
        <v>44104</v>
      </c>
      <c r="B215" t="s">
        <v>4</v>
      </c>
      <c r="C215" t="s">
        <v>5</v>
      </c>
      <c r="D215" s="11" t="s">
        <v>4236</v>
      </c>
      <c r="E215">
        <v>1</v>
      </c>
      <c r="G215" s="6"/>
      <c r="H215" t="s">
        <v>4237</v>
      </c>
      <c r="I215" t="s">
        <v>168</v>
      </c>
      <c r="J215" t="s">
        <v>2734</v>
      </c>
    </row>
    <row r="216" spans="1:10" x14ac:dyDescent="0.75">
      <c r="A216" s="16">
        <v>44098</v>
      </c>
      <c r="B216" t="s">
        <v>4</v>
      </c>
      <c r="C216" t="s">
        <v>46</v>
      </c>
      <c r="D216" t="s">
        <v>4238</v>
      </c>
      <c r="E216">
        <v>1</v>
      </c>
      <c r="F216" s="26" t="s">
        <v>2287</v>
      </c>
      <c r="G216" s="6" t="s">
        <v>2286</v>
      </c>
      <c r="H216" t="s">
        <v>46</v>
      </c>
      <c r="I216" t="s">
        <v>2447</v>
      </c>
      <c r="J216" t="s">
        <v>170</v>
      </c>
    </row>
    <row r="217" spans="1:10" x14ac:dyDescent="0.75">
      <c r="A217" s="16">
        <v>44098</v>
      </c>
      <c r="B217" t="s">
        <v>4</v>
      </c>
      <c r="C217" t="s">
        <v>46</v>
      </c>
      <c r="D217" s="17" t="s">
        <v>4239</v>
      </c>
      <c r="E217">
        <v>1</v>
      </c>
      <c r="F217" t="s">
        <v>4240</v>
      </c>
      <c r="G217" s="6"/>
      <c r="H217" t="s">
        <v>46</v>
      </c>
      <c r="I217" t="s">
        <v>2447</v>
      </c>
      <c r="J217" t="s">
        <v>170</v>
      </c>
    </row>
    <row r="218" spans="1:10" x14ac:dyDescent="0.75">
      <c r="A218" s="16">
        <v>44098</v>
      </c>
      <c r="B218" t="s">
        <v>4</v>
      </c>
      <c r="C218" t="s">
        <v>46</v>
      </c>
      <c r="D218" s="17" t="s">
        <v>2282</v>
      </c>
      <c r="E218">
        <v>1</v>
      </c>
      <c r="G218" s="6"/>
      <c r="H218" t="s">
        <v>46</v>
      </c>
      <c r="I218" t="s">
        <v>2447</v>
      </c>
      <c r="J218" t="s">
        <v>4077</v>
      </c>
    </row>
    <row r="219" spans="1:10" x14ac:dyDescent="0.75">
      <c r="A219" s="16">
        <v>44098</v>
      </c>
      <c r="B219" t="s">
        <v>4</v>
      </c>
      <c r="C219" t="s">
        <v>46</v>
      </c>
      <c r="D219" s="17" t="s">
        <v>2283</v>
      </c>
      <c r="E219">
        <v>1</v>
      </c>
      <c r="G219" s="6"/>
      <c r="H219" t="s">
        <v>46</v>
      </c>
      <c r="I219" t="s">
        <v>2447</v>
      </c>
      <c r="J219" t="s">
        <v>4077</v>
      </c>
    </row>
    <row r="220" spans="1:10" x14ac:dyDescent="0.75">
      <c r="A220" s="16">
        <v>44098</v>
      </c>
      <c r="B220" t="s">
        <v>4</v>
      </c>
      <c r="C220" t="s">
        <v>46</v>
      </c>
      <c r="D220" s="17" t="s">
        <v>2284</v>
      </c>
      <c r="E220">
        <v>1</v>
      </c>
      <c r="G220" s="6"/>
      <c r="H220" t="s">
        <v>46</v>
      </c>
      <c r="I220" t="s">
        <v>2447</v>
      </c>
      <c r="J220" t="s">
        <v>4077</v>
      </c>
    </row>
    <row r="221" spans="1:10" x14ac:dyDescent="0.75">
      <c r="A221" s="16">
        <v>44098</v>
      </c>
      <c r="B221" t="s">
        <v>4</v>
      </c>
      <c r="C221" t="s">
        <v>46</v>
      </c>
      <c r="D221" s="17" t="s">
        <v>2285</v>
      </c>
      <c r="E221">
        <v>1</v>
      </c>
      <c r="G221" s="6"/>
      <c r="H221" t="s">
        <v>46</v>
      </c>
      <c r="I221" t="s">
        <v>2447</v>
      </c>
      <c r="J221" t="s">
        <v>4077</v>
      </c>
    </row>
    <row r="222" spans="1:10" x14ac:dyDescent="0.75">
      <c r="A222" s="16">
        <v>44097</v>
      </c>
      <c r="B222" t="s">
        <v>4</v>
      </c>
      <c r="C222" t="s">
        <v>5</v>
      </c>
      <c r="D222" s="17" t="s">
        <v>4241</v>
      </c>
      <c r="E222">
        <v>1</v>
      </c>
      <c r="F222" t="s">
        <v>4254</v>
      </c>
      <c r="G222" s="6" t="s">
        <v>2299</v>
      </c>
      <c r="H222" t="s">
        <v>5</v>
      </c>
      <c r="I222" t="s">
        <v>168</v>
      </c>
      <c r="J222" t="s">
        <v>170</v>
      </c>
    </row>
    <row r="223" spans="1:10" x14ac:dyDescent="0.75">
      <c r="A223" s="16">
        <v>44097</v>
      </c>
      <c r="B223" t="s">
        <v>4</v>
      </c>
      <c r="C223" t="s">
        <v>5</v>
      </c>
      <c r="D223" s="17" t="s">
        <v>4242</v>
      </c>
      <c r="E223">
        <v>1</v>
      </c>
      <c r="G223" s="6"/>
      <c r="H223" t="s">
        <v>5</v>
      </c>
      <c r="I223" t="s">
        <v>168</v>
      </c>
      <c r="J223" t="s">
        <v>170</v>
      </c>
    </row>
    <row r="224" spans="1:10" x14ac:dyDescent="0.75">
      <c r="A224" s="16">
        <v>44097</v>
      </c>
      <c r="B224" t="s">
        <v>4</v>
      </c>
      <c r="C224" t="s">
        <v>5</v>
      </c>
      <c r="D224" s="17" t="s">
        <v>4243</v>
      </c>
      <c r="E224">
        <v>1</v>
      </c>
      <c r="G224" s="6"/>
      <c r="H224" t="s">
        <v>4255</v>
      </c>
      <c r="I224" t="s">
        <v>168</v>
      </c>
      <c r="J224" t="s">
        <v>170</v>
      </c>
    </row>
    <row r="225" spans="1:10" x14ac:dyDescent="0.75">
      <c r="A225" s="16">
        <v>44097</v>
      </c>
      <c r="B225" t="s">
        <v>4</v>
      </c>
      <c r="C225" t="s">
        <v>5</v>
      </c>
      <c r="D225" s="17" t="s">
        <v>4244</v>
      </c>
      <c r="E225">
        <v>1</v>
      </c>
      <c r="G225" s="6"/>
      <c r="H225" t="s">
        <v>669</v>
      </c>
      <c r="I225" t="s">
        <v>168</v>
      </c>
      <c r="J225" t="s">
        <v>170</v>
      </c>
    </row>
    <row r="226" spans="1:10" x14ac:dyDescent="0.75">
      <c r="A226" s="16">
        <v>44097</v>
      </c>
      <c r="B226" t="s">
        <v>4</v>
      </c>
      <c r="C226" t="s">
        <v>5</v>
      </c>
      <c r="D226" s="17" t="s">
        <v>4245</v>
      </c>
      <c r="E226">
        <v>1</v>
      </c>
      <c r="G226" s="6"/>
      <c r="H226" t="s">
        <v>5</v>
      </c>
      <c r="I226" t="s">
        <v>168</v>
      </c>
      <c r="J226" t="s">
        <v>170</v>
      </c>
    </row>
    <row r="227" spans="1:10" x14ac:dyDescent="0.75">
      <c r="A227" s="16">
        <v>44097</v>
      </c>
      <c r="B227" t="s">
        <v>4</v>
      </c>
      <c r="C227" t="s">
        <v>5</v>
      </c>
      <c r="D227" s="17" t="s">
        <v>4246</v>
      </c>
      <c r="E227">
        <v>1</v>
      </c>
      <c r="G227" s="6"/>
      <c r="H227" t="s">
        <v>5</v>
      </c>
      <c r="I227" t="s">
        <v>168</v>
      </c>
      <c r="J227" t="s">
        <v>170</v>
      </c>
    </row>
    <row r="228" spans="1:10" x14ac:dyDescent="0.75">
      <c r="A228" s="16">
        <v>44097</v>
      </c>
      <c r="B228" t="s">
        <v>4</v>
      </c>
      <c r="C228" t="s">
        <v>5</v>
      </c>
      <c r="D228" s="17" t="s">
        <v>4247</v>
      </c>
      <c r="E228">
        <v>1</v>
      </c>
      <c r="G228" s="6"/>
      <c r="H228" t="s">
        <v>4255</v>
      </c>
      <c r="I228" t="s">
        <v>168</v>
      </c>
      <c r="J228" t="s">
        <v>170</v>
      </c>
    </row>
    <row r="229" spans="1:10" x14ac:dyDescent="0.75">
      <c r="A229" s="16">
        <v>44097</v>
      </c>
      <c r="B229" t="s">
        <v>4</v>
      </c>
      <c r="C229" t="s">
        <v>5</v>
      </c>
      <c r="D229" s="17" t="s">
        <v>4248</v>
      </c>
      <c r="E229">
        <v>1</v>
      </c>
      <c r="G229" s="6"/>
      <c r="H229" t="s">
        <v>5</v>
      </c>
      <c r="I229" t="s">
        <v>168</v>
      </c>
      <c r="J229" t="s">
        <v>170</v>
      </c>
    </row>
    <row r="230" spans="1:10" x14ac:dyDescent="0.75">
      <c r="A230" s="16">
        <v>44097</v>
      </c>
      <c r="B230" t="s">
        <v>4</v>
      </c>
      <c r="C230" t="s">
        <v>5</v>
      </c>
      <c r="D230" s="17" t="s">
        <v>4249</v>
      </c>
      <c r="E230">
        <v>1</v>
      </c>
      <c r="G230" s="6"/>
      <c r="H230" t="s">
        <v>669</v>
      </c>
      <c r="I230" t="s">
        <v>168</v>
      </c>
      <c r="J230" t="s">
        <v>169</v>
      </c>
    </row>
    <row r="231" spans="1:10" x14ac:dyDescent="0.75">
      <c r="A231" s="16">
        <v>44097</v>
      </c>
      <c r="B231" t="s">
        <v>4</v>
      </c>
      <c r="C231" t="s">
        <v>5</v>
      </c>
      <c r="D231" s="17" t="s">
        <v>4250</v>
      </c>
      <c r="E231">
        <v>1</v>
      </c>
      <c r="G231" s="6"/>
      <c r="H231" t="s">
        <v>669</v>
      </c>
      <c r="I231" t="s">
        <v>168</v>
      </c>
      <c r="J231" t="s">
        <v>169</v>
      </c>
    </row>
    <row r="232" spans="1:10" x14ac:dyDescent="0.75">
      <c r="A232" s="16">
        <v>44097</v>
      </c>
      <c r="B232" t="s">
        <v>4</v>
      </c>
      <c r="C232" t="s">
        <v>5</v>
      </c>
      <c r="D232" s="17" t="s">
        <v>4251</v>
      </c>
      <c r="E232">
        <v>1</v>
      </c>
      <c r="G232" s="6"/>
      <c r="H232" t="s">
        <v>4255</v>
      </c>
      <c r="I232" t="s">
        <v>168</v>
      </c>
      <c r="J232" t="s">
        <v>169</v>
      </c>
    </row>
    <row r="233" spans="1:10" x14ac:dyDescent="0.75">
      <c r="A233" s="16">
        <v>44097</v>
      </c>
      <c r="B233" t="s">
        <v>4</v>
      </c>
      <c r="C233" t="s">
        <v>5</v>
      </c>
      <c r="D233" s="17" t="s">
        <v>2297</v>
      </c>
      <c r="E233">
        <v>1</v>
      </c>
      <c r="G233" s="6"/>
      <c r="H233" t="s">
        <v>5</v>
      </c>
      <c r="I233" t="s">
        <v>168</v>
      </c>
      <c r="J233" t="s">
        <v>169</v>
      </c>
    </row>
    <row r="234" spans="1:10" x14ac:dyDescent="0.75">
      <c r="A234" s="16">
        <v>44097</v>
      </c>
      <c r="B234" t="s">
        <v>4</v>
      </c>
      <c r="C234" t="s">
        <v>5</v>
      </c>
      <c r="D234" s="17" t="s">
        <v>2298</v>
      </c>
      <c r="E234">
        <v>1</v>
      </c>
      <c r="G234" s="6"/>
      <c r="H234" t="s">
        <v>5</v>
      </c>
      <c r="I234" t="s">
        <v>168</v>
      </c>
      <c r="J234" t="s">
        <v>169</v>
      </c>
    </row>
    <row r="235" spans="1:10" x14ac:dyDescent="0.75">
      <c r="A235" s="16">
        <v>44097</v>
      </c>
      <c r="B235" t="s">
        <v>4</v>
      </c>
      <c r="C235" t="s">
        <v>5</v>
      </c>
      <c r="D235" s="17" t="s">
        <v>4252</v>
      </c>
      <c r="E235">
        <v>1</v>
      </c>
      <c r="G235" s="6"/>
      <c r="H235" t="s">
        <v>669</v>
      </c>
      <c r="I235" t="s">
        <v>168</v>
      </c>
      <c r="J235" t="s">
        <v>169</v>
      </c>
    </row>
    <row r="236" spans="1:10" x14ac:dyDescent="0.75">
      <c r="A236" s="16">
        <v>44097</v>
      </c>
      <c r="B236" t="s">
        <v>4</v>
      </c>
      <c r="C236" t="s">
        <v>5</v>
      </c>
      <c r="D236" s="17" t="s">
        <v>4253</v>
      </c>
      <c r="E236">
        <v>1</v>
      </c>
      <c r="G236" s="6"/>
      <c r="H236" t="s">
        <v>669</v>
      </c>
      <c r="I236" t="s">
        <v>168</v>
      </c>
      <c r="J236" t="s">
        <v>169</v>
      </c>
    </row>
    <row r="237" spans="1:10" x14ac:dyDescent="0.75">
      <c r="A237" s="16">
        <v>44095</v>
      </c>
      <c r="B237" t="s">
        <v>4</v>
      </c>
      <c r="C237" t="s">
        <v>46</v>
      </c>
      <c r="D237" s="17" t="s">
        <v>4256</v>
      </c>
      <c r="E237">
        <v>1</v>
      </c>
      <c r="F237" t="s">
        <v>2290</v>
      </c>
      <c r="G237" s="6" t="s">
        <v>2291</v>
      </c>
      <c r="H237" t="s">
        <v>46</v>
      </c>
      <c r="I237" t="s">
        <v>168</v>
      </c>
      <c r="J237" t="s">
        <v>170</v>
      </c>
    </row>
    <row r="238" spans="1:10" x14ac:dyDescent="0.75">
      <c r="A238" s="16">
        <v>44095</v>
      </c>
      <c r="B238" t="s">
        <v>4</v>
      </c>
      <c r="C238" t="s">
        <v>46</v>
      </c>
      <c r="D238" s="17" t="s">
        <v>4257</v>
      </c>
      <c r="E238">
        <v>1</v>
      </c>
      <c r="G238" s="6" t="s">
        <v>2292</v>
      </c>
      <c r="H238" t="s">
        <v>46</v>
      </c>
      <c r="I238" t="s">
        <v>168</v>
      </c>
      <c r="J238" t="s">
        <v>170</v>
      </c>
    </row>
    <row r="239" spans="1:10" x14ac:dyDescent="0.75">
      <c r="A239" s="16">
        <v>44095</v>
      </c>
      <c r="B239" t="s">
        <v>4</v>
      </c>
      <c r="C239" t="s">
        <v>46</v>
      </c>
      <c r="D239" s="17" t="s">
        <v>4258</v>
      </c>
      <c r="E239">
        <v>1</v>
      </c>
      <c r="G239" s="6"/>
      <c r="H239" t="s">
        <v>46</v>
      </c>
      <c r="I239" t="s">
        <v>168</v>
      </c>
      <c r="J239" t="s">
        <v>170</v>
      </c>
    </row>
    <row r="240" spans="1:10" x14ac:dyDescent="0.75">
      <c r="A240" s="16">
        <v>44095</v>
      </c>
      <c r="B240" t="s">
        <v>4</v>
      </c>
      <c r="C240" t="s">
        <v>46</v>
      </c>
      <c r="D240" s="17" t="s">
        <v>4259</v>
      </c>
      <c r="E240">
        <v>1</v>
      </c>
      <c r="G240" s="6"/>
      <c r="H240" t="s">
        <v>46</v>
      </c>
      <c r="I240" t="s">
        <v>168</v>
      </c>
      <c r="J240" t="s">
        <v>170</v>
      </c>
    </row>
    <row r="241" spans="1:10" x14ac:dyDescent="0.75">
      <c r="A241" s="16">
        <v>44095</v>
      </c>
      <c r="B241" t="s">
        <v>4</v>
      </c>
      <c r="C241" t="s">
        <v>46</v>
      </c>
      <c r="D241" s="17" t="s">
        <v>4260</v>
      </c>
      <c r="E241">
        <v>1</v>
      </c>
      <c r="G241" s="6"/>
      <c r="H241" t="s">
        <v>46</v>
      </c>
      <c r="I241" t="s">
        <v>168</v>
      </c>
      <c r="J241" t="s">
        <v>170</v>
      </c>
    </row>
    <row r="242" spans="1:10" x14ac:dyDescent="0.75">
      <c r="A242" s="16">
        <v>44095</v>
      </c>
      <c r="B242" t="s">
        <v>4</v>
      </c>
      <c r="C242" t="s">
        <v>46</v>
      </c>
      <c r="D242" s="17" t="s">
        <v>4261</v>
      </c>
      <c r="E242">
        <v>1</v>
      </c>
      <c r="F242" t="s">
        <v>4267</v>
      </c>
      <c r="G242" s="6"/>
      <c r="H242" t="s">
        <v>46</v>
      </c>
      <c r="I242" t="s">
        <v>168</v>
      </c>
      <c r="J242" t="s">
        <v>170</v>
      </c>
    </row>
    <row r="243" spans="1:10" x14ac:dyDescent="0.75">
      <c r="A243" s="16">
        <v>44095</v>
      </c>
      <c r="B243" t="s">
        <v>4</v>
      </c>
      <c r="C243" t="s">
        <v>46</v>
      </c>
      <c r="D243" s="17" t="s">
        <v>4262</v>
      </c>
      <c r="E243">
        <v>1</v>
      </c>
      <c r="G243" s="6"/>
      <c r="H243" t="s">
        <v>46</v>
      </c>
      <c r="I243" t="s">
        <v>168</v>
      </c>
      <c r="J243" t="s">
        <v>170</v>
      </c>
    </row>
    <row r="244" spans="1:10" x14ac:dyDescent="0.75">
      <c r="A244" s="16">
        <v>44095</v>
      </c>
      <c r="B244" t="s">
        <v>4</v>
      </c>
      <c r="C244" t="s">
        <v>46</v>
      </c>
      <c r="D244" s="17" t="s">
        <v>4263</v>
      </c>
      <c r="E244">
        <v>1</v>
      </c>
      <c r="G244" s="6"/>
      <c r="H244" t="s">
        <v>46</v>
      </c>
      <c r="I244" t="s">
        <v>168</v>
      </c>
      <c r="J244" t="s">
        <v>170</v>
      </c>
    </row>
    <row r="245" spans="1:10" x14ac:dyDescent="0.75">
      <c r="A245" s="16">
        <v>44095</v>
      </c>
      <c r="B245" t="s">
        <v>4</v>
      </c>
      <c r="C245" t="s">
        <v>46</v>
      </c>
      <c r="D245" s="17" t="s">
        <v>4264</v>
      </c>
      <c r="E245">
        <v>1</v>
      </c>
      <c r="F245" t="s">
        <v>4267</v>
      </c>
      <c r="G245" s="6"/>
      <c r="H245" t="s">
        <v>46</v>
      </c>
      <c r="I245" t="s">
        <v>2447</v>
      </c>
      <c r="J245" t="s">
        <v>170</v>
      </c>
    </row>
    <row r="246" spans="1:10" x14ac:dyDescent="0.75">
      <c r="A246" s="16">
        <v>44095</v>
      </c>
      <c r="B246" t="s">
        <v>4</v>
      </c>
      <c r="C246" t="s">
        <v>46</v>
      </c>
      <c r="D246" s="17" t="s">
        <v>4265</v>
      </c>
      <c r="E246">
        <v>1</v>
      </c>
      <c r="F246" t="s">
        <v>4267</v>
      </c>
      <c r="G246" s="6"/>
      <c r="H246" t="s">
        <v>46</v>
      </c>
      <c r="I246" t="s">
        <v>2447</v>
      </c>
      <c r="J246" t="s">
        <v>170</v>
      </c>
    </row>
    <row r="247" spans="1:10" x14ac:dyDescent="0.75">
      <c r="A247" s="16">
        <v>44095</v>
      </c>
      <c r="B247" t="s">
        <v>4</v>
      </c>
      <c r="C247" t="s">
        <v>46</v>
      </c>
      <c r="D247" s="17" t="s">
        <v>4266</v>
      </c>
      <c r="E247">
        <v>1</v>
      </c>
      <c r="G247" s="6"/>
      <c r="H247" t="s">
        <v>46</v>
      </c>
      <c r="I247" t="s">
        <v>168</v>
      </c>
      <c r="J247" t="s">
        <v>170</v>
      </c>
    </row>
    <row r="248" spans="1:10" x14ac:dyDescent="0.75">
      <c r="A248" s="16">
        <v>44095</v>
      </c>
      <c r="B248" t="s">
        <v>4</v>
      </c>
      <c r="C248" t="s">
        <v>46</v>
      </c>
      <c r="D248" s="17" t="s">
        <v>2293</v>
      </c>
      <c r="E248">
        <v>1</v>
      </c>
      <c r="G248" s="6"/>
      <c r="H248" t="s">
        <v>46</v>
      </c>
      <c r="I248" t="s">
        <v>168</v>
      </c>
      <c r="J248" t="s">
        <v>169</v>
      </c>
    </row>
    <row r="249" spans="1:10" x14ac:dyDescent="0.75">
      <c r="A249" s="16">
        <v>44095</v>
      </c>
      <c r="B249" t="s">
        <v>4</v>
      </c>
      <c r="C249" t="s">
        <v>46</v>
      </c>
      <c r="D249" s="17" t="s">
        <v>2294</v>
      </c>
      <c r="E249">
        <v>1</v>
      </c>
      <c r="G249" s="6"/>
      <c r="H249" t="s">
        <v>46</v>
      </c>
      <c r="I249" t="s">
        <v>168</v>
      </c>
      <c r="J249" t="s">
        <v>169</v>
      </c>
    </row>
    <row r="250" spans="1:10" x14ac:dyDescent="0.75">
      <c r="A250" s="16">
        <v>44091</v>
      </c>
      <c r="B250" t="s">
        <v>4</v>
      </c>
      <c r="C250" t="s">
        <v>46</v>
      </c>
      <c r="D250" s="17" t="s">
        <v>4269</v>
      </c>
      <c r="E250">
        <v>1</v>
      </c>
      <c r="F250" t="s">
        <v>4268</v>
      </c>
      <c r="G250" s="6" t="s">
        <v>2301</v>
      </c>
      <c r="H250" t="s">
        <v>46</v>
      </c>
      <c r="I250" t="s">
        <v>168</v>
      </c>
      <c r="J250" t="s">
        <v>170</v>
      </c>
    </row>
    <row r="251" spans="1:10" x14ac:dyDescent="0.75">
      <c r="A251" s="16">
        <v>44091</v>
      </c>
      <c r="B251" t="s">
        <v>4</v>
      </c>
      <c r="C251" t="s">
        <v>46</v>
      </c>
      <c r="D251" s="17" t="s">
        <v>4270</v>
      </c>
      <c r="E251">
        <v>1</v>
      </c>
      <c r="G251" s="6"/>
      <c r="H251" t="s">
        <v>46</v>
      </c>
      <c r="I251" t="s">
        <v>168</v>
      </c>
      <c r="J251" t="s">
        <v>170</v>
      </c>
    </row>
    <row r="252" spans="1:10" x14ac:dyDescent="0.75">
      <c r="A252" s="16">
        <v>44091</v>
      </c>
      <c r="B252" t="s">
        <v>4</v>
      </c>
      <c r="C252" t="s">
        <v>46</v>
      </c>
      <c r="D252" s="17" t="s">
        <v>4271</v>
      </c>
      <c r="E252">
        <v>1</v>
      </c>
      <c r="G252" s="6"/>
      <c r="H252" t="s">
        <v>46</v>
      </c>
      <c r="I252" t="s">
        <v>168</v>
      </c>
      <c r="J252" t="s">
        <v>170</v>
      </c>
    </row>
    <row r="253" spans="1:10" x14ac:dyDescent="0.75">
      <c r="A253" s="16">
        <v>44091</v>
      </c>
      <c r="B253" t="s">
        <v>4</v>
      </c>
      <c r="C253" t="s">
        <v>46</v>
      </c>
      <c r="D253" s="17" t="s">
        <v>4272</v>
      </c>
      <c r="E253">
        <v>1</v>
      </c>
      <c r="F253" t="s">
        <v>4319</v>
      </c>
      <c r="G253" s="6" t="s">
        <v>4318</v>
      </c>
      <c r="H253" t="s">
        <v>2751</v>
      </c>
      <c r="I253" t="s">
        <v>3214</v>
      </c>
      <c r="J253" t="s">
        <v>170</v>
      </c>
    </row>
    <row r="254" spans="1:10" x14ac:dyDescent="0.75">
      <c r="A254" s="16">
        <v>44091</v>
      </c>
      <c r="B254" t="s">
        <v>4</v>
      </c>
      <c r="C254" t="s">
        <v>46</v>
      </c>
      <c r="D254" s="17" t="s">
        <v>4273</v>
      </c>
      <c r="E254">
        <v>1</v>
      </c>
      <c r="G254" s="6"/>
      <c r="H254" t="s">
        <v>46</v>
      </c>
      <c r="I254" t="s">
        <v>168</v>
      </c>
      <c r="J254" t="s">
        <v>170</v>
      </c>
    </row>
    <row r="255" spans="1:10" x14ac:dyDescent="0.75">
      <c r="A255" s="16">
        <v>44091</v>
      </c>
      <c r="B255" t="s">
        <v>4</v>
      </c>
      <c r="C255" t="s">
        <v>46</v>
      </c>
      <c r="D255" s="17" t="s">
        <v>4274</v>
      </c>
      <c r="E255">
        <v>1</v>
      </c>
      <c r="G255" s="6"/>
      <c r="H255" t="s">
        <v>46</v>
      </c>
      <c r="I255" t="s">
        <v>168</v>
      </c>
      <c r="J255" t="s">
        <v>170</v>
      </c>
    </row>
    <row r="256" spans="1:10" x14ac:dyDescent="0.75">
      <c r="A256" s="16">
        <v>44091</v>
      </c>
      <c r="B256" t="s">
        <v>4</v>
      </c>
      <c r="C256" t="s">
        <v>46</v>
      </c>
      <c r="D256" s="17" t="s">
        <v>4275</v>
      </c>
      <c r="E256">
        <v>1</v>
      </c>
      <c r="G256" s="6"/>
      <c r="H256" t="s">
        <v>46</v>
      </c>
      <c r="I256" t="s">
        <v>168</v>
      </c>
      <c r="J256" t="s">
        <v>170</v>
      </c>
    </row>
    <row r="257" spans="1:10" x14ac:dyDescent="0.75">
      <c r="A257" s="16">
        <v>44091</v>
      </c>
      <c r="B257" t="s">
        <v>4</v>
      </c>
      <c r="C257" t="s">
        <v>46</v>
      </c>
      <c r="D257" s="17" t="s">
        <v>4276</v>
      </c>
      <c r="E257">
        <v>1</v>
      </c>
      <c r="G257" s="6"/>
      <c r="H257" t="s">
        <v>46</v>
      </c>
      <c r="I257" t="s">
        <v>168</v>
      </c>
      <c r="J257" t="s">
        <v>170</v>
      </c>
    </row>
    <row r="258" spans="1:10" x14ac:dyDescent="0.75">
      <c r="A258" s="16">
        <v>44091</v>
      </c>
      <c r="B258" t="s">
        <v>4</v>
      </c>
      <c r="C258" t="s">
        <v>46</v>
      </c>
      <c r="D258" s="17" t="s">
        <v>4277</v>
      </c>
      <c r="E258">
        <v>1</v>
      </c>
      <c r="G258" s="6"/>
      <c r="H258" t="s">
        <v>46</v>
      </c>
      <c r="I258" t="s">
        <v>168</v>
      </c>
      <c r="J258" t="s">
        <v>170</v>
      </c>
    </row>
    <row r="259" spans="1:10" x14ac:dyDescent="0.75">
      <c r="A259" s="16">
        <v>44091</v>
      </c>
      <c r="B259" t="s">
        <v>4</v>
      </c>
      <c r="C259" t="s">
        <v>46</v>
      </c>
      <c r="D259" s="17" t="s">
        <v>4278</v>
      </c>
      <c r="E259">
        <v>1</v>
      </c>
      <c r="G259" s="6"/>
      <c r="H259" t="s">
        <v>46</v>
      </c>
      <c r="I259" t="s">
        <v>168</v>
      </c>
      <c r="J259" t="s">
        <v>170</v>
      </c>
    </row>
    <row r="260" spans="1:10" x14ac:dyDescent="0.75">
      <c r="A260" s="16">
        <v>44091</v>
      </c>
      <c r="B260" t="s">
        <v>4</v>
      </c>
      <c r="C260" t="s">
        <v>46</v>
      </c>
      <c r="D260" s="17" t="s">
        <v>4279</v>
      </c>
      <c r="E260">
        <v>1</v>
      </c>
      <c r="G260" s="6"/>
      <c r="H260" t="s">
        <v>46</v>
      </c>
      <c r="I260" t="s">
        <v>168</v>
      </c>
      <c r="J260" t="s">
        <v>170</v>
      </c>
    </row>
    <row r="261" spans="1:10" x14ac:dyDescent="0.75">
      <c r="A261" s="16">
        <v>44091</v>
      </c>
      <c r="B261" t="s">
        <v>4</v>
      </c>
      <c r="C261" t="s">
        <v>46</v>
      </c>
      <c r="D261" s="17" t="s">
        <v>4280</v>
      </c>
      <c r="E261">
        <v>1</v>
      </c>
      <c r="G261" s="6"/>
      <c r="H261" t="s">
        <v>46</v>
      </c>
      <c r="I261" t="s">
        <v>168</v>
      </c>
      <c r="J261" t="s">
        <v>170</v>
      </c>
    </row>
    <row r="262" spans="1:10" x14ac:dyDescent="0.75">
      <c r="A262" s="16">
        <v>44091</v>
      </c>
      <c r="B262" t="s">
        <v>4</v>
      </c>
      <c r="C262" t="s">
        <v>46</v>
      </c>
      <c r="D262" s="17" t="s">
        <v>4281</v>
      </c>
      <c r="E262">
        <v>1</v>
      </c>
      <c r="G262" s="6"/>
      <c r="H262" t="s">
        <v>46</v>
      </c>
      <c r="I262" t="s">
        <v>168</v>
      </c>
      <c r="J262" t="s">
        <v>170</v>
      </c>
    </row>
    <row r="263" spans="1:10" x14ac:dyDescent="0.75">
      <c r="A263" s="16">
        <v>44091</v>
      </c>
      <c r="B263" t="s">
        <v>4</v>
      </c>
      <c r="C263" t="s">
        <v>46</v>
      </c>
      <c r="D263" s="17" t="s">
        <v>4282</v>
      </c>
      <c r="E263">
        <v>1</v>
      </c>
      <c r="G263" s="6"/>
      <c r="H263" t="s">
        <v>46</v>
      </c>
      <c r="I263" t="s">
        <v>168</v>
      </c>
      <c r="J263" t="s">
        <v>170</v>
      </c>
    </row>
    <row r="264" spans="1:10" x14ac:dyDescent="0.75">
      <c r="A264" s="16">
        <v>44091</v>
      </c>
      <c r="B264" t="s">
        <v>4</v>
      </c>
      <c r="C264" t="s">
        <v>46</v>
      </c>
      <c r="D264" s="17" t="s">
        <v>4283</v>
      </c>
      <c r="E264">
        <v>1</v>
      </c>
      <c r="G264" s="6"/>
      <c r="H264" t="s">
        <v>46</v>
      </c>
      <c r="I264" t="s">
        <v>168</v>
      </c>
      <c r="J264" t="s">
        <v>170</v>
      </c>
    </row>
    <row r="265" spans="1:10" x14ac:dyDescent="0.75">
      <c r="A265" s="16">
        <v>44091</v>
      </c>
      <c r="B265" t="s">
        <v>4</v>
      </c>
      <c r="C265" t="s">
        <v>46</v>
      </c>
      <c r="D265" s="17" t="s">
        <v>4284</v>
      </c>
      <c r="E265">
        <v>1</v>
      </c>
      <c r="G265" s="6"/>
      <c r="H265" t="s">
        <v>46</v>
      </c>
      <c r="I265" t="s">
        <v>168</v>
      </c>
      <c r="J265" t="s">
        <v>170</v>
      </c>
    </row>
    <row r="266" spans="1:10" x14ac:dyDescent="0.75">
      <c r="A266" s="16">
        <v>44091</v>
      </c>
      <c r="B266" t="s">
        <v>4</v>
      </c>
      <c r="C266" t="s">
        <v>46</v>
      </c>
      <c r="D266" s="17" t="s">
        <v>4285</v>
      </c>
      <c r="E266">
        <v>1</v>
      </c>
      <c r="G266" s="6"/>
      <c r="H266" t="s">
        <v>46</v>
      </c>
      <c r="I266" t="s">
        <v>168</v>
      </c>
      <c r="J266" t="s">
        <v>170</v>
      </c>
    </row>
    <row r="267" spans="1:10" x14ac:dyDescent="0.75">
      <c r="A267" s="16">
        <v>44091</v>
      </c>
      <c r="B267" t="s">
        <v>4</v>
      </c>
      <c r="C267" t="s">
        <v>46</v>
      </c>
      <c r="D267" s="17" t="s">
        <v>4286</v>
      </c>
      <c r="E267">
        <v>1</v>
      </c>
      <c r="G267" s="6"/>
      <c r="H267" t="s">
        <v>46</v>
      </c>
      <c r="I267" t="s">
        <v>168</v>
      </c>
      <c r="J267" t="s">
        <v>170</v>
      </c>
    </row>
    <row r="268" spans="1:10" x14ac:dyDescent="0.75">
      <c r="A268" s="16">
        <v>44091</v>
      </c>
      <c r="B268" t="s">
        <v>4</v>
      </c>
      <c r="C268" t="s">
        <v>46</v>
      </c>
      <c r="D268" s="17" t="s">
        <v>4287</v>
      </c>
      <c r="E268">
        <v>1</v>
      </c>
      <c r="G268" s="6"/>
      <c r="H268" t="s">
        <v>46</v>
      </c>
      <c r="I268" t="s">
        <v>168</v>
      </c>
      <c r="J268" t="s">
        <v>170</v>
      </c>
    </row>
    <row r="269" spans="1:10" x14ac:dyDescent="0.75">
      <c r="A269" s="16">
        <v>44091</v>
      </c>
      <c r="B269" t="s">
        <v>4</v>
      </c>
      <c r="C269" t="s">
        <v>46</v>
      </c>
      <c r="D269" s="17" t="s">
        <v>4288</v>
      </c>
      <c r="E269">
        <v>1</v>
      </c>
      <c r="G269" s="6"/>
      <c r="H269" t="s">
        <v>46</v>
      </c>
      <c r="I269" t="s">
        <v>168</v>
      </c>
      <c r="J269" t="s">
        <v>170</v>
      </c>
    </row>
    <row r="270" spans="1:10" x14ac:dyDescent="0.75">
      <c r="A270" s="16">
        <v>44091</v>
      </c>
      <c r="B270" t="s">
        <v>4</v>
      </c>
      <c r="C270" t="s">
        <v>46</v>
      </c>
      <c r="D270" s="17" t="s">
        <v>4289</v>
      </c>
      <c r="E270">
        <v>1</v>
      </c>
      <c r="G270" s="6"/>
      <c r="H270" t="s">
        <v>46</v>
      </c>
      <c r="I270" t="s">
        <v>168</v>
      </c>
      <c r="J270" t="s">
        <v>170</v>
      </c>
    </row>
    <row r="271" spans="1:10" x14ac:dyDescent="0.75">
      <c r="A271" s="16">
        <v>44091</v>
      </c>
      <c r="B271" t="s">
        <v>4</v>
      </c>
      <c r="C271" t="s">
        <v>46</v>
      </c>
      <c r="D271" s="17" t="s">
        <v>4290</v>
      </c>
      <c r="E271">
        <v>1</v>
      </c>
      <c r="G271" s="6"/>
      <c r="H271" t="s">
        <v>46</v>
      </c>
      <c r="I271" t="s">
        <v>168</v>
      </c>
      <c r="J271" t="s">
        <v>170</v>
      </c>
    </row>
    <row r="272" spans="1:10" x14ac:dyDescent="0.75">
      <c r="A272" s="16">
        <v>44091</v>
      </c>
      <c r="B272" t="s">
        <v>4</v>
      </c>
      <c r="C272" t="s">
        <v>46</v>
      </c>
      <c r="D272" s="17" t="s">
        <v>4291</v>
      </c>
      <c r="E272">
        <v>1</v>
      </c>
      <c r="G272" s="6"/>
      <c r="H272" t="s">
        <v>46</v>
      </c>
      <c r="I272" t="s">
        <v>168</v>
      </c>
      <c r="J272" t="s">
        <v>170</v>
      </c>
    </row>
    <row r="273" spans="1:10" x14ac:dyDescent="0.75">
      <c r="A273" s="16">
        <v>44091</v>
      </c>
      <c r="B273" t="s">
        <v>4</v>
      </c>
      <c r="C273" t="s">
        <v>46</v>
      </c>
      <c r="D273" s="17" t="s">
        <v>4292</v>
      </c>
      <c r="E273">
        <v>1</v>
      </c>
      <c r="G273" s="6"/>
      <c r="H273" t="s">
        <v>46</v>
      </c>
      <c r="I273" t="s">
        <v>168</v>
      </c>
      <c r="J273" t="s">
        <v>170</v>
      </c>
    </row>
    <row r="274" spans="1:10" x14ac:dyDescent="0.75">
      <c r="A274" s="16">
        <v>44091</v>
      </c>
      <c r="B274" t="s">
        <v>4</v>
      </c>
      <c r="C274" t="s">
        <v>46</v>
      </c>
      <c r="D274" s="17" t="s">
        <v>4293</v>
      </c>
      <c r="E274">
        <v>1</v>
      </c>
      <c r="G274" s="6"/>
      <c r="H274" t="s">
        <v>46</v>
      </c>
      <c r="I274" t="s">
        <v>168</v>
      </c>
      <c r="J274" t="s">
        <v>170</v>
      </c>
    </row>
    <row r="275" spans="1:10" x14ac:dyDescent="0.75">
      <c r="A275" s="16">
        <v>44091</v>
      </c>
      <c r="B275" t="s">
        <v>4</v>
      </c>
      <c r="C275" t="s">
        <v>46</v>
      </c>
      <c r="D275" s="17" t="s">
        <v>4294</v>
      </c>
      <c r="E275">
        <v>1</v>
      </c>
      <c r="G275" s="6"/>
      <c r="H275" t="s">
        <v>46</v>
      </c>
      <c r="I275" t="s">
        <v>168</v>
      </c>
      <c r="J275" t="s">
        <v>170</v>
      </c>
    </row>
    <row r="276" spans="1:10" x14ac:dyDescent="0.75">
      <c r="A276" s="16">
        <v>44091</v>
      </c>
      <c r="B276" t="s">
        <v>4</v>
      </c>
      <c r="C276" t="s">
        <v>46</v>
      </c>
      <c r="D276" s="17" t="s">
        <v>4295</v>
      </c>
      <c r="E276">
        <v>1</v>
      </c>
      <c r="G276" s="6"/>
      <c r="H276" t="s">
        <v>46</v>
      </c>
      <c r="I276" t="s">
        <v>168</v>
      </c>
      <c r="J276" t="s">
        <v>170</v>
      </c>
    </row>
    <row r="277" spans="1:10" x14ac:dyDescent="0.75">
      <c r="A277" s="16">
        <v>44091</v>
      </c>
      <c r="B277" t="s">
        <v>4</v>
      </c>
      <c r="C277" t="s">
        <v>46</v>
      </c>
      <c r="D277" s="17" t="s">
        <v>4296</v>
      </c>
      <c r="E277">
        <v>1</v>
      </c>
      <c r="G277" s="6"/>
      <c r="H277" t="s">
        <v>46</v>
      </c>
      <c r="I277" t="s">
        <v>168</v>
      </c>
      <c r="J277" t="s">
        <v>170</v>
      </c>
    </row>
    <row r="278" spans="1:10" x14ac:dyDescent="0.75">
      <c r="A278" s="16">
        <v>44091</v>
      </c>
      <c r="B278" t="s">
        <v>4</v>
      </c>
      <c r="C278" t="s">
        <v>46</v>
      </c>
      <c r="D278" s="17" t="s">
        <v>4297</v>
      </c>
      <c r="E278">
        <v>1</v>
      </c>
      <c r="G278" s="6"/>
      <c r="H278" t="s">
        <v>46</v>
      </c>
      <c r="I278" t="s">
        <v>168</v>
      </c>
      <c r="J278" t="s">
        <v>170</v>
      </c>
    </row>
    <row r="279" spans="1:10" x14ac:dyDescent="0.75">
      <c r="A279" s="16">
        <v>44091</v>
      </c>
      <c r="B279" t="s">
        <v>4</v>
      </c>
      <c r="C279" t="s">
        <v>46</v>
      </c>
      <c r="D279" s="17" t="s">
        <v>4298</v>
      </c>
      <c r="E279">
        <v>1</v>
      </c>
      <c r="G279" s="6"/>
      <c r="H279" t="s">
        <v>46</v>
      </c>
      <c r="I279" t="s">
        <v>168</v>
      </c>
      <c r="J279" t="s">
        <v>170</v>
      </c>
    </row>
    <row r="280" spans="1:10" x14ac:dyDescent="0.75">
      <c r="A280" s="16">
        <v>44091</v>
      </c>
      <c r="B280" t="s">
        <v>4</v>
      </c>
      <c r="C280" t="s">
        <v>46</v>
      </c>
      <c r="D280" s="17" t="s">
        <v>4299</v>
      </c>
      <c r="E280">
        <v>1</v>
      </c>
      <c r="G280" s="6"/>
      <c r="H280" t="s">
        <v>46</v>
      </c>
      <c r="I280" t="s">
        <v>168</v>
      </c>
      <c r="J280" t="s">
        <v>170</v>
      </c>
    </row>
    <row r="281" spans="1:10" x14ac:dyDescent="0.75">
      <c r="A281" s="16">
        <v>44091</v>
      </c>
      <c r="B281" t="s">
        <v>4</v>
      </c>
      <c r="C281" t="s">
        <v>46</v>
      </c>
      <c r="D281" s="17" t="s">
        <v>4300</v>
      </c>
      <c r="E281">
        <v>1</v>
      </c>
      <c r="G281" s="6"/>
      <c r="H281" t="s">
        <v>46</v>
      </c>
      <c r="I281" t="s">
        <v>168</v>
      </c>
      <c r="J281" t="s">
        <v>170</v>
      </c>
    </row>
    <row r="282" spans="1:10" x14ac:dyDescent="0.75">
      <c r="A282" s="16">
        <v>44091</v>
      </c>
      <c r="B282" t="s">
        <v>4</v>
      </c>
      <c r="C282" t="s">
        <v>46</v>
      </c>
      <c r="D282" s="17" t="s">
        <v>4301</v>
      </c>
      <c r="E282">
        <v>1</v>
      </c>
      <c r="G282" s="6"/>
      <c r="H282" t="s">
        <v>46</v>
      </c>
      <c r="I282" t="s">
        <v>168</v>
      </c>
      <c r="J282" t="s">
        <v>170</v>
      </c>
    </row>
    <row r="283" spans="1:10" x14ac:dyDescent="0.75">
      <c r="A283" s="16">
        <v>44091</v>
      </c>
      <c r="B283" t="s">
        <v>4</v>
      </c>
      <c r="C283" t="s">
        <v>46</v>
      </c>
      <c r="D283" s="17" t="s">
        <v>4302</v>
      </c>
      <c r="E283">
        <v>1</v>
      </c>
      <c r="G283" s="6"/>
      <c r="H283" t="s">
        <v>46</v>
      </c>
      <c r="I283" t="s">
        <v>168</v>
      </c>
      <c r="J283" t="s">
        <v>170</v>
      </c>
    </row>
    <row r="284" spans="1:10" x14ac:dyDescent="0.75">
      <c r="A284" s="16">
        <v>44091</v>
      </c>
      <c r="B284" t="s">
        <v>4</v>
      </c>
      <c r="C284" t="s">
        <v>46</v>
      </c>
      <c r="D284" s="17" t="s">
        <v>4303</v>
      </c>
      <c r="E284">
        <v>1</v>
      </c>
      <c r="G284" s="6"/>
      <c r="H284" t="s">
        <v>46</v>
      </c>
      <c r="I284" t="s">
        <v>168</v>
      </c>
      <c r="J284" t="s">
        <v>170</v>
      </c>
    </row>
    <row r="285" spans="1:10" x14ac:dyDescent="0.75">
      <c r="A285" s="16">
        <v>44091</v>
      </c>
      <c r="B285" t="s">
        <v>4</v>
      </c>
      <c r="C285" t="s">
        <v>46</v>
      </c>
      <c r="D285" s="17" t="s">
        <v>4304</v>
      </c>
      <c r="E285">
        <v>1</v>
      </c>
      <c r="G285" s="6"/>
      <c r="H285" t="s">
        <v>46</v>
      </c>
      <c r="I285" t="s">
        <v>168</v>
      </c>
      <c r="J285" t="s">
        <v>170</v>
      </c>
    </row>
    <row r="286" spans="1:10" x14ac:dyDescent="0.75">
      <c r="A286" s="16">
        <v>44091</v>
      </c>
      <c r="B286" t="s">
        <v>4</v>
      </c>
      <c r="C286" t="s">
        <v>46</v>
      </c>
      <c r="D286" s="17" t="s">
        <v>4305</v>
      </c>
      <c r="E286">
        <v>1</v>
      </c>
      <c r="G286" s="6"/>
      <c r="H286" t="s">
        <v>46</v>
      </c>
      <c r="I286" t="s">
        <v>168</v>
      </c>
      <c r="J286" t="s">
        <v>170</v>
      </c>
    </row>
    <row r="287" spans="1:10" x14ac:dyDescent="0.75">
      <c r="A287" s="16">
        <v>44091</v>
      </c>
      <c r="B287" t="s">
        <v>4</v>
      </c>
      <c r="C287" t="s">
        <v>46</v>
      </c>
      <c r="D287" s="17" t="s">
        <v>4306</v>
      </c>
      <c r="E287">
        <v>1</v>
      </c>
      <c r="G287" s="6"/>
      <c r="H287" t="s">
        <v>46</v>
      </c>
      <c r="I287" t="s">
        <v>168</v>
      </c>
      <c r="J287" t="s">
        <v>170</v>
      </c>
    </row>
    <row r="288" spans="1:10" x14ac:dyDescent="0.75">
      <c r="A288" s="16">
        <v>44091</v>
      </c>
      <c r="B288" t="s">
        <v>4</v>
      </c>
      <c r="C288" t="s">
        <v>46</v>
      </c>
      <c r="D288" s="17" t="s">
        <v>4307</v>
      </c>
      <c r="E288">
        <v>1</v>
      </c>
      <c r="G288" s="6"/>
      <c r="H288" t="s">
        <v>46</v>
      </c>
      <c r="I288" t="s">
        <v>168</v>
      </c>
      <c r="J288" t="s">
        <v>170</v>
      </c>
    </row>
    <row r="289" spans="1:10" x14ac:dyDescent="0.75">
      <c r="A289" s="16">
        <v>44091</v>
      </c>
      <c r="B289" t="s">
        <v>4</v>
      </c>
      <c r="C289" t="s">
        <v>46</v>
      </c>
      <c r="D289" s="17" t="s">
        <v>4308</v>
      </c>
      <c r="E289">
        <v>1</v>
      </c>
      <c r="G289" s="6"/>
      <c r="H289" t="s">
        <v>46</v>
      </c>
      <c r="I289" t="s">
        <v>168</v>
      </c>
      <c r="J289" t="s">
        <v>170</v>
      </c>
    </row>
    <row r="290" spans="1:10" x14ac:dyDescent="0.75">
      <c r="A290" s="16">
        <v>44091</v>
      </c>
      <c r="B290" t="s">
        <v>4</v>
      </c>
      <c r="C290" t="s">
        <v>46</v>
      </c>
      <c r="D290" s="17" t="s">
        <v>4309</v>
      </c>
      <c r="E290">
        <v>1</v>
      </c>
      <c r="G290" s="6"/>
      <c r="H290" t="s">
        <v>46</v>
      </c>
      <c r="I290" t="s">
        <v>168</v>
      </c>
      <c r="J290" t="s">
        <v>170</v>
      </c>
    </row>
    <row r="291" spans="1:10" x14ac:dyDescent="0.75">
      <c r="A291" s="16">
        <v>44091</v>
      </c>
      <c r="B291" t="s">
        <v>4</v>
      </c>
      <c r="C291" t="s">
        <v>46</v>
      </c>
      <c r="D291" s="17" t="s">
        <v>4310</v>
      </c>
      <c r="E291">
        <v>1</v>
      </c>
      <c r="G291" s="6"/>
      <c r="H291" t="s">
        <v>46</v>
      </c>
      <c r="I291" t="s">
        <v>168</v>
      </c>
      <c r="J291" t="s">
        <v>170</v>
      </c>
    </row>
    <row r="292" spans="1:10" x14ac:dyDescent="0.75">
      <c r="A292" s="16">
        <v>44091</v>
      </c>
      <c r="B292" t="s">
        <v>4</v>
      </c>
      <c r="C292" t="s">
        <v>46</v>
      </c>
      <c r="D292" s="17" t="s">
        <v>4311</v>
      </c>
      <c r="E292">
        <v>1</v>
      </c>
      <c r="G292" s="6"/>
      <c r="H292" t="s">
        <v>46</v>
      </c>
      <c r="I292" t="s">
        <v>168</v>
      </c>
      <c r="J292" t="s">
        <v>170</v>
      </c>
    </row>
    <row r="293" spans="1:10" x14ac:dyDescent="0.75">
      <c r="A293" s="16">
        <v>44091</v>
      </c>
      <c r="B293" t="s">
        <v>4</v>
      </c>
      <c r="C293" t="s">
        <v>46</v>
      </c>
      <c r="D293" s="17" t="s">
        <v>4312</v>
      </c>
      <c r="E293">
        <v>1</v>
      </c>
      <c r="G293" s="6"/>
      <c r="H293" t="s">
        <v>46</v>
      </c>
      <c r="I293" t="s">
        <v>168</v>
      </c>
      <c r="J293" t="s">
        <v>170</v>
      </c>
    </row>
    <row r="294" spans="1:10" x14ac:dyDescent="0.75">
      <c r="A294" s="16">
        <v>44091</v>
      </c>
      <c r="B294" t="s">
        <v>4</v>
      </c>
      <c r="C294" t="s">
        <v>46</v>
      </c>
      <c r="D294" s="17" t="s">
        <v>4313</v>
      </c>
      <c r="E294">
        <v>1</v>
      </c>
      <c r="G294" s="6"/>
      <c r="H294" t="s">
        <v>46</v>
      </c>
      <c r="I294" t="s">
        <v>168</v>
      </c>
      <c r="J294" t="s">
        <v>170</v>
      </c>
    </row>
    <row r="295" spans="1:10" x14ac:dyDescent="0.75">
      <c r="A295" s="16">
        <v>44091</v>
      </c>
      <c r="B295" t="s">
        <v>4</v>
      </c>
      <c r="C295" t="s">
        <v>46</v>
      </c>
      <c r="D295" s="17" t="s">
        <v>4314</v>
      </c>
      <c r="E295">
        <v>1</v>
      </c>
      <c r="G295" s="6"/>
      <c r="H295" t="s">
        <v>46</v>
      </c>
      <c r="I295" t="s">
        <v>168</v>
      </c>
      <c r="J295" t="s">
        <v>170</v>
      </c>
    </row>
    <row r="296" spans="1:10" x14ac:dyDescent="0.75">
      <c r="A296" s="16">
        <v>44091</v>
      </c>
      <c r="B296" t="s">
        <v>4</v>
      </c>
      <c r="C296" t="s">
        <v>46</v>
      </c>
      <c r="D296" s="17" t="s">
        <v>2300</v>
      </c>
      <c r="E296">
        <v>1</v>
      </c>
      <c r="G296" s="6"/>
      <c r="H296" t="s">
        <v>46</v>
      </c>
      <c r="I296" t="s">
        <v>168</v>
      </c>
      <c r="J296" t="s">
        <v>169</v>
      </c>
    </row>
    <row r="297" spans="1:10" x14ac:dyDescent="0.75">
      <c r="A297" s="16">
        <v>44091</v>
      </c>
      <c r="B297" t="s">
        <v>4</v>
      </c>
      <c r="C297" t="s">
        <v>46</v>
      </c>
      <c r="D297" s="17" t="s">
        <v>4315</v>
      </c>
      <c r="E297">
        <v>1</v>
      </c>
      <c r="G297" s="6"/>
      <c r="H297" t="s">
        <v>2751</v>
      </c>
      <c r="I297" t="s">
        <v>168</v>
      </c>
      <c r="J297" t="s">
        <v>169</v>
      </c>
    </row>
    <row r="298" spans="1:10" x14ac:dyDescent="0.75">
      <c r="A298" s="16">
        <v>44091</v>
      </c>
      <c r="B298" t="s">
        <v>4</v>
      </c>
      <c r="C298" t="s">
        <v>46</v>
      </c>
      <c r="D298" s="17" t="s">
        <v>4316</v>
      </c>
      <c r="E298">
        <v>1</v>
      </c>
      <c r="G298" s="6"/>
      <c r="H298" t="s">
        <v>2751</v>
      </c>
      <c r="I298" t="s">
        <v>168</v>
      </c>
      <c r="J298" t="s">
        <v>169</v>
      </c>
    </row>
    <row r="299" spans="1:10" ht="15" x14ac:dyDescent="0.75">
      <c r="A299" s="16">
        <v>44091</v>
      </c>
      <c r="B299" t="s">
        <v>4</v>
      </c>
      <c r="C299" t="s">
        <v>46</v>
      </c>
      <c r="D299" s="17" t="s">
        <v>4317</v>
      </c>
      <c r="E299">
        <v>1</v>
      </c>
      <c r="F299" s="38" t="s">
        <v>4268</v>
      </c>
      <c r="G299" s="6" t="s">
        <v>2301</v>
      </c>
      <c r="H299" t="s">
        <v>46</v>
      </c>
      <c r="I299" t="s">
        <v>168</v>
      </c>
      <c r="J299" t="s">
        <v>169</v>
      </c>
    </row>
    <row r="300" spans="1:10" x14ac:dyDescent="0.75">
      <c r="A300" s="16">
        <v>44090</v>
      </c>
      <c r="B300" t="s">
        <v>4</v>
      </c>
      <c r="C300" t="s">
        <v>5</v>
      </c>
      <c r="D300" s="17" t="s">
        <v>4320</v>
      </c>
      <c r="E300">
        <v>1</v>
      </c>
      <c r="F300" t="s">
        <v>2304</v>
      </c>
      <c r="G300" s="6" t="s">
        <v>2302</v>
      </c>
      <c r="H300" t="s">
        <v>5</v>
      </c>
      <c r="I300" t="s">
        <v>168</v>
      </c>
      <c r="J300" t="s">
        <v>170</v>
      </c>
    </row>
    <row r="301" spans="1:10" x14ac:dyDescent="0.75">
      <c r="A301" s="16">
        <v>44090</v>
      </c>
      <c r="B301" t="s">
        <v>4</v>
      </c>
      <c r="C301" t="s">
        <v>5</v>
      </c>
      <c r="D301" s="17" t="s">
        <v>4321</v>
      </c>
      <c r="E301">
        <v>1</v>
      </c>
      <c r="G301" s="6" t="s">
        <v>2303</v>
      </c>
      <c r="H301" t="s">
        <v>5</v>
      </c>
      <c r="I301" t="s">
        <v>168</v>
      </c>
      <c r="J301" t="s">
        <v>170</v>
      </c>
    </row>
    <row r="302" spans="1:10" x14ac:dyDescent="0.75">
      <c r="A302" s="16">
        <v>44084</v>
      </c>
      <c r="B302" t="s">
        <v>4</v>
      </c>
      <c r="C302" t="s">
        <v>5</v>
      </c>
      <c r="D302" s="17" t="s">
        <v>4322</v>
      </c>
      <c r="E302">
        <v>1</v>
      </c>
      <c r="F302" t="s">
        <v>2305</v>
      </c>
      <c r="G302" s="6" t="s">
        <v>2306</v>
      </c>
      <c r="H302" t="s">
        <v>5</v>
      </c>
      <c r="I302" t="s">
        <v>168</v>
      </c>
      <c r="J302" t="s">
        <v>170</v>
      </c>
    </row>
    <row r="303" spans="1:10" x14ac:dyDescent="0.75">
      <c r="A303" s="16">
        <v>44084</v>
      </c>
      <c r="B303" t="s">
        <v>4</v>
      </c>
      <c r="C303" t="s">
        <v>5</v>
      </c>
      <c r="D303" s="17" t="s">
        <v>4323</v>
      </c>
      <c r="E303">
        <v>1</v>
      </c>
      <c r="G303" s="6" t="s">
        <v>2307</v>
      </c>
      <c r="H303" t="s">
        <v>5</v>
      </c>
      <c r="I303" t="s">
        <v>168</v>
      </c>
      <c r="J303" t="s">
        <v>170</v>
      </c>
    </row>
    <row r="304" spans="1:10" x14ac:dyDescent="0.75">
      <c r="A304" s="16">
        <v>44084</v>
      </c>
      <c r="B304" t="s">
        <v>4</v>
      </c>
      <c r="C304" t="s">
        <v>5</v>
      </c>
      <c r="D304" s="17" t="s">
        <v>4324</v>
      </c>
      <c r="E304">
        <v>1</v>
      </c>
      <c r="F304" t="s">
        <v>4326</v>
      </c>
      <c r="G304" s="6"/>
      <c r="H304" t="s">
        <v>43</v>
      </c>
      <c r="I304" t="s">
        <v>2447</v>
      </c>
      <c r="J304" t="s">
        <v>170</v>
      </c>
    </row>
    <row r="305" spans="1:10" x14ac:dyDescent="0.75">
      <c r="A305" s="16">
        <v>44084</v>
      </c>
      <c r="B305" t="s">
        <v>4</v>
      </c>
      <c r="C305" t="s">
        <v>5</v>
      </c>
      <c r="D305" s="17" t="s">
        <v>4325</v>
      </c>
      <c r="E305">
        <v>1</v>
      </c>
      <c r="G305" s="6"/>
      <c r="H305" t="s">
        <v>5</v>
      </c>
      <c r="I305" t="s">
        <v>168</v>
      </c>
      <c r="J305" t="s">
        <v>170</v>
      </c>
    </row>
    <row r="306" spans="1:10" x14ac:dyDescent="0.75">
      <c r="A306" s="16">
        <v>44063</v>
      </c>
      <c r="B306" t="s">
        <v>4</v>
      </c>
      <c r="C306" t="s">
        <v>112</v>
      </c>
      <c r="D306" s="17" t="s">
        <v>4328</v>
      </c>
      <c r="E306">
        <v>1</v>
      </c>
      <c r="F306" t="s">
        <v>4327</v>
      </c>
      <c r="G306" s="6" t="s">
        <v>2308</v>
      </c>
      <c r="H306" t="s">
        <v>88</v>
      </c>
      <c r="I306" t="s">
        <v>2447</v>
      </c>
      <c r="J306" t="s">
        <v>170</v>
      </c>
    </row>
    <row r="307" spans="1:10" x14ac:dyDescent="0.75">
      <c r="A307" s="16">
        <v>44063</v>
      </c>
      <c r="B307" t="s">
        <v>4</v>
      </c>
      <c r="C307" t="s">
        <v>112</v>
      </c>
      <c r="D307" s="17" t="s">
        <v>4332</v>
      </c>
      <c r="E307">
        <v>1</v>
      </c>
      <c r="G307" s="6" t="s">
        <v>467</v>
      </c>
      <c r="H307" t="s">
        <v>88</v>
      </c>
      <c r="I307" t="s">
        <v>168</v>
      </c>
      <c r="J307" t="s">
        <v>170</v>
      </c>
    </row>
    <row r="308" spans="1:10" x14ac:dyDescent="0.75">
      <c r="A308" s="16">
        <v>44063</v>
      </c>
      <c r="B308" t="s">
        <v>4</v>
      </c>
      <c r="C308" t="s">
        <v>112</v>
      </c>
      <c r="D308" s="17" t="s">
        <v>4329</v>
      </c>
      <c r="E308">
        <v>1</v>
      </c>
      <c r="F308" t="s">
        <v>4335</v>
      </c>
      <c r="G308" s="6" t="s">
        <v>4334</v>
      </c>
      <c r="H308" t="s">
        <v>88</v>
      </c>
      <c r="I308" t="s">
        <v>171</v>
      </c>
      <c r="J308" t="s">
        <v>170</v>
      </c>
    </row>
    <row r="309" spans="1:10" x14ac:dyDescent="0.75">
      <c r="A309" s="16">
        <v>44063</v>
      </c>
      <c r="B309" t="s">
        <v>4</v>
      </c>
      <c r="C309" t="s">
        <v>112</v>
      </c>
      <c r="D309" s="17" t="s">
        <v>4330</v>
      </c>
      <c r="E309">
        <v>1</v>
      </c>
      <c r="G309" s="6"/>
      <c r="H309" t="s">
        <v>88</v>
      </c>
      <c r="I309" t="s">
        <v>168</v>
      </c>
      <c r="J309" t="s">
        <v>170</v>
      </c>
    </row>
    <row r="310" spans="1:10" x14ac:dyDescent="0.75">
      <c r="A310" s="16">
        <v>44063</v>
      </c>
      <c r="B310" t="s">
        <v>4</v>
      </c>
      <c r="C310" t="s">
        <v>112</v>
      </c>
      <c r="D310" s="17" t="s">
        <v>4331</v>
      </c>
      <c r="E310">
        <v>1</v>
      </c>
      <c r="F310" t="s">
        <v>4336</v>
      </c>
      <c r="G310" s="6"/>
      <c r="H310" t="s">
        <v>88</v>
      </c>
      <c r="I310" t="s">
        <v>171</v>
      </c>
      <c r="J310" t="s">
        <v>170</v>
      </c>
    </row>
    <row r="311" spans="1:10" x14ac:dyDescent="0.75">
      <c r="A311" s="16">
        <v>44063</v>
      </c>
      <c r="B311" t="s">
        <v>4</v>
      </c>
      <c r="C311" t="s">
        <v>112</v>
      </c>
      <c r="D311" s="17" t="s">
        <v>4333</v>
      </c>
      <c r="E311">
        <v>1</v>
      </c>
      <c r="F311" t="s">
        <v>4140</v>
      </c>
      <c r="G311" s="6"/>
      <c r="H311" t="s">
        <v>88</v>
      </c>
      <c r="I311" t="s">
        <v>3214</v>
      </c>
      <c r="J311" t="s">
        <v>170</v>
      </c>
    </row>
    <row r="312" spans="1:10" x14ac:dyDescent="0.75">
      <c r="A312" s="16">
        <v>44041</v>
      </c>
      <c r="B312" t="s">
        <v>4</v>
      </c>
      <c r="C312" t="s">
        <v>112</v>
      </c>
      <c r="D312" t="s">
        <v>4337</v>
      </c>
      <c r="E312">
        <v>1</v>
      </c>
      <c r="F312" t="s">
        <v>2319</v>
      </c>
      <c r="G312" s="6" t="s">
        <v>2321</v>
      </c>
      <c r="H312" t="s">
        <v>88</v>
      </c>
      <c r="I312" t="s">
        <v>168</v>
      </c>
      <c r="J312" t="s">
        <v>170</v>
      </c>
    </row>
    <row r="313" spans="1:10" x14ac:dyDescent="0.75">
      <c r="A313" s="16">
        <v>44041</v>
      </c>
      <c r="B313" t="s">
        <v>4</v>
      </c>
      <c r="C313" t="s">
        <v>112</v>
      </c>
      <c r="D313" t="s">
        <v>4338</v>
      </c>
      <c r="E313">
        <v>1</v>
      </c>
      <c r="F313" t="s">
        <v>2320</v>
      </c>
      <c r="G313" s="6" t="s">
        <v>2322</v>
      </c>
      <c r="H313" t="s">
        <v>88</v>
      </c>
      <c r="I313" t="s">
        <v>168</v>
      </c>
      <c r="J313" t="s">
        <v>170</v>
      </c>
    </row>
    <row r="314" spans="1:10" x14ac:dyDescent="0.75">
      <c r="A314" s="16">
        <v>44041</v>
      </c>
      <c r="B314" t="s">
        <v>4</v>
      </c>
      <c r="C314" t="s">
        <v>112</v>
      </c>
      <c r="D314" t="s">
        <v>4339</v>
      </c>
      <c r="E314">
        <v>1</v>
      </c>
      <c r="G314" s="6"/>
      <c r="H314" t="s">
        <v>88</v>
      </c>
      <c r="I314" t="s">
        <v>171</v>
      </c>
      <c r="J314" t="s">
        <v>170</v>
      </c>
    </row>
    <row r="315" spans="1:10" x14ac:dyDescent="0.75">
      <c r="A315" s="16">
        <v>44041</v>
      </c>
      <c r="B315" t="s">
        <v>4</v>
      </c>
      <c r="C315" t="s">
        <v>112</v>
      </c>
      <c r="D315" t="s">
        <v>4340</v>
      </c>
      <c r="E315">
        <v>1</v>
      </c>
      <c r="G315" s="6"/>
      <c r="H315" t="s">
        <v>88</v>
      </c>
      <c r="I315" t="s">
        <v>168</v>
      </c>
      <c r="J315" t="s">
        <v>170</v>
      </c>
    </row>
    <row r="316" spans="1:10" x14ac:dyDescent="0.75">
      <c r="A316" s="16">
        <v>44041</v>
      </c>
      <c r="B316" t="s">
        <v>4</v>
      </c>
      <c r="C316" t="s">
        <v>112</v>
      </c>
      <c r="D316" t="s">
        <v>2309</v>
      </c>
      <c r="E316">
        <v>1</v>
      </c>
      <c r="G316" s="6"/>
      <c r="H316" t="s">
        <v>88</v>
      </c>
      <c r="I316" t="s">
        <v>168</v>
      </c>
      <c r="J316" t="s">
        <v>169</v>
      </c>
    </row>
    <row r="317" spans="1:10" x14ac:dyDescent="0.75">
      <c r="A317" s="16">
        <v>44041</v>
      </c>
      <c r="B317" t="s">
        <v>4</v>
      </c>
      <c r="C317" t="s">
        <v>112</v>
      </c>
      <c r="D317" t="s">
        <v>2310</v>
      </c>
      <c r="E317">
        <v>1</v>
      </c>
      <c r="G317" s="6"/>
      <c r="H317" t="s">
        <v>88</v>
      </c>
      <c r="I317" t="s">
        <v>168</v>
      </c>
      <c r="J317" t="s">
        <v>169</v>
      </c>
    </row>
    <row r="318" spans="1:10" x14ac:dyDescent="0.75">
      <c r="A318" s="16">
        <v>44041</v>
      </c>
      <c r="B318" t="s">
        <v>4</v>
      </c>
      <c r="C318" t="s">
        <v>112</v>
      </c>
      <c r="D318" t="s">
        <v>2311</v>
      </c>
      <c r="E318">
        <v>1</v>
      </c>
      <c r="G318" s="6"/>
      <c r="H318" t="s">
        <v>88</v>
      </c>
      <c r="I318" t="s">
        <v>168</v>
      </c>
      <c r="J318" t="s">
        <v>169</v>
      </c>
    </row>
    <row r="319" spans="1:10" x14ac:dyDescent="0.75">
      <c r="A319" s="16">
        <v>44041</v>
      </c>
      <c r="B319" t="s">
        <v>4</v>
      </c>
      <c r="C319" t="s">
        <v>112</v>
      </c>
      <c r="D319" t="s">
        <v>2312</v>
      </c>
      <c r="E319">
        <v>1</v>
      </c>
      <c r="G319" s="6"/>
      <c r="H319" t="s">
        <v>88</v>
      </c>
      <c r="I319" t="s">
        <v>168</v>
      </c>
      <c r="J319" t="s">
        <v>169</v>
      </c>
    </row>
    <row r="320" spans="1:10" x14ac:dyDescent="0.75">
      <c r="A320" s="16">
        <v>44041</v>
      </c>
      <c r="B320" t="s">
        <v>4</v>
      </c>
      <c r="C320" t="s">
        <v>112</v>
      </c>
      <c r="D320" t="s">
        <v>2313</v>
      </c>
      <c r="E320">
        <v>1</v>
      </c>
      <c r="G320" s="6"/>
      <c r="H320" t="s">
        <v>88</v>
      </c>
      <c r="I320" t="s">
        <v>168</v>
      </c>
      <c r="J320" t="s">
        <v>169</v>
      </c>
    </row>
    <row r="321" spans="1:10" x14ac:dyDescent="0.75">
      <c r="A321" s="16">
        <v>44041</v>
      </c>
      <c r="B321" t="s">
        <v>4</v>
      </c>
      <c r="C321" t="s">
        <v>112</v>
      </c>
      <c r="D321" t="s">
        <v>2314</v>
      </c>
      <c r="E321">
        <v>1</v>
      </c>
      <c r="G321" s="6"/>
      <c r="H321" t="s">
        <v>88</v>
      </c>
      <c r="I321" t="s">
        <v>168</v>
      </c>
      <c r="J321" t="s">
        <v>169</v>
      </c>
    </row>
    <row r="322" spans="1:10" x14ac:dyDescent="0.75">
      <c r="A322" s="16">
        <v>44041</v>
      </c>
      <c r="B322" t="s">
        <v>4</v>
      </c>
      <c r="C322" t="s">
        <v>112</v>
      </c>
      <c r="D322" t="s">
        <v>2315</v>
      </c>
      <c r="E322">
        <v>1</v>
      </c>
      <c r="G322" s="6"/>
      <c r="H322" t="s">
        <v>88</v>
      </c>
      <c r="I322" t="s">
        <v>168</v>
      </c>
      <c r="J322" t="s">
        <v>169</v>
      </c>
    </row>
    <row r="323" spans="1:10" x14ac:dyDescent="0.75">
      <c r="A323" s="16">
        <v>44041</v>
      </c>
      <c r="B323" t="s">
        <v>4</v>
      </c>
      <c r="C323" t="s">
        <v>112</v>
      </c>
      <c r="D323" t="s">
        <v>2316</v>
      </c>
      <c r="E323">
        <v>1</v>
      </c>
      <c r="G323" s="6"/>
      <c r="H323" t="s">
        <v>88</v>
      </c>
      <c r="I323" t="s">
        <v>168</v>
      </c>
      <c r="J323" t="s">
        <v>169</v>
      </c>
    </row>
    <row r="324" spans="1:10" x14ac:dyDescent="0.75">
      <c r="A324" s="16">
        <v>44041</v>
      </c>
      <c r="B324" t="s">
        <v>4</v>
      </c>
      <c r="C324" t="s">
        <v>112</v>
      </c>
      <c r="D324" t="s">
        <v>2317</v>
      </c>
      <c r="E324">
        <v>1</v>
      </c>
      <c r="G324" s="6"/>
      <c r="H324" t="s">
        <v>88</v>
      </c>
      <c r="I324" t="s">
        <v>168</v>
      </c>
      <c r="J324" t="s">
        <v>169</v>
      </c>
    </row>
    <row r="325" spans="1:10" x14ac:dyDescent="0.75">
      <c r="A325" s="16">
        <v>44041</v>
      </c>
      <c r="B325" t="s">
        <v>4</v>
      </c>
      <c r="C325" t="s">
        <v>112</v>
      </c>
      <c r="D325" t="s">
        <v>2318</v>
      </c>
      <c r="E325">
        <v>1</v>
      </c>
      <c r="G325" s="6"/>
      <c r="H325" t="s">
        <v>88</v>
      </c>
      <c r="I325" t="s">
        <v>168</v>
      </c>
      <c r="J325" t="s">
        <v>169</v>
      </c>
    </row>
    <row r="326" spans="1:10" x14ac:dyDescent="0.75">
      <c r="A326" s="16">
        <v>44040</v>
      </c>
      <c r="B326" t="s">
        <v>4</v>
      </c>
      <c r="C326" t="s">
        <v>25</v>
      </c>
      <c r="D326" t="s">
        <v>4341</v>
      </c>
      <c r="E326">
        <v>1</v>
      </c>
      <c r="F326" t="s">
        <v>4344</v>
      </c>
      <c r="G326" s="6" t="s">
        <v>2323</v>
      </c>
      <c r="H326" t="s">
        <v>14</v>
      </c>
      <c r="I326" t="s">
        <v>3214</v>
      </c>
      <c r="J326" t="s">
        <v>170</v>
      </c>
    </row>
    <row r="327" spans="1:10" x14ac:dyDescent="0.75">
      <c r="A327" s="16">
        <v>44040</v>
      </c>
      <c r="B327" t="s">
        <v>4</v>
      </c>
      <c r="C327" t="s">
        <v>25</v>
      </c>
      <c r="D327" t="s">
        <v>4342</v>
      </c>
      <c r="E327">
        <v>1</v>
      </c>
      <c r="G327" s="6" t="s">
        <v>4343</v>
      </c>
      <c r="H327" t="s">
        <v>88</v>
      </c>
      <c r="I327" t="s">
        <v>3214</v>
      </c>
      <c r="J327" t="s">
        <v>170</v>
      </c>
    </row>
    <row r="328" spans="1:10" x14ac:dyDescent="0.75">
      <c r="A328" s="16">
        <v>44027</v>
      </c>
      <c r="B328" t="s">
        <v>4</v>
      </c>
      <c r="C328" t="s">
        <v>5</v>
      </c>
      <c r="D328" t="s">
        <v>2325</v>
      </c>
      <c r="E328">
        <v>1</v>
      </c>
      <c r="F328" t="s">
        <v>2329</v>
      </c>
      <c r="G328" s="6" t="s">
        <v>2328</v>
      </c>
      <c r="H328" t="s">
        <v>4348</v>
      </c>
      <c r="I328" t="s">
        <v>168</v>
      </c>
      <c r="J328" t="s">
        <v>170</v>
      </c>
    </row>
    <row r="329" spans="1:10" x14ac:dyDescent="0.75">
      <c r="A329" s="16">
        <v>44027</v>
      </c>
      <c r="B329" t="s">
        <v>4</v>
      </c>
      <c r="C329" t="s">
        <v>5</v>
      </c>
      <c r="D329" t="s">
        <v>2326</v>
      </c>
      <c r="E329">
        <v>1</v>
      </c>
      <c r="G329" s="6" t="s">
        <v>2324</v>
      </c>
      <c r="H329" t="s">
        <v>5</v>
      </c>
      <c r="I329" t="s">
        <v>168</v>
      </c>
      <c r="J329" t="s">
        <v>170</v>
      </c>
    </row>
    <row r="330" spans="1:10" x14ac:dyDescent="0.75">
      <c r="A330" s="16">
        <v>44027</v>
      </c>
      <c r="B330" t="s">
        <v>4</v>
      </c>
      <c r="C330" t="s">
        <v>5</v>
      </c>
      <c r="D330" t="s">
        <v>2331</v>
      </c>
      <c r="E330">
        <v>1</v>
      </c>
      <c r="G330" s="6"/>
      <c r="H330" t="s">
        <v>2330</v>
      </c>
      <c r="I330" t="s">
        <v>168</v>
      </c>
      <c r="J330" t="s">
        <v>170</v>
      </c>
    </row>
    <row r="331" spans="1:10" x14ac:dyDescent="0.75">
      <c r="A331" s="16">
        <v>44027</v>
      </c>
      <c r="B331" t="s">
        <v>4</v>
      </c>
      <c r="C331" t="s">
        <v>5</v>
      </c>
      <c r="D331" t="s">
        <v>2327</v>
      </c>
      <c r="E331">
        <v>1</v>
      </c>
      <c r="G331" s="6"/>
      <c r="H331" t="s">
        <v>5</v>
      </c>
      <c r="I331" t="s">
        <v>168</v>
      </c>
      <c r="J331" t="s">
        <v>169</v>
      </c>
    </row>
    <row r="332" spans="1:10" x14ac:dyDescent="0.75">
      <c r="A332" s="16">
        <v>44027</v>
      </c>
      <c r="B332" t="s">
        <v>4</v>
      </c>
      <c r="C332" t="s">
        <v>5</v>
      </c>
      <c r="D332" t="s">
        <v>2332</v>
      </c>
      <c r="E332">
        <v>1</v>
      </c>
      <c r="G332" s="6" t="s">
        <v>2339</v>
      </c>
      <c r="H332" t="s">
        <v>2330</v>
      </c>
      <c r="I332" t="s">
        <v>168</v>
      </c>
      <c r="J332" t="s">
        <v>169</v>
      </c>
    </row>
    <row r="333" spans="1:10" x14ac:dyDescent="0.75">
      <c r="A333" s="16">
        <v>44027</v>
      </c>
      <c r="B333" t="s">
        <v>4</v>
      </c>
      <c r="C333" t="s">
        <v>5</v>
      </c>
      <c r="D333" t="s">
        <v>4345</v>
      </c>
      <c r="E333">
        <v>1</v>
      </c>
      <c r="G333" s="6"/>
      <c r="H333" t="s">
        <v>683</v>
      </c>
      <c r="I333" t="s">
        <v>168</v>
      </c>
      <c r="J333" t="s">
        <v>169</v>
      </c>
    </row>
    <row r="334" spans="1:10" x14ac:dyDescent="0.75">
      <c r="A334" s="16">
        <v>44027</v>
      </c>
      <c r="B334" t="s">
        <v>4</v>
      </c>
      <c r="C334" t="s">
        <v>5</v>
      </c>
      <c r="D334" t="s">
        <v>4346</v>
      </c>
      <c r="E334">
        <v>1</v>
      </c>
      <c r="G334" s="6"/>
      <c r="H334" t="s">
        <v>683</v>
      </c>
      <c r="I334" t="s">
        <v>168</v>
      </c>
      <c r="J334" t="s">
        <v>169</v>
      </c>
    </row>
    <row r="335" spans="1:10" x14ac:dyDescent="0.75">
      <c r="A335" s="16">
        <v>44027</v>
      </c>
      <c r="B335" t="s">
        <v>4</v>
      </c>
      <c r="C335" t="s">
        <v>5</v>
      </c>
      <c r="D335" t="s">
        <v>4347</v>
      </c>
      <c r="E335">
        <v>1</v>
      </c>
      <c r="G335" s="6"/>
      <c r="H335" t="s">
        <v>683</v>
      </c>
      <c r="I335" t="s">
        <v>168</v>
      </c>
      <c r="J335" t="s">
        <v>169</v>
      </c>
    </row>
    <row r="336" spans="1:10" x14ac:dyDescent="0.75">
      <c r="A336" s="16">
        <v>44007</v>
      </c>
      <c r="B336" t="s">
        <v>4</v>
      </c>
      <c r="C336" t="s">
        <v>46</v>
      </c>
      <c r="D336" t="s">
        <v>4349</v>
      </c>
      <c r="E336">
        <v>1</v>
      </c>
      <c r="F336" t="s">
        <v>2338</v>
      </c>
      <c r="G336" s="6" t="s">
        <v>2340</v>
      </c>
      <c r="H336" t="s">
        <v>4122</v>
      </c>
      <c r="I336" t="s">
        <v>168</v>
      </c>
      <c r="J336" t="s">
        <v>169</v>
      </c>
    </row>
    <row r="337" spans="1:10" x14ac:dyDescent="0.75">
      <c r="A337" s="16">
        <v>44007</v>
      </c>
      <c r="B337" t="s">
        <v>4</v>
      </c>
      <c r="C337" t="s">
        <v>46</v>
      </c>
      <c r="D337" t="s">
        <v>4350</v>
      </c>
      <c r="E337">
        <v>1</v>
      </c>
      <c r="G337" s="6" t="s">
        <v>2339</v>
      </c>
      <c r="H337" t="s">
        <v>683</v>
      </c>
      <c r="I337" t="s">
        <v>168</v>
      </c>
      <c r="J337" t="s">
        <v>169</v>
      </c>
    </row>
    <row r="338" spans="1:10" x14ac:dyDescent="0.75">
      <c r="A338" s="16">
        <v>44007</v>
      </c>
      <c r="B338" t="s">
        <v>4</v>
      </c>
      <c r="C338" t="s">
        <v>46</v>
      </c>
      <c r="D338" t="s">
        <v>2333</v>
      </c>
      <c r="E338">
        <v>1</v>
      </c>
      <c r="G338" s="6"/>
      <c r="H338" t="s">
        <v>46</v>
      </c>
      <c r="I338" t="s">
        <v>168</v>
      </c>
      <c r="J338" t="s">
        <v>169</v>
      </c>
    </row>
    <row r="339" spans="1:10" x14ac:dyDescent="0.75">
      <c r="A339" s="16">
        <v>44007</v>
      </c>
      <c r="B339" t="s">
        <v>4</v>
      </c>
      <c r="C339" t="s">
        <v>46</v>
      </c>
      <c r="D339" t="s">
        <v>2334</v>
      </c>
      <c r="E339">
        <v>1</v>
      </c>
      <c r="G339" s="6"/>
      <c r="H339" t="s">
        <v>46</v>
      </c>
      <c r="I339" t="s">
        <v>168</v>
      </c>
      <c r="J339" t="s">
        <v>169</v>
      </c>
    </row>
    <row r="340" spans="1:10" x14ac:dyDescent="0.75">
      <c r="A340" s="16">
        <v>44007</v>
      </c>
      <c r="B340" t="s">
        <v>4</v>
      </c>
      <c r="C340" t="s">
        <v>46</v>
      </c>
      <c r="D340" t="s">
        <v>4351</v>
      </c>
      <c r="E340">
        <v>1</v>
      </c>
      <c r="G340" s="6"/>
      <c r="H340" t="s">
        <v>4122</v>
      </c>
      <c r="I340" t="s">
        <v>168</v>
      </c>
      <c r="J340" t="s">
        <v>169</v>
      </c>
    </row>
    <row r="341" spans="1:10" x14ac:dyDescent="0.75">
      <c r="A341" s="16">
        <v>44007</v>
      </c>
      <c r="B341" t="s">
        <v>4</v>
      </c>
      <c r="C341" t="s">
        <v>46</v>
      </c>
      <c r="D341" t="s">
        <v>2335</v>
      </c>
      <c r="E341">
        <v>1</v>
      </c>
      <c r="G341" s="6"/>
      <c r="H341" t="s">
        <v>46</v>
      </c>
      <c r="I341" t="s">
        <v>168</v>
      </c>
      <c r="J341" t="s">
        <v>169</v>
      </c>
    </row>
    <row r="342" spans="1:10" x14ac:dyDescent="0.75">
      <c r="A342" s="16">
        <v>44007</v>
      </c>
      <c r="B342" t="s">
        <v>4</v>
      </c>
      <c r="C342" t="s">
        <v>46</v>
      </c>
      <c r="D342" t="s">
        <v>4352</v>
      </c>
      <c r="E342">
        <v>1</v>
      </c>
      <c r="G342" s="6"/>
      <c r="H342" t="s">
        <v>767</v>
      </c>
      <c r="I342" t="s">
        <v>168</v>
      </c>
      <c r="J342" t="s">
        <v>169</v>
      </c>
    </row>
    <row r="343" spans="1:10" x14ac:dyDescent="0.75">
      <c r="A343" s="16">
        <v>44007</v>
      </c>
      <c r="B343" t="s">
        <v>4</v>
      </c>
      <c r="C343" t="s">
        <v>46</v>
      </c>
      <c r="D343" t="s">
        <v>4353</v>
      </c>
      <c r="E343">
        <v>1</v>
      </c>
      <c r="G343" s="6"/>
      <c r="H343" t="s">
        <v>4122</v>
      </c>
      <c r="I343" t="s">
        <v>168</v>
      </c>
      <c r="J343" t="s">
        <v>169</v>
      </c>
    </row>
    <row r="344" spans="1:10" x14ac:dyDescent="0.75">
      <c r="A344" s="16">
        <v>44006</v>
      </c>
      <c r="B344" t="s">
        <v>4</v>
      </c>
      <c r="C344" t="s">
        <v>46</v>
      </c>
      <c r="D344" t="s">
        <v>2341</v>
      </c>
      <c r="E344">
        <v>1</v>
      </c>
      <c r="F344" t="s">
        <v>2348</v>
      </c>
      <c r="G344" s="6" t="s">
        <v>2346</v>
      </c>
      <c r="H344" t="s">
        <v>2349</v>
      </c>
      <c r="I344" t="s">
        <v>168</v>
      </c>
      <c r="J344" t="s">
        <v>170</v>
      </c>
    </row>
    <row r="345" spans="1:10" x14ac:dyDescent="0.75">
      <c r="A345" s="16">
        <v>44006</v>
      </c>
      <c r="B345" t="s">
        <v>4</v>
      </c>
      <c r="C345" t="s">
        <v>46</v>
      </c>
      <c r="D345" t="s">
        <v>2342</v>
      </c>
      <c r="E345">
        <v>1</v>
      </c>
      <c r="G345" s="6" t="s">
        <v>2347</v>
      </c>
      <c r="H345" t="s">
        <v>2349</v>
      </c>
      <c r="I345" t="s">
        <v>168</v>
      </c>
      <c r="J345" t="s">
        <v>170</v>
      </c>
    </row>
    <row r="346" spans="1:10" x14ac:dyDescent="0.75">
      <c r="A346" s="16">
        <v>44006</v>
      </c>
      <c r="B346" t="s">
        <v>4</v>
      </c>
      <c r="C346" t="s">
        <v>46</v>
      </c>
      <c r="D346" t="s">
        <v>2343</v>
      </c>
      <c r="E346">
        <v>1</v>
      </c>
      <c r="G346" s="6"/>
      <c r="H346" t="s">
        <v>2349</v>
      </c>
      <c r="I346" t="s">
        <v>168</v>
      </c>
      <c r="J346" t="s">
        <v>170</v>
      </c>
    </row>
    <row r="347" spans="1:10" x14ac:dyDescent="0.75">
      <c r="A347" s="16">
        <v>44006</v>
      </c>
      <c r="B347" t="s">
        <v>4</v>
      </c>
      <c r="C347" t="s">
        <v>46</v>
      </c>
      <c r="D347" t="s">
        <v>2344</v>
      </c>
      <c r="E347">
        <v>1</v>
      </c>
      <c r="G347" s="6"/>
      <c r="H347" t="s">
        <v>2349</v>
      </c>
      <c r="I347" t="s">
        <v>168</v>
      </c>
      <c r="J347" t="s">
        <v>170</v>
      </c>
    </row>
    <row r="348" spans="1:10" x14ac:dyDescent="0.75">
      <c r="A348" s="16">
        <v>44006</v>
      </c>
      <c r="B348" t="s">
        <v>4</v>
      </c>
      <c r="C348" t="s">
        <v>46</v>
      </c>
      <c r="D348" t="s">
        <v>2345</v>
      </c>
      <c r="E348">
        <v>1</v>
      </c>
      <c r="G348" s="6"/>
      <c r="H348" t="s">
        <v>2349</v>
      </c>
      <c r="I348" t="s">
        <v>168</v>
      </c>
      <c r="J348" t="s">
        <v>170</v>
      </c>
    </row>
    <row r="349" spans="1:10" x14ac:dyDescent="0.75">
      <c r="A349" s="16">
        <v>43999</v>
      </c>
      <c r="B349" t="s">
        <v>4</v>
      </c>
      <c r="C349" t="s">
        <v>112</v>
      </c>
      <c r="D349" t="s">
        <v>4354</v>
      </c>
      <c r="E349">
        <v>1</v>
      </c>
      <c r="F349" t="s">
        <v>2350</v>
      </c>
      <c r="G349" s="6" t="s">
        <v>2352</v>
      </c>
      <c r="H349" t="s">
        <v>88</v>
      </c>
      <c r="I349" t="s">
        <v>168</v>
      </c>
      <c r="J349" t="s">
        <v>170</v>
      </c>
    </row>
    <row r="350" spans="1:10" x14ac:dyDescent="0.75">
      <c r="A350" s="16">
        <v>43999</v>
      </c>
      <c r="B350" t="s">
        <v>4</v>
      </c>
      <c r="C350" t="s">
        <v>112</v>
      </c>
      <c r="D350" t="s">
        <v>4355</v>
      </c>
      <c r="E350">
        <v>1</v>
      </c>
      <c r="F350" t="s">
        <v>2351</v>
      </c>
      <c r="G350" s="6" t="s">
        <v>2353</v>
      </c>
      <c r="H350" t="s">
        <v>88</v>
      </c>
      <c r="I350" t="s">
        <v>168</v>
      </c>
      <c r="J350" t="s">
        <v>170</v>
      </c>
    </row>
    <row r="351" spans="1:10" x14ac:dyDescent="0.75">
      <c r="A351" s="16">
        <v>43999</v>
      </c>
      <c r="B351" t="s">
        <v>4</v>
      </c>
      <c r="C351" t="s">
        <v>112</v>
      </c>
      <c r="D351" t="s">
        <v>2354</v>
      </c>
      <c r="E351">
        <v>1</v>
      </c>
      <c r="G351" s="6"/>
      <c r="H351" t="s">
        <v>88</v>
      </c>
      <c r="I351" t="s">
        <v>168</v>
      </c>
      <c r="J351" t="s">
        <v>170</v>
      </c>
    </row>
    <row r="352" spans="1:10" x14ac:dyDescent="0.75">
      <c r="A352" s="16">
        <v>43999</v>
      </c>
      <c r="B352" t="s">
        <v>4</v>
      </c>
      <c r="C352" t="s">
        <v>112</v>
      </c>
      <c r="D352" t="s">
        <v>2355</v>
      </c>
      <c r="E352">
        <v>1</v>
      </c>
      <c r="G352" s="6"/>
      <c r="H352" t="s">
        <v>88</v>
      </c>
      <c r="I352" t="s">
        <v>168</v>
      </c>
      <c r="J352" t="s">
        <v>170</v>
      </c>
    </row>
    <row r="353" spans="1:10" x14ac:dyDescent="0.75">
      <c r="A353" s="16">
        <v>43999</v>
      </c>
      <c r="B353" t="s">
        <v>4</v>
      </c>
      <c r="C353" t="s">
        <v>112</v>
      </c>
      <c r="D353" t="s">
        <v>4356</v>
      </c>
      <c r="E353">
        <v>1</v>
      </c>
      <c r="F353" t="s">
        <v>4357</v>
      </c>
      <c r="G353" s="6"/>
      <c r="H353" t="s">
        <v>88</v>
      </c>
      <c r="I353" t="s">
        <v>171</v>
      </c>
      <c r="J353" t="s">
        <v>170</v>
      </c>
    </row>
    <row r="354" spans="1:10" x14ac:dyDescent="0.75">
      <c r="A354" s="16">
        <v>43999</v>
      </c>
      <c r="B354" t="s">
        <v>4</v>
      </c>
      <c r="C354" t="s">
        <v>112</v>
      </c>
      <c r="D354" t="s">
        <v>2356</v>
      </c>
      <c r="E354">
        <v>1</v>
      </c>
      <c r="G354" s="6"/>
      <c r="H354" t="s">
        <v>88</v>
      </c>
      <c r="I354" t="s">
        <v>168</v>
      </c>
      <c r="J354" t="s">
        <v>170</v>
      </c>
    </row>
    <row r="355" spans="1:10" x14ac:dyDescent="0.75">
      <c r="A355" s="16">
        <v>43999</v>
      </c>
      <c r="B355" t="s">
        <v>4</v>
      </c>
      <c r="C355" t="s">
        <v>112</v>
      </c>
      <c r="D355" t="s">
        <v>2357</v>
      </c>
      <c r="E355">
        <v>1</v>
      </c>
      <c r="G355" s="6"/>
      <c r="H355" t="s">
        <v>88</v>
      </c>
      <c r="I355" t="s">
        <v>168</v>
      </c>
      <c r="J355" t="s">
        <v>170</v>
      </c>
    </row>
    <row r="356" spans="1:10" x14ac:dyDescent="0.75">
      <c r="A356" s="16">
        <v>43999</v>
      </c>
      <c r="B356" t="s">
        <v>4</v>
      </c>
      <c r="C356" t="s">
        <v>112</v>
      </c>
      <c r="D356" t="s">
        <v>4358</v>
      </c>
      <c r="E356">
        <v>1</v>
      </c>
      <c r="F356" t="s">
        <v>4359</v>
      </c>
      <c r="G356" s="6"/>
      <c r="H356" t="s">
        <v>88</v>
      </c>
      <c r="I356" t="s">
        <v>171</v>
      </c>
      <c r="J356" t="s">
        <v>170</v>
      </c>
    </row>
    <row r="357" spans="1:10" x14ac:dyDescent="0.75">
      <c r="A357" s="16">
        <v>43999</v>
      </c>
      <c r="B357" t="s">
        <v>4</v>
      </c>
      <c r="C357" t="s">
        <v>112</v>
      </c>
      <c r="D357" t="s">
        <v>2358</v>
      </c>
      <c r="E357">
        <v>1</v>
      </c>
      <c r="G357" s="6"/>
      <c r="H357" t="s">
        <v>4361</v>
      </c>
      <c r="I357" t="s">
        <v>168</v>
      </c>
      <c r="J357" t="s">
        <v>170</v>
      </c>
    </row>
    <row r="358" spans="1:10" x14ac:dyDescent="0.75">
      <c r="A358" s="16">
        <v>43999</v>
      </c>
      <c r="B358" t="s">
        <v>4</v>
      </c>
      <c r="C358" t="s">
        <v>112</v>
      </c>
      <c r="D358" t="s">
        <v>2359</v>
      </c>
      <c r="E358">
        <v>1</v>
      </c>
      <c r="G358" s="6"/>
      <c r="H358" t="s">
        <v>88</v>
      </c>
      <c r="I358" t="s">
        <v>168</v>
      </c>
      <c r="J358" t="s">
        <v>170</v>
      </c>
    </row>
    <row r="359" spans="1:10" x14ac:dyDescent="0.75">
      <c r="A359" s="16">
        <v>43999</v>
      </c>
      <c r="B359" t="s">
        <v>4</v>
      </c>
      <c r="C359" t="s">
        <v>112</v>
      </c>
      <c r="D359" t="s">
        <v>2360</v>
      </c>
      <c r="E359">
        <v>1</v>
      </c>
      <c r="G359" s="6"/>
      <c r="H359" t="s">
        <v>88</v>
      </c>
      <c r="I359" t="s">
        <v>168</v>
      </c>
      <c r="J359" t="s">
        <v>170</v>
      </c>
    </row>
    <row r="360" spans="1:10" x14ac:dyDescent="0.75">
      <c r="A360" s="16">
        <v>43999</v>
      </c>
      <c r="B360" t="s">
        <v>4</v>
      </c>
      <c r="C360" t="s">
        <v>112</v>
      </c>
      <c r="D360" t="s">
        <v>2361</v>
      </c>
      <c r="E360">
        <v>1</v>
      </c>
      <c r="G360" s="6"/>
      <c r="H360" t="s">
        <v>88</v>
      </c>
      <c r="I360" t="s">
        <v>168</v>
      </c>
      <c r="J360" t="s">
        <v>170</v>
      </c>
    </row>
    <row r="361" spans="1:10" x14ac:dyDescent="0.75">
      <c r="A361" s="16">
        <v>43999</v>
      </c>
      <c r="B361" t="s">
        <v>4</v>
      </c>
      <c r="C361" t="s">
        <v>112</v>
      </c>
      <c r="D361" t="s">
        <v>2362</v>
      </c>
      <c r="E361">
        <v>1</v>
      </c>
      <c r="G361" s="6"/>
      <c r="H361" t="s">
        <v>88</v>
      </c>
      <c r="I361" t="s">
        <v>168</v>
      </c>
      <c r="J361" t="s">
        <v>170</v>
      </c>
    </row>
    <row r="362" spans="1:10" x14ac:dyDescent="0.75">
      <c r="A362" s="16">
        <v>43999</v>
      </c>
      <c r="B362" t="s">
        <v>4</v>
      </c>
      <c r="C362" t="s">
        <v>112</v>
      </c>
      <c r="D362" t="s">
        <v>2363</v>
      </c>
      <c r="E362">
        <v>1</v>
      </c>
      <c r="G362" s="6"/>
      <c r="H362" t="s">
        <v>1110</v>
      </c>
      <c r="I362" t="s">
        <v>168</v>
      </c>
      <c r="J362" t="s">
        <v>170</v>
      </c>
    </row>
    <row r="363" spans="1:10" x14ac:dyDescent="0.75">
      <c r="A363" s="16">
        <v>43999</v>
      </c>
      <c r="B363" t="s">
        <v>4</v>
      </c>
      <c r="C363" t="s">
        <v>112</v>
      </c>
      <c r="D363" t="s">
        <v>2364</v>
      </c>
      <c r="E363">
        <v>1</v>
      </c>
      <c r="G363" s="6"/>
      <c r="H363" t="s">
        <v>88</v>
      </c>
      <c r="I363" t="s">
        <v>168</v>
      </c>
      <c r="J363" t="s">
        <v>169</v>
      </c>
    </row>
    <row r="364" spans="1:10" x14ac:dyDescent="0.75">
      <c r="A364" s="16">
        <v>43999</v>
      </c>
      <c r="B364" t="s">
        <v>4</v>
      </c>
      <c r="C364" t="s">
        <v>112</v>
      </c>
      <c r="D364" t="s">
        <v>2365</v>
      </c>
      <c r="E364">
        <v>1</v>
      </c>
      <c r="G364" s="6"/>
      <c r="H364" t="s">
        <v>88</v>
      </c>
      <c r="I364" t="s">
        <v>168</v>
      </c>
      <c r="J364" t="s">
        <v>169</v>
      </c>
    </row>
    <row r="365" spans="1:10" x14ac:dyDescent="0.75">
      <c r="A365" s="16">
        <v>43999</v>
      </c>
      <c r="B365" t="s">
        <v>4</v>
      </c>
      <c r="C365" t="s">
        <v>112</v>
      </c>
      <c r="D365" t="s">
        <v>2366</v>
      </c>
      <c r="E365">
        <v>1</v>
      </c>
      <c r="G365" s="6"/>
      <c r="H365" t="s">
        <v>17</v>
      </c>
      <c r="I365" t="s">
        <v>168</v>
      </c>
      <c r="J365" t="s">
        <v>169</v>
      </c>
    </row>
    <row r="366" spans="1:10" x14ac:dyDescent="0.75">
      <c r="A366" s="16">
        <v>43999</v>
      </c>
      <c r="B366" t="s">
        <v>4</v>
      </c>
      <c r="C366" t="s">
        <v>112</v>
      </c>
      <c r="D366" t="s">
        <v>2367</v>
      </c>
      <c r="E366">
        <v>1</v>
      </c>
      <c r="G366" s="6"/>
      <c r="H366" t="s">
        <v>88</v>
      </c>
      <c r="I366" t="s">
        <v>168</v>
      </c>
      <c r="J366" t="s">
        <v>169</v>
      </c>
    </row>
    <row r="367" spans="1:10" x14ac:dyDescent="0.75">
      <c r="A367" s="16">
        <v>43999</v>
      </c>
      <c r="B367" t="s">
        <v>4</v>
      </c>
      <c r="C367" t="s">
        <v>112</v>
      </c>
      <c r="D367" t="s">
        <v>2368</v>
      </c>
      <c r="E367">
        <v>1</v>
      </c>
      <c r="G367" s="6"/>
      <c r="H367" t="s">
        <v>88</v>
      </c>
      <c r="I367" t="s">
        <v>168</v>
      </c>
      <c r="J367" t="s">
        <v>169</v>
      </c>
    </row>
    <row r="368" spans="1:10" x14ac:dyDescent="0.75">
      <c r="A368" s="16">
        <v>43999</v>
      </c>
      <c r="B368" t="s">
        <v>4</v>
      </c>
      <c r="C368" t="s">
        <v>112</v>
      </c>
      <c r="D368" t="s">
        <v>2369</v>
      </c>
      <c r="E368">
        <v>1</v>
      </c>
      <c r="G368" s="6"/>
      <c r="H368" t="s">
        <v>88</v>
      </c>
      <c r="I368" t="s">
        <v>168</v>
      </c>
      <c r="J368" t="s">
        <v>169</v>
      </c>
    </row>
    <row r="369" spans="1:10" x14ac:dyDescent="0.75">
      <c r="A369" s="16">
        <v>43999</v>
      </c>
      <c r="B369" t="s">
        <v>4</v>
      </c>
      <c r="C369" t="s">
        <v>112</v>
      </c>
      <c r="D369" t="s">
        <v>2371</v>
      </c>
      <c r="E369">
        <v>1</v>
      </c>
      <c r="G369" s="6"/>
      <c r="H369" t="s">
        <v>88</v>
      </c>
      <c r="I369" t="s">
        <v>168</v>
      </c>
      <c r="J369" t="s">
        <v>169</v>
      </c>
    </row>
    <row r="370" spans="1:10" x14ac:dyDescent="0.75">
      <c r="A370" s="16">
        <v>43999</v>
      </c>
      <c r="B370" t="s">
        <v>4</v>
      </c>
      <c r="C370" t="s">
        <v>112</v>
      </c>
      <c r="D370" t="s">
        <v>2370</v>
      </c>
      <c r="E370">
        <v>1</v>
      </c>
      <c r="G370" s="6"/>
      <c r="H370" t="s">
        <v>88</v>
      </c>
      <c r="I370" t="s">
        <v>168</v>
      </c>
      <c r="J370" t="s">
        <v>169</v>
      </c>
    </row>
    <row r="371" spans="1:10" x14ac:dyDescent="0.75">
      <c r="A371" s="16">
        <v>43999</v>
      </c>
      <c r="B371" t="s">
        <v>4</v>
      </c>
      <c r="C371" t="s">
        <v>112</v>
      </c>
      <c r="D371" t="s">
        <v>2372</v>
      </c>
      <c r="E371">
        <v>1</v>
      </c>
      <c r="G371" s="6"/>
      <c r="H371" t="s">
        <v>88</v>
      </c>
      <c r="I371" t="s">
        <v>168</v>
      </c>
      <c r="J371" t="s">
        <v>169</v>
      </c>
    </row>
    <row r="372" spans="1:10" x14ac:dyDescent="0.75">
      <c r="A372" s="16">
        <v>43999</v>
      </c>
      <c r="B372" t="s">
        <v>4</v>
      </c>
      <c r="C372" t="s">
        <v>112</v>
      </c>
      <c r="D372" t="s">
        <v>2373</v>
      </c>
      <c r="E372">
        <v>1</v>
      </c>
      <c r="G372" s="6"/>
      <c r="H372" t="s">
        <v>88</v>
      </c>
      <c r="I372" t="s">
        <v>171</v>
      </c>
      <c r="J372" t="s">
        <v>4077</v>
      </c>
    </row>
    <row r="373" spans="1:10" x14ac:dyDescent="0.75">
      <c r="A373" s="16">
        <v>43999</v>
      </c>
      <c r="B373" t="s">
        <v>4</v>
      </c>
      <c r="C373" t="s">
        <v>112</v>
      </c>
      <c r="D373" t="s">
        <v>2374</v>
      </c>
      <c r="E373">
        <v>1</v>
      </c>
      <c r="G373" s="6"/>
      <c r="H373" t="s">
        <v>88</v>
      </c>
      <c r="I373" t="s">
        <v>168</v>
      </c>
      <c r="J373" t="s">
        <v>169</v>
      </c>
    </row>
    <row r="374" spans="1:10" x14ac:dyDescent="0.75">
      <c r="A374" s="16">
        <v>43999</v>
      </c>
      <c r="B374" t="s">
        <v>4</v>
      </c>
      <c r="C374" t="s">
        <v>112</v>
      </c>
      <c r="D374" t="s">
        <v>2375</v>
      </c>
      <c r="E374">
        <v>1</v>
      </c>
      <c r="G374" s="6"/>
      <c r="H374" t="s">
        <v>88</v>
      </c>
      <c r="I374" t="s">
        <v>168</v>
      </c>
      <c r="J374" t="s">
        <v>169</v>
      </c>
    </row>
    <row r="375" spans="1:10" x14ac:dyDescent="0.75">
      <c r="A375" s="16">
        <v>43999</v>
      </c>
      <c r="B375" t="s">
        <v>4</v>
      </c>
      <c r="C375" t="s">
        <v>112</v>
      </c>
      <c r="D375" t="s">
        <v>2376</v>
      </c>
      <c r="E375">
        <v>1</v>
      </c>
      <c r="G375" s="6"/>
      <c r="H375" t="s">
        <v>88</v>
      </c>
      <c r="I375" t="s">
        <v>168</v>
      </c>
      <c r="J375" t="s">
        <v>169</v>
      </c>
    </row>
    <row r="376" spans="1:10" x14ac:dyDescent="0.75">
      <c r="A376" s="16">
        <v>43999</v>
      </c>
      <c r="B376" t="s">
        <v>4</v>
      </c>
      <c r="C376" t="s">
        <v>112</v>
      </c>
      <c r="D376" t="s">
        <v>2377</v>
      </c>
      <c r="E376">
        <v>1</v>
      </c>
      <c r="G376" s="6"/>
      <c r="H376" t="s">
        <v>88</v>
      </c>
      <c r="I376" t="s">
        <v>168</v>
      </c>
      <c r="J376" t="s">
        <v>169</v>
      </c>
    </row>
    <row r="377" spans="1:10" x14ac:dyDescent="0.75">
      <c r="A377" s="16">
        <v>43999</v>
      </c>
      <c r="B377" t="s">
        <v>4</v>
      </c>
      <c r="C377" t="s">
        <v>112</v>
      </c>
      <c r="D377" t="s">
        <v>2378</v>
      </c>
      <c r="E377">
        <v>1</v>
      </c>
      <c r="G377" s="6"/>
      <c r="H377" t="s">
        <v>88</v>
      </c>
      <c r="I377" t="s">
        <v>168</v>
      </c>
      <c r="J377" t="s">
        <v>169</v>
      </c>
    </row>
    <row r="378" spans="1:10" x14ac:dyDescent="0.75">
      <c r="A378" s="16">
        <v>43999</v>
      </c>
      <c r="B378" t="s">
        <v>4</v>
      </c>
      <c r="C378" t="s">
        <v>112</v>
      </c>
      <c r="D378" t="s">
        <v>2379</v>
      </c>
      <c r="E378">
        <v>1</v>
      </c>
      <c r="G378" s="6"/>
      <c r="H378" t="s">
        <v>88</v>
      </c>
      <c r="I378" t="s">
        <v>168</v>
      </c>
      <c r="J378" t="s">
        <v>169</v>
      </c>
    </row>
    <row r="379" spans="1:10" x14ac:dyDescent="0.75">
      <c r="A379" s="16">
        <v>43999</v>
      </c>
      <c r="B379" t="s">
        <v>4</v>
      </c>
      <c r="C379" t="s">
        <v>112</v>
      </c>
      <c r="D379" t="s">
        <v>2380</v>
      </c>
      <c r="E379">
        <v>1</v>
      </c>
      <c r="G379" s="6"/>
      <c r="H379" t="s">
        <v>1110</v>
      </c>
      <c r="I379" t="s">
        <v>168</v>
      </c>
      <c r="J379" t="s">
        <v>169</v>
      </c>
    </row>
    <row r="380" spans="1:10" x14ac:dyDescent="0.75">
      <c r="A380" s="16">
        <v>43999</v>
      </c>
      <c r="B380" t="s">
        <v>4</v>
      </c>
      <c r="C380" t="s">
        <v>112</v>
      </c>
      <c r="D380" t="s">
        <v>2381</v>
      </c>
      <c r="E380">
        <v>1</v>
      </c>
      <c r="G380" s="6"/>
      <c r="H380" t="s">
        <v>2751</v>
      </c>
      <c r="I380" t="s">
        <v>168</v>
      </c>
      <c r="J380" t="s">
        <v>169</v>
      </c>
    </row>
    <row r="381" spans="1:10" x14ac:dyDescent="0.75">
      <c r="A381" s="16">
        <v>43999</v>
      </c>
      <c r="B381" t="s">
        <v>4</v>
      </c>
      <c r="C381" t="s">
        <v>112</v>
      </c>
      <c r="D381" t="s">
        <v>2382</v>
      </c>
      <c r="E381">
        <v>1</v>
      </c>
      <c r="G381" s="6"/>
      <c r="H381" t="s">
        <v>88</v>
      </c>
      <c r="I381" t="s">
        <v>168</v>
      </c>
      <c r="J381" t="s">
        <v>169</v>
      </c>
    </row>
    <row r="382" spans="1:10" x14ac:dyDescent="0.75">
      <c r="A382" s="16">
        <v>43999</v>
      </c>
      <c r="B382" t="s">
        <v>4</v>
      </c>
      <c r="C382" t="s">
        <v>112</v>
      </c>
      <c r="D382" t="s">
        <v>2383</v>
      </c>
      <c r="E382">
        <v>1</v>
      </c>
      <c r="G382" s="6"/>
      <c r="H382" t="s">
        <v>88</v>
      </c>
      <c r="I382" t="s">
        <v>168</v>
      </c>
      <c r="J382" t="s">
        <v>169</v>
      </c>
    </row>
    <row r="383" spans="1:10" x14ac:dyDescent="0.75">
      <c r="A383" s="16">
        <v>43999</v>
      </c>
      <c r="B383" t="s">
        <v>4</v>
      </c>
      <c r="C383" t="s">
        <v>112</v>
      </c>
      <c r="D383" t="s">
        <v>4360</v>
      </c>
      <c r="E383">
        <v>1</v>
      </c>
      <c r="G383" s="6"/>
      <c r="H383" t="s">
        <v>88</v>
      </c>
      <c r="I383" t="s">
        <v>168</v>
      </c>
      <c r="J383" t="s">
        <v>169</v>
      </c>
    </row>
    <row r="384" spans="1:10" x14ac:dyDescent="0.75">
      <c r="A384" s="16">
        <v>43978</v>
      </c>
      <c r="B384" t="s">
        <v>4</v>
      </c>
      <c r="C384" t="s">
        <v>46</v>
      </c>
      <c r="D384" t="s">
        <v>4362</v>
      </c>
      <c r="E384">
        <v>1</v>
      </c>
      <c r="F384" t="s">
        <v>4364</v>
      </c>
      <c r="G384" s="6" t="s">
        <v>2386</v>
      </c>
      <c r="H384" t="s">
        <v>46</v>
      </c>
      <c r="I384" t="s">
        <v>2447</v>
      </c>
      <c r="J384" t="s">
        <v>170</v>
      </c>
    </row>
    <row r="385" spans="1:10" x14ac:dyDescent="0.75">
      <c r="A385" s="16">
        <v>43978</v>
      </c>
      <c r="B385" t="s">
        <v>4</v>
      </c>
      <c r="C385" t="s">
        <v>46</v>
      </c>
      <c r="D385" t="s">
        <v>2384</v>
      </c>
      <c r="E385">
        <v>1</v>
      </c>
      <c r="F385" t="s">
        <v>4363</v>
      </c>
      <c r="G385" s="6" t="s">
        <v>2385</v>
      </c>
      <c r="H385" t="s">
        <v>46</v>
      </c>
      <c r="I385" t="s">
        <v>2447</v>
      </c>
      <c r="J385" t="s">
        <v>170</v>
      </c>
    </row>
    <row r="386" spans="1:10" x14ac:dyDescent="0.75">
      <c r="A386" s="16">
        <v>43971</v>
      </c>
      <c r="B386" t="s">
        <v>4</v>
      </c>
      <c r="C386" t="s">
        <v>46</v>
      </c>
      <c r="D386" t="s">
        <v>2388</v>
      </c>
      <c r="E386">
        <v>1</v>
      </c>
      <c r="F386" t="s">
        <v>2387</v>
      </c>
      <c r="G386" s="6" t="s">
        <v>2398</v>
      </c>
      <c r="H386" t="s">
        <v>46</v>
      </c>
      <c r="I386" t="s">
        <v>2447</v>
      </c>
      <c r="J386" t="s">
        <v>170</v>
      </c>
    </row>
    <row r="387" spans="1:10" x14ac:dyDescent="0.75">
      <c r="A387" s="16">
        <v>43971</v>
      </c>
      <c r="B387" t="s">
        <v>4</v>
      </c>
      <c r="C387" t="s">
        <v>46</v>
      </c>
      <c r="D387" t="s">
        <v>2389</v>
      </c>
      <c r="E387">
        <v>1</v>
      </c>
      <c r="F387" t="s">
        <v>2400</v>
      </c>
      <c r="G387" s="6" t="s">
        <v>2399</v>
      </c>
      <c r="H387" t="s">
        <v>46</v>
      </c>
      <c r="I387" t="s">
        <v>2447</v>
      </c>
      <c r="J387" t="s">
        <v>170</v>
      </c>
    </row>
    <row r="388" spans="1:10" x14ac:dyDescent="0.75">
      <c r="A388" s="16">
        <v>43971</v>
      </c>
      <c r="B388" t="s">
        <v>4</v>
      </c>
      <c r="C388" t="s">
        <v>46</v>
      </c>
      <c r="D388" t="s">
        <v>2390</v>
      </c>
      <c r="E388">
        <v>1</v>
      </c>
      <c r="F388" t="s">
        <v>4366</v>
      </c>
      <c r="G388" s="6"/>
      <c r="H388" t="s">
        <v>46</v>
      </c>
      <c r="I388" t="s">
        <v>2447</v>
      </c>
      <c r="J388" t="s">
        <v>170</v>
      </c>
    </row>
    <row r="389" spans="1:10" x14ac:dyDescent="0.75">
      <c r="A389" s="16">
        <v>43971</v>
      </c>
      <c r="B389" t="s">
        <v>4</v>
      </c>
      <c r="C389" t="s">
        <v>46</v>
      </c>
      <c r="D389" t="s">
        <v>2391</v>
      </c>
      <c r="E389">
        <v>1</v>
      </c>
      <c r="F389" t="s">
        <v>4371</v>
      </c>
      <c r="G389" s="6"/>
      <c r="H389" t="s">
        <v>46</v>
      </c>
      <c r="I389" t="s">
        <v>2447</v>
      </c>
      <c r="J389" t="s">
        <v>170</v>
      </c>
    </row>
    <row r="390" spans="1:10" x14ac:dyDescent="0.75">
      <c r="A390" s="16">
        <v>43971</v>
      </c>
      <c r="B390" t="s">
        <v>4</v>
      </c>
      <c r="C390" t="s">
        <v>46</v>
      </c>
      <c r="D390" t="s">
        <v>4368</v>
      </c>
      <c r="E390">
        <v>1</v>
      </c>
      <c r="G390" s="6"/>
      <c r="H390" t="s">
        <v>46</v>
      </c>
      <c r="I390" t="s">
        <v>2447</v>
      </c>
      <c r="J390" t="s">
        <v>170</v>
      </c>
    </row>
    <row r="391" spans="1:10" x14ac:dyDescent="0.75">
      <c r="A391" s="16">
        <v>43971</v>
      </c>
      <c r="B391" t="s">
        <v>4</v>
      </c>
      <c r="C391" t="s">
        <v>46</v>
      </c>
      <c r="D391" t="s">
        <v>2392</v>
      </c>
      <c r="E391">
        <v>1</v>
      </c>
      <c r="G391" s="6"/>
      <c r="H391" t="s">
        <v>46</v>
      </c>
      <c r="I391" t="s">
        <v>2447</v>
      </c>
      <c r="J391" t="s">
        <v>170</v>
      </c>
    </row>
    <row r="392" spans="1:10" x14ac:dyDescent="0.75">
      <c r="A392" s="16">
        <v>43971</v>
      </c>
      <c r="B392" t="s">
        <v>4</v>
      </c>
      <c r="C392" t="s">
        <v>46</v>
      </c>
      <c r="D392" t="s">
        <v>2393</v>
      </c>
      <c r="E392">
        <v>1</v>
      </c>
      <c r="F392" t="s">
        <v>4365</v>
      </c>
      <c r="G392" s="6"/>
      <c r="H392" t="s">
        <v>46</v>
      </c>
      <c r="I392" t="s">
        <v>2447</v>
      </c>
      <c r="J392" t="s">
        <v>170</v>
      </c>
    </row>
    <row r="393" spans="1:10" x14ac:dyDescent="0.75">
      <c r="A393" s="16">
        <v>43971</v>
      </c>
      <c r="B393" t="s">
        <v>4</v>
      </c>
      <c r="C393" t="s">
        <v>46</v>
      </c>
      <c r="D393" t="s">
        <v>4370</v>
      </c>
      <c r="E393">
        <v>1</v>
      </c>
      <c r="F393" s="11" t="s">
        <v>4369</v>
      </c>
      <c r="G393" s="6"/>
      <c r="H393" t="s">
        <v>46</v>
      </c>
      <c r="I393" t="s">
        <v>171</v>
      </c>
      <c r="J393" t="s">
        <v>170</v>
      </c>
    </row>
    <row r="394" spans="1:10" x14ac:dyDescent="0.75">
      <c r="A394" s="16">
        <v>43971</v>
      </c>
      <c r="B394" t="s">
        <v>4</v>
      </c>
      <c r="C394" t="s">
        <v>46</v>
      </c>
      <c r="D394" t="s">
        <v>2394</v>
      </c>
      <c r="E394">
        <v>1</v>
      </c>
      <c r="F394" t="s">
        <v>4367</v>
      </c>
      <c r="G394" s="6"/>
      <c r="H394" t="s">
        <v>46</v>
      </c>
      <c r="I394" t="s">
        <v>2447</v>
      </c>
      <c r="J394" t="s">
        <v>170</v>
      </c>
    </row>
    <row r="395" spans="1:10" x14ac:dyDescent="0.75">
      <c r="A395" s="16">
        <v>43971</v>
      </c>
      <c r="B395" t="s">
        <v>4</v>
      </c>
      <c r="C395" t="s">
        <v>46</v>
      </c>
      <c r="D395" t="s">
        <v>2395</v>
      </c>
      <c r="E395">
        <v>1</v>
      </c>
      <c r="G395" s="6"/>
      <c r="H395" t="s">
        <v>46</v>
      </c>
      <c r="I395" t="s">
        <v>2447</v>
      </c>
      <c r="J395" t="s">
        <v>4077</v>
      </c>
    </row>
    <row r="396" spans="1:10" x14ac:dyDescent="0.75">
      <c r="A396" s="16">
        <v>43971</v>
      </c>
      <c r="B396" t="s">
        <v>4</v>
      </c>
      <c r="C396" t="s">
        <v>46</v>
      </c>
      <c r="D396" t="s">
        <v>2396</v>
      </c>
      <c r="E396">
        <v>1</v>
      </c>
      <c r="G396" s="6"/>
      <c r="H396" t="s">
        <v>46</v>
      </c>
      <c r="I396" t="s">
        <v>2447</v>
      </c>
      <c r="J396" t="s">
        <v>4077</v>
      </c>
    </row>
    <row r="397" spans="1:10" x14ac:dyDescent="0.75">
      <c r="A397" s="16">
        <v>43971</v>
      </c>
      <c r="B397" t="s">
        <v>4</v>
      </c>
      <c r="C397" t="s">
        <v>46</v>
      </c>
      <c r="D397" t="s">
        <v>2397</v>
      </c>
      <c r="E397">
        <v>1</v>
      </c>
      <c r="G397" s="6"/>
      <c r="H397" t="s">
        <v>46</v>
      </c>
      <c r="I397" t="s">
        <v>2447</v>
      </c>
      <c r="J397" t="s">
        <v>4077</v>
      </c>
    </row>
    <row r="398" spans="1:10" x14ac:dyDescent="0.75">
      <c r="A398" s="16">
        <v>43952</v>
      </c>
      <c r="B398" t="s">
        <v>4</v>
      </c>
      <c r="C398" t="s">
        <v>46</v>
      </c>
      <c r="D398" t="s">
        <v>2401</v>
      </c>
      <c r="E398">
        <v>1</v>
      </c>
      <c r="F398" t="s">
        <v>4373</v>
      </c>
      <c r="G398" s="6" t="s">
        <v>2404</v>
      </c>
      <c r="H398" t="s">
        <v>46</v>
      </c>
      <c r="I398" t="s">
        <v>2447</v>
      </c>
      <c r="J398" t="s">
        <v>170</v>
      </c>
    </row>
    <row r="399" spans="1:10" x14ac:dyDescent="0.75">
      <c r="A399" s="16">
        <v>43952</v>
      </c>
      <c r="B399" t="s">
        <v>4</v>
      </c>
      <c r="C399" t="s">
        <v>46</v>
      </c>
      <c r="D399" t="s">
        <v>2402</v>
      </c>
      <c r="E399">
        <v>1</v>
      </c>
      <c r="G399" s="6" t="s">
        <v>2403</v>
      </c>
      <c r="H399" t="s">
        <v>4372</v>
      </c>
      <c r="I399" t="s">
        <v>168</v>
      </c>
      <c r="J399" t="s">
        <v>169</v>
      </c>
    </row>
    <row r="400" spans="1:10" x14ac:dyDescent="0.75">
      <c r="A400" s="16">
        <v>43916</v>
      </c>
      <c r="B400" t="s">
        <v>4</v>
      </c>
      <c r="C400" t="s">
        <v>46</v>
      </c>
      <c r="D400" t="s">
        <v>2405</v>
      </c>
      <c r="E400">
        <v>1</v>
      </c>
      <c r="F400" t="s">
        <v>2425</v>
      </c>
      <c r="G400" s="6" t="s">
        <v>2426</v>
      </c>
      <c r="H400" t="s">
        <v>46</v>
      </c>
      <c r="I400" t="s">
        <v>168</v>
      </c>
      <c r="J400" t="s">
        <v>170</v>
      </c>
    </row>
    <row r="401" spans="1:10" x14ac:dyDescent="0.75">
      <c r="A401" s="16">
        <v>43916</v>
      </c>
      <c r="B401" t="s">
        <v>4</v>
      </c>
      <c r="C401" t="s">
        <v>46</v>
      </c>
      <c r="D401" t="s">
        <v>2406</v>
      </c>
      <c r="E401">
        <v>1</v>
      </c>
      <c r="G401" s="6" t="s">
        <v>2427</v>
      </c>
      <c r="H401" t="s">
        <v>46</v>
      </c>
      <c r="I401" t="s">
        <v>168</v>
      </c>
      <c r="J401" t="s">
        <v>170</v>
      </c>
    </row>
    <row r="402" spans="1:10" x14ac:dyDescent="0.75">
      <c r="A402" s="16">
        <v>43916</v>
      </c>
      <c r="B402" t="s">
        <v>4</v>
      </c>
      <c r="C402" t="s">
        <v>46</v>
      </c>
      <c r="D402" t="s">
        <v>2407</v>
      </c>
      <c r="E402">
        <v>1</v>
      </c>
      <c r="F402" t="s">
        <v>4376</v>
      </c>
      <c r="G402" s="6"/>
      <c r="H402" t="s">
        <v>1440</v>
      </c>
      <c r="I402" t="s">
        <v>3214</v>
      </c>
      <c r="J402" t="s">
        <v>170</v>
      </c>
    </row>
    <row r="403" spans="1:10" x14ac:dyDescent="0.75">
      <c r="A403" s="16">
        <v>43916</v>
      </c>
      <c r="B403" t="s">
        <v>4</v>
      </c>
      <c r="C403" t="s">
        <v>46</v>
      </c>
      <c r="D403" t="s">
        <v>2408</v>
      </c>
      <c r="E403">
        <v>1</v>
      </c>
      <c r="G403" s="6"/>
      <c r="H403" t="s">
        <v>46</v>
      </c>
      <c r="I403" t="s">
        <v>168</v>
      </c>
      <c r="J403" t="s">
        <v>170</v>
      </c>
    </row>
    <row r="404" spans="1:10" x14ac:dyDescent="0.75">
      <c r="A404" s="16">
        <v>43916</v>
      </c>
      <c r="B404" t="s">
        <v>4</v>
      </c>
      <c r="C404" t="s">
        <v>46</v>
      </c>
      <c r="D404" t="s">
        <v>2409</v>
      </c>
      <c r="E404">
        <v>1</v>
      </c>
      <c r="G404" s="6"/>
      <c r="H404" t="s">
        <v>46</v>
      </c>
      <c r="I404" t="s">
        <v>168</v>
      </c>
      <c r="J404" t="s">
        <v>170</v>
      </c>
    </row>
    <row r="405" spans="1:10" x14ac:dyDescent="0.75">
      <c r="A405" s="16">
        <v>43916</v>
      </c>
      <c r="B405" t="s">
        <v>4</v>
      </c>
      <c r="C405" t="s">
        <v>46</v>
      </c>
      <c r="D405" t="s">
        <v>2410</v>
      </c>
      <c r="E405">
        <v>1</v>
      </c>
      <c r="G405" s="6"/>
      <c r="H405" t="s">
        <v>46</v>
      </c>
      <c r="I405" t="s">
        <v>168</v>
      </c>
      <c r="J405" t="s">
        <v>170</v>
      </c>
    </row>
    <row r="406" spans="1:10" x14ac:dyDescent="0.75">
      <c r="A406" s="16">
        <v>43916</v>
      </c>
      <c r="B406" t="s">
        <v>4</v>
      </c>
      <c r="C406" t="s">
        <v>46</v>
      </c>
      <c r="D406" t="s">
        <v>2411</v>
      </c>
      <c r="E406">
        <v>1</v>
      </c>
      <c r="G406" s="6"/>
      <c r="H406" t="s">
        <v>46</v>
      </c>
      <c r="I406" t="s">
        <v>168</v>
      </c>
      <c r="J406" t="s">
        <v>170</v>
      </c>
    </row>
    <row r="407" spans="1:10" x14ac:dyDescent="0.75">
      <c r="A407" s="16">
        <v>43916</v>
      </c>
      <c r="B407" t="s">
        <v>4</v>
      </c>
      <c r="C407" t="s">
        <v>46</v>
      </c>
      <c r="D407" t="s">
        <v>2412</v>
      </c>
      <c r="E407">
        <v>1</v>
      </c>
      <c r="G407" s="6"/>
      <c r="H407" t="s">
        <v>46</v>
      </c>
      <c r="I407" t="s">
        <v>2447</v>
      </c>
      <c r="J407" t="s">
        <v>170</v>
      </c>
    </row>
    <row r="408" spans="1:10" x14ac:dyDescent="0.75">
      <c r="A408" s="16">
        <v>43916</v>
      </c>
      <c r="B408" t="s">
        <v>4</v>
      </c>
      <c r="C408" t="s">
        <v>46</v>
      </c>
      <c r="D408" t="s">
        <v>2413</v>
      </c>
      <c r="E408">
        <v>1</v>
      </c>
      <c r="G408" s="6"/>
      <c r="H408" t="s">
        <v>46</v>
      </c>
      <c r="I408" t="s">
        <v>168</v>
      </c>
      <c r="J408" t="s">
        <v>170</v>
      </c>
    </row>
    <row r="409" spans="1:10" x14ac:dyDescent="0.75">
      <c r="A409" s="16">
        <v>43916</v>
      </c>
      <c r="B409" t="s">
        <v>4</v>
      </c>
      <c r="C409" t="s">
        <v>46</v>
      </c>
      <c r="D409" t="s">
        <v>2414</v>
      </c>
      <c r="E409">
        <v>1</v>
      </c>
      <c r="F409" t="s">
        <v>4374</v>
      </c>
      <c r="G409" s="6"/>
      <c r="H409" t="s">
        <v>46</v>
      </c>
      <c r="I409" t="s">
        <v>2447</v>
      </c>
      <c r="J409" t="s">
        <v>170</v>
      </c>
    </row>
    <row r="410" spans="1:10" x14ac:dyDescent="0.75">
      <c r="A410" s="16">
        <v>43916</v>
      </c>
      <c r="B410" t="s">
        <v>4</v>
      </c>
      <c r="C410" t="s">
        <v>46</v>
      </c>
      <c r="D410" t="s">
        <v>2415</v>
      </c>
      <c r="E410">
        <v>1</v>
      </c>
      <c r="G410" s="6"/>
      <c r="H410" t="s">
        <v>46</v>
      </c>
      <c r="I410" t="s">
        <v>168</v>
      </c>
      <c r="J410" t="s">
        <v>170</v>
      </c>
    </row>
    <row r="411" spans="1:10" x14ac:dyDescent="0.75">
      <c r="A411" s="16">
        <v>43916</v>
      </c>
      <c r="B411" t="s">
        <v>4</v>
      </c>
      <c r="C411" t="s">
        <v>46</v>
      </c>
      <c r="D411" t="s">
        <v>2416</v>
      </c>
      <c r="E411">
        <v>1</v>
      </c>
      <c r="F411" t="s">
        <v>4375</v>
      </c>
      <c r="G411" s="6"/>
      <c r="H411" t="s">
        <v>46</v>
      </c>
      <c r="I411" t="s">
        <v>2447</v>
      </c>
      <c r="J411" t="s">
        <v>170</v>
      </c>
    </row>
    <row r="412" spans="1:10" x14ac:dyDescent="0.75">
      <c r="A412" s="16">
        <v>43916</v>
      </c>
      <c r="B412" t="s">
        <v>4</v>
      </c>
      <c r="C412" t="s">
        <v>46</v>
      </c>
      <c r="D412" t="s">
        <v>2417</v>
      </c>
      <c r="E412">
        <v>1</v>
      </c>
      <c r="F412" t="s">
        <v>4375</v>
      </c>
      <c r="G412" s="6"/>
      <c r="H412" t="s">
        <v>46</v>
      </c>
      <c r="I412" t="s">
        <v>2447</v>
      </c>
      <c r="J412" t="s">
        <v>170</v>
      </c>
    </row>
    <row r="413" spans="1:10" x14ac:dyDescent="0.75">
      <c r="A413" s="16">
        <v>43916</v>
      </c>
      <c r="B413" t="s">
        <v>4</v>
      </c>
      <c r="C413" t="s">
        <v>46</v>
      </c>
      <c r="D413" t="s">
        <v>2418</v>
      </c>
      <c r="E413">
        <v>1</v>
      </c>
      <c r="G413" s="6"/>
      <c r="H413" t="s">
        <v>1440</v>
      </c>
      <c r="I413" t="s">
        <v>168</v>
      </c>
      <c r="J413" t="s">
        <v>170</v>
      </c>
    </row>
    <row r="414" spans="1:10" x14ac:dyDescent="0.75">
      <c r="A414" s="16">
        <v>43916</v>
      </c>
      <c r="B414" t="s">
        <v>4</v>
      </c>
      <c r="C414" t="s">
        <v>46</v>
      </c>
      <c r="D414" t="s">
        <v>2419</v>
      </c>
      <c r="E414">
        <v>1</v>
      </c>
      <c r="G414" s="6"/>
      <c r="H414" t="s">
        <v>46</v>
      </c>
      <c r="I414" t="s">
        <v>168</v>
      </c>
      <c r="J414" t="s">
        <v>169</v>
      </c>
    </row>
    <row r="415" spans="1:10" x14ac:dyDescent="0.75">
      <c r="A415" s="16">
        <v>43916</v>
      </c>
      <c r="B415" t="s">
        <v>4</v>
      </c>
      <c r="C415" t="s">
        <v>46</v>
      </c>
      <c r="D415" t="s">
        <v>2420</v>
      </c>
      <c r="E415">
        <v>1</v>
      </c>
      <c r="G415" s="6"/>
      <c r="H415" t="s">
        <v>1440</v>
      </c>
      <c r="I415" t="s">
        <v>168</v>
      </c>
      <c r="J415" t="s">
        <v>169</v>
      </c>
    </row>
    <row r="416" spans="1:10" x14ac:dyDescent="0.75">
      <c r="A416" s="16">
        <v>43916</v>
      </c>
      <c r="B416" t="s">
        <v>4</v>
      </c>
      <c r="C416" t="s">
        <v>46</v>
      </c>
      <c r="D416" t="s">
        <v>2421</v>
      </c>
      <c r="E416">
        <v>1</v>
      </c>
      <c r="G416" s="6"/>
      <c r="H416" t="s">
        <v>1440</v>
      </c>
      <c r="I416" t="s">
        <v>168</v>
      </c>
      <c r="J416" t="s">
        <v>169</v>
      </c>
    </row>
    <row r="417" spans="1:10" x14ac:dyDescent="0.75">
      <c r="A417" s="16">
        <v>43916</v>
      </c>
      <c r="B417" t="s">
        <v>4</v>
      </c>
      <c r="C417" t="s">
        <v>46</v>
      </c>
      <c r="D417" t="s">
        <v>2422</v>
      </c>
      <c r="E417">
        <v>1</v>
      </c>
      <c r="G417" s="6"/>
      <c r="H417" t="s">
        <v>46</v>
      </c>
      <c r="I417" t="s">
        <v>168</v>
      </c>
      <c r="J417" t="s">
        <v>169</v>
      </c>
    </row>
    <row r="418" spans="1:10" x14ac:dyDescent="0.75">
      <c r="A418" s="16">
        <v>43916</v>
      </c>
      <c r="B418" t="s">
        <v>4</v>
      </c>
      <c r="C418" t="s">
        <v>46</v>
      </c>
      <c r="D418" t="s">
        <v>2423</v>
      </c>
      <c r="E418">
        <v>1</v>
      </c>
      <c r="G418" s="6"/>
      <c r="H418" t="s">
        <v>46</v>
      </c>
      <c r="I418" t="s">
        <v>168</v>
      </c>
      <c r="J418" t="s">
        <v>169</v>
      </c>
    </row>
    <row r="419" spans="1:10" x14ac:dyDescent="0.75">
      <c r="A419" s="16">
        <v>43916</v>
      </c>
      <c r="B419" t="s">
        <v>4</v>
      </c>
      <c r="C419" t="s">
        <v>46</v>
      </c>
      <c r="D419" t="s">
        <v>2424</v>
      </c>
      <c r="E419">
        <v>1</v>
      </c>
      <c r="G419" s="6"/>
      <c r="H419" t="s">
        <v>46</v>
      </c>
      <c r="I419" t="s">
        <v>2447</v>
      </c>
      <c r="J419" t="s">
        <v>4077</v>
      </c>
    </row>
    <row r="420" spans="1:10" x14ac:dyDescent="0.75">
      <c r="A420" s="16">
        <v>43909</v>
      </c>
      <c r="B420" t="s">
        <v>4</v>
      </c>
      <c r="C420" t="s">
        <v>46</v>
      </c>
      <c r="D420" t="s">
        <v>2428</v>
      </c>
      <c r="E420">
        <v>1</v>
      </c>
      <c r="F420" t="s">
        <v>2435</v>
      </c>
      <c r="G420" s="6" t="s">
        <v>2433</v>
      </c>
      <c r="H420" t="s">
        <v>4122</v>
      </c>
      <c r="I420" t="s">
        <v>168</v>
      </c>
      <c r="J420" t="s">
        <v>169</v>
      </c>
    </row>
    <row r="421" spans="1:10" x14ac:dyDescent="0.75">
      <c r="A421" s="16">
        <v>43909</v>
      </c>
      <c r="B421" t="s">
        <v>4</v>
      </c>
      <c r="C421" t="s">
        <v>46</v>
      </c>
      <c r="D421" t="s">
        <v>2429</v>
      </c>
      <c r="E421">
        <v>1</v>
      </c>
      <c r="G421" s="6" t="s">
        <v>2434</v>
      </c>
      <c r="H421" t="s">
        <v>4122</v>
      </c>
      <c r="I421" t="s">
        <v>168</v>
      </c>
      <c r="J421" t="s">
        <v>169</v>
      </c>
    </row>
    <row r="422" spans="1:10" x14ac:dyDescent="0.75">
      <c r="A422" s="16">
        <v>43909</v>
      </c>
      <c r="B422" t="s">
        <v>4</v>
      </c>
      <c r="C422" t="s">
        <v>46</v>
      </c>
      <c r="D422" t="s">
        <v>2430</v>
      </c>
      <c r="E422">
        <v>1</v>
      </c>
      <c r="G422" s="6"/>
      <c r="H422" t="s">
        <v>4122</v>
      </c>
      <c r="I422" t="s">
        <v>168</v>
      </c>
      <c r="J422" t="s">
        <v>169</v>
      </c>
    </row>
    <row r="423" spans="1:10" x14ac:dyDescent="0.75">
      <c r="A423" s="16">
        <v>43909</v>
      </c>
      <c r="B423" t="s">
        <v>4</v>
      </c>
      <c r="C423" t="s">
        <v>46</v>
      </c>
      <c r="D423" t="s">
        <v>2431</v>
      </c>
      <c r="E423">
        <v>1</v>
      </c>
      <c r="G423" s="6"/>
      <c r="H423" t="s">
        <v>4122</v>
      </c>
      <c r="I423" t="s">
        <v>168</v>
      </c>
      <c r="J423" t="s">
        <v>169</v>
      </c>
    </row>
    <row r="424" spans="1:10" x14ac:dyDescent="0.75">
      <c r="A424" s="16">
        <v>43909</v>
      </c>
      <c r="B424" t="s">
        <v>4</v>
      </c>
      <c r="C424" t="s">
        <v>46</v>
      </c>
      <c r="D424" t="s">
        <v>2432</v>
      </c>
      <c r="E424">
        <v>1</v>
      </c>
      <c r="G424" s="6"/>
      <c r="H424" t="s">
        <v>4122</v>
      </c>
      <c r="I424" t="s">
        <v>168</v>
      </c>
      <c r="J424" t="s">
        <v>169</v>
      </c>
    </row>
    <row r="425" spans="1:10" x14ac:dyDescent="0.75">
      <c r="A425" s="16">
        <v>43908</v>
      </c>
      <c r="B425" t="s">
        <v>4</v>
      </c>
      <c r="C425" t="s">
        <v>46</v>
      </c>
      <c r="D425" t="s">
        <v>4378</v>
      </c>
      <c r="E425">
        <v>1</v>
      </c>
      <c r="F425" t="s">
        <v>4392</v>
      </c>
      <c r="G425" s="6" t="s">
        <v>2438</v>
      </c>
      <c r="H425" t="s">
        <v>46</v>
      </c>
      <c r="I425" t="s">
        <v>168</v>
      </c>
      <c r="J425" t="s">
        <v>170</v>
      </c>
    </row>
    <row r="426" spans="1:10" x14ac:dyDescent="0.75">
      <c r="A426" s="16">
        <v>43908</v>
      </c>
      <c r="B426" t="s">
        <v>4</v>
      </c>
      <c r="C426" t="s">
        <v>46</v>
      </c>
      <c r="D426" t="s">
        <v>4379</v>
      </c>
      <c r="E426">
        <v>1</v>
      </c>
      <c r="F426" t="s">
        <v>4393</v>
      </c>
      <c r="G426" s="6" t="s">
        <v>4391</v>
      </c>
      <c r="H426" t="s">
        <v>46</v>
      </c>
      <c r="I426" t="s">
        <v>168</v>
      </c>
      <c r="J426" t="s">
        <v>170</v>
      </c>
    </row>
    <row r="427" spans="1:10" x14ac:dyDescent="0.75">
      <c r="A427" s="16">
        <v>43908</v>
      </c>
      <c r="B427" t="s">
        <v>4</v>
      </c>
      <c r="C427" t="s">
        <v>46</v>
      </c>
      <c r="D427" t="s">
        <v>4380</v>
      </c>
      <c r="E427">
        <v>1</v>
      </c>
      <c r="F427" t="s">
        <v>4381</v>
      </c>
      <c r="H427" t="s">
        <v>46</v>
      </c>
      <c r="I427" t="s">
        <v>2447</v>
      </c>
      <c r="J427" t="s">
        <v>170</v>
      </c>
    </row>
    <row r="428" spans="1:10" x14ac:dyDescent="0.75">
      <c r="A428" s="16">
        <v>43908</v>
      </c>
      <c r="B428" t="s">
        <v>4</v>
      </c>
      <c r="C428" t="s">
        <v>46</v>
      </c>
      <c r="D428" t="s">
        <v>4382</v>
      </c>
      <c r="E428">
        <v>1</v>
      </c>
      <c r="H428" t="s">
        <v>683</v>
      </c>
      <c r="I428" t="s">
        <v>168</v>
      </c>
      <c r="J428" t="s">
        <v>169</v>
      </c>
    </row>
    <row r="429" spans="1:10" x14ac:dyDescent="0.75">
      <c r="A429" s="16">
        <v>43908</v>
      </c>
      <c r="B429" t="s">
        <v>4</v>
      </c>
      <c r="C429" t="s">
        <v>46</v>
      </c>
      <c r="D429" t="s">
        <v>4383</v>
      </c>
      <c r="E429">
        <v>1</v>
      </c>
      <c r="F429" s="6"/>
      <c r="G429" s="6"/>
      <c r="H429" t="s">
        <v>46</v>
      </c>
      <c r="I429" t="s">
        <v>2447</v>
      </c>
      <c r="J429" t="s">
        <v>4077</v>
      </c>
    </row>
    <row r="430" spans="1:10" x14ac:dyDescent="0.75">
      <c r="A430" s="16">
        <v>43908</v>
      </c>
      <c r="B430" t="s">
        <v>4</v>
      </c>
      <c r="C430" t="s">
        <v>46</v>
      </c>
      <c r="D430" t="s">
        <v>4384</v>
      </c>
      <c r="E430">
        <v>1</v>
      </c>
      <c r="F430" s="6"/>
      <c r="G430" s="6"/>
      <c r="H430" t="s">
        <v>683</v>
      </c>
      <c r="I430" t="s">
        <v>168</v>
      </c>
      <c r="J430" t="s">
        <v>169</v>
      </c>
    </row>
    <row r="431" spans="1:10" x14ac:dyDescent="0.75">
      <c r="A431" s="16">
        <v>43908</v>
      </c>
      <c r="B431" t="s">
        <v>4</v>
      </c>
      <c r="C431" t="s">
        <v>46</v>
      </c>
      <c r="D431" t="s">
        <v>4385</v>
      </c>
      <c r="E431">
        <v>1</v>
      </c>
      <c r="F431" s="6"/>
      <c r="G431" s="6"/>
      <c r="H431" t="s">
        <v>664</v>
      </c>
      <c r="I431" t="s">
        <v>168</v>
      </c>
      <c r="J431" t="s">
        <v>169</v>
      </c>
    </row>
    <row r="432" spans="1:10" x14ac:dyDescent="0.75">
      <c r="A432" s="16">
        <v>43908</v>
      </c>
      <c r="B432" t="s">
        <v>4</v>
      </c>
      <c r="C432" t="s">
        <v>46</v>
      </c>
      <c r="D432" t="s">
        <v>4386</v>
      </c>
      <c r="E432">
        <v>1</v>
      </c>
      <c r="F432" s="6"/>
      <c r="G432" s="6"/>
      <c r="H432" t="s">
        <v>683</v>
      </c>
      <c r="I432" t="s">
        <v>168</v>
      </c>
      <c r="J432" t="s">
        <v>169</v>
      </c>
    </row>
    <row r="433" spans="1:10" x14ac:dyDescent="0.75">
      <c r="A433" s="16">
        <v>43908</v>
      </c>
      <c r="B433" t="s">
        <v>4</v>
      </c>
      <c r="C433" t="s">
        <v>46</v>
      </c>
      <c r="D433" t="s">
        <v>4387</v>
      </c>
      <c r="E433">
        <v>1</v>
      </c>
      <c r="F433" s="6"/>
      <c r="G433" s="6"/>
      <c r="H433" t="s">
        <v>683</v>
      </c>
      <c r="I433" t="s">
        <v>168</v>
      </c>
      <c r="J433" t="s">
        <v>169</v>
      </c>
    </row>
    <row r="434" spans="1:10" x14ac:dyDescent="0.75">
      <c r="A434" s="16">
        <v>43908</v>
      </c>
      <c r="B434" t="s">
        <v>4</v>
      </c>
      <c r="C434" t="s">
        <v>46</v>
      </c>
      <c r="D434" t="s">
        <v>4388</v>
      </c>
      <c r="E434">
        <v>1</v>
      </c>
      <c r="F434" s="6"/>
      <c r="G434" s="6"/>
      <c r="H434" t="s">
        <v>683</v>
      </c>
      <c r="I434" t="s">
        <v>168</v>
      </c>
      <c r="J434" t="s">
        <v>169</v>
      </c>
    </row>
    <row r="435" spans="1:10" x14ac:dyDescent="0.75">
      <c r="A435" s="16">
        <v>43908</v>
      </c>
      <c r="B435" t="s">
        <v>4</v>
      </c>
      <c r="C435" t="s">
        <v>46</v>
      </c>
      <c r="D435" t="s">
        <v>4389</v>
      </c>
      <c r="E435">
        <v>1</v>
      </c>
      <c r="F435" s="6"/>
      <c r="G435" s="6"/>
      <c r="H435" t="s">
        <v>664</v>
      </c>
      <c r="I435" t="s">
        <v>168</v>
      </c>
      <c r="J435" t="s">
        <v>169</v>
      </c>
    </row>
    <row r="436" spans="1:10" x14ac:dyDescent="0.75">
      <c r="A436" s="16">
        <v>43908</v>
      </c>
      <c r="B436" t="s">
        <v>4</v>
      </c>
      <c r="C436" t="s">
        <v>46</v>
      </c>
      <c r="D436" t="s">
        <v>4390</v>
      </c>
      <c r="E436">
        <v>1</v>
      </c>
      <c r="F436" s="6"/>
      <c r="G436" s="6"/>
      <c r="H436" t="s">
        <v>683</v>
      </c>
      <c r="I436" t="s">
        <v>168</v>
      </c>
      <c r="J436" t="s">
        <v>169</v>
      </c>
    </row>
    <row r="437" spans="1:10" x14ac:dyDescent="0.75">
      <c r="A437" s="16">
        <v>43907</v>
      </c>
      <c r="B437" t="s">
        <v>4</v>
      </c>
      <c r="C437" t="s">
        <v>25</v>
      </c>
      <c r="D437" t="s">
        <v>2436</v>
      </c>
      <c r="E437">
        <v>1</v>
      </c>
      <c r="F437" s="26" t="s">
        <v>4377</v>
      </c>
      <c r="G437" s="6" t="s">
        <v>2437</v>
      </c>
      <c r="H437" t="s">
        <v>1440</v>
      </c>
      <c r="I437" t="s">
        <v>3214</v>
      </c>
      <c r="J437" t="s">
        <v>170</v>
      </c>
    </row>
    <row r="438" spans="1:10" x14ac:dyDescent="0.75">
      <c r="A438" s="16">
        <v>43907</v>
      </c>
      <c r="B438" t="s">
        <v>4</v>
      </c>
      <c r="C438" t="s">
        <v>112</v>
      </c>
      <c r="D438" t="s">
        <v>4394</v>
      </c>
      <c r="E438">
        <v>1</v>
      </c>
      <c r="F438" t="s">
        <v>4395</v>
      </c>
      <c r="G438" s="6" t="s">
        <v>2439</v>
      </c>
      <c r="H438" t="s">
        <v>88</v>
      </c>
      <c r="I438" t="s">
        <v>2447</v>
      </c>
      <c r="J438" t="s">
        <v>170</v>
      </c>
    </row>
    <row r="439" spans="1:10" x14ac:dyDescent="0.75">
      <c r="A439" s="16">
        <v>43881</v>
      </c>
      <c r="B439" t="s">
        <v>4</v>
      </c>
      <c r="C439" t="s">
        <v>46</v>
      </c>
      <c r="D439" t="s">
        <v>2440</v>
      </c>
      <c r="E439">
        <v>1</v>
      </c>
      <c r="F439" t="s">
        <v>2444</v>
      </c>
      <c r="G439" s="6" t="s">
        <v>2445</v>
      </c>
      <c r="H439" t="s">
        <v>46</v>
      </c>
      <c r="I439" t="s">
        <v>2447</v>
      </c>
      <c r="J439" t="s">
        <v>170</v>
      </c>
    </row>
    <row r="440" spans="1:10" x14ac:dyDescent="0.75">
      <c r="A440" s="16">
        <v>43881</v>
      </c>
      <c r="B440" t="s">
        <v>4</v>
      </c>
      <c r="C440" t="s">
        <v>46</v>
      </c>
      <c r="D440" t="s">
        <v>2441</v>
      </c>
      <c r="E440">
        <v>1</v>
      </c>
      <c r="G440" s="6" t="s">
        <v>2446</v>
      </c>
      <c r="H440" t="s">
        <v>46</v>
      </c>
      <c r="I440" t="s">
        <v>2447</v>
      </c>
      <c r="J440" t="s">
        <v>170</v>
      </c>
    </row>
    <row r="441" spans="1:10" x14ac:dyDescent="0.75">
      <c r="A441" s="16">
        <v>43881</v>
      </c>
      <c r="B441" t="s">
        <v>4</v>
      </c>
      <c r="C441" t="s">
        <v>46</v>
      </c>
      <c r="D441" t="s">
        <v>2442</v>
      </c>
      <c r="E441">
        <v>1</v>
      </c>
      <c r="G441" s="6"/>
      <c r="H441" t="s">
        <v>46</v>
      </c>
      <c r="I441" t="s">
        <v>2447</v>
      </c>
      <c r="J441" t="s">
        <v>170</v>
      </c>
    </row>
    <row r="442" spans="1:10" x14ac:dyDescent="0.75">
      <c r="A442" s="16">
        <v>43881</v>
      </c>
      <c r="B442" t="s">
        <v>4</v>
      </c>
      <c r="C442" t="s">
        <v>46</v>
      </c>
      <c r="D442" t="s">
        <v>2443</v>
      </c>
      <c r="E442">
        <v>1</v>
      </c>
      <c r="G442" s="6"/>
      <c r="H442" t="s">
        <v>46</v>
      </c>
      <c r="I442" t="s">
        <v>2447</v>
      </c>
      <c r="J442" t="s">
        <v>170</v>
      </c>
    </row>
    <row r="443" spans="1:10" x14ac:dyDescent="0.75">
      <c r="A443" s="16">
        <v>43881</v>
      </c>
      <c r="B443" t="s">
        <v>4</v>
      </c>
      <c r="C443" t="s">
        <v>46</v>
      </c>
      <c r="D443" t="s">
        <v>4396</v>
      </c>
      <c r="E443">
        <v>1</v>
      </c>
      <c r="G443" s="6"/>
      <c r="H443" t="s">
        <v>46</v>
      </c>
      <c r="I443" t="s">
        <v>2447</v>
      </c>
      <c r="J443" t="s">
        <v>170</v>
      </c>
    </row>
    <row r="444" spans="1:10" x14ac:dyDescent="0.75">
      <c r="A444" s="16">
        <v>43864</v>
      </c>
      <c r="B444" t="s">
        <v>4</v>
      </c>
      <c r="C444" t="s">
        <v>46</v>
      </c>
      <c r="D444" t="s">
        <v>4398</v>
      </c>
      <c r="E444">
        <v>1</v>
      </c>
      <c r="F444" t="s">
        <v>4399</v>
      </c>
      <c r="G444" s="6" t="s">
        <v>2102</v>
      </c>
      <c r="H444" t="s">
        <v>683</v>
      </c>
      <c r="I444" t="s">
        <v>168</v>
      </c>
      <c r="J444" t="s">
        <v>169</v>
      </c>
    </row>
    <row r="445" spans="1:10" x14ac:dyDescent="0.75">
      <c r="A445" s="16">
        <v>43864</v>
      </c>
      <c r="B445" t="s">
        <v>4</v>
      </c>
      <c r="C445" t="s">
        <v>46</v>
      </c>
      <c r="D445" t="s">
        <v>4401</v>
      </c>
      <c r="E445">
        <v>1</v>
      </c>
      <c r="F445" t="s">
        <v>4400</v>
      </c>
      <c r="G445" s="6"/>
      <c r="H445" t="s">
        <v>683</v>
      </c>
      <c r="I445" t="s">
        <v>168</v>
      </c>
      <c r="J445" t="s">
        <v>169</v>
      </c>
    </row>
    <row r="446" spans="1:10" x14ac:dyDescent="0.75">
      <c r="A446" s="16">
        <v>43864</v>
      </c>
      <c r="B446" t="s">
        <v>4</v>
      </c>
      <c r="C446" t="s">
        <v>46</v>
      </c>
      <c r="D446" t="s">
        <v>4402</v>
      </c>
      <c r="E446">
        <v>1</v>
      </c>
      <c r="F446" t="s">
        <v>4403</v>
      </c>
      <c r="G446" s="6"/>
      <c r="H446" t="s">
        <v>683</v>
      </c>
      <c r="I446" t="s">
        <v>168</v>
      </c>
      <c r="J446" t="s">
        <v>170</v>
      </c>
    </row>
    <row r="447" spans="1:10" x14ac:dyDescent="0.75">
      <c r="A447" s="16">
        <v>43864</v>
      </c>
      <c r="B447" t="s">
        <v>4</v>
      </c>
      <c r="C447" t="s">
        <v>46</v>
      </c>
      <c r="D447" t="s">
        <v>4404</v>
      </c>
      <c r="E447">
        <v>1</v>
      </c>
      <c r="F447" t="s">
        <v>2098</v>
      </c>
      <c r="G447" s="6"/>
      <c r="H447" t="s">
        <v>683</v>
      </c>
      <c r="I447" t="s">
        <v>168</v>
      </c>
      <c r="J447" t="s">
        <v>169</v>
      </c>
    </row>
    <row r="448" spans="1:10" x14ac:dyDescent="0.75">
      <c r="A448" s="16">
        <v>43864</v>
      </c>
      <c r="B448" t="s">
        <v>4</v>
      </c>
      <c r="C448" t="s">
        <v>46</v>
      </c>
      <c r="D448" t="s">
        <v>4405</v>
      </c>
      <c r="E448">
        <v>1</v>
      </c>
      <c r="G448" s="6"/>
      <c r="H448" t="s">
        <v>683</v>
      </c>
      <c r="I448" t="s">
        <v>168</v>
      </c>
      <c r="J448" t="s">
        <v>170</v>
      </c>
    </row>
    <row r="449" spans="1:10" x14ac:dyDescent="0.75">
      <c r="A449" s="16">
        <v>43864</v>
      </c>
      <c r="B449" t="s">
        <v>4</v>
      </c>
      <c r="C449" t="s">
        <v>46</v>
      </c>
      <c r="D449" t="s">
        <v>4406</v>
      </c>
      <c r="E449">
        <v>1</v>
      </c>
      <c r="G449" s="6"/>
      <c r="H449" t="s">
        <v>683</v>
      </c>
      <c r="I449" t="s">
        <v>168</v>
      </c>
      <c r="J449" t="s">
        <v>169</v>
      </c>
    </row>
    <row r="450" spans="1:10" x14ac:dyDescent="0.75">
      <c r="A450" s="16">
        <v>43864</v>
      </c>
      <c r="B450" t="s">
        <v>4</v>
      </c>
      <c r="C450" t="s">
        <v>46</v>
      </c>
      <c r="D450" t="s">
        <v>4407</v>
      </c>
      <c r="E450">
        <v>1</v>
      </c>
      <c r="G450" s="6"/>
      <c r="H450" t="s">
        <v>1440</v>
      </c>
      <c r="I450" t="s">
        <v>3214</v>
      </c>
      <c r="J450" t="s">
        <v>4408</v>
      </c>
    </row>
    <row r="451" spans="1:10" x14ac:dyDescent="0.75">
      <c r="A451" s="16">
        <v>43864</v>
      </c>
      <c r="B451" t="s">
        <v>4</v>
      </c>
      <c r="C451" t="s">
        <v>46</v>
      </c>
      <c r="D451" t="s">
        <v>2097</v>
      </c>
      <c r="E451">
        <v>1</v>
      </c>
      <c r="G451" s="6"/>
      <c r="H451" t="s">
        <v>14</v>
      </c>
      <c r="I451" t="s">
        <v>168</v>
      </c>
      <c r="J451" t="s">
        <v>169</v>
      </c>
    </row>
    <row r="452" spans="1:10" x14ac:dyDescent="0.75">
      <c r="A452" s="16">
        <v>43864</v>
      </c>
      <c r="B452" t="s">
        <v>4</v>
      </c>
      <c r="C452" t="s">
        <v>46</v>
      </c>
      <c r="D452" t="s">
        <v>2099</v>
      </c>
      <c r="E452">
        <v>1</v>
      </c>
      <c r="G452" s="6"/>
      <c r="H452" t="s">
        <v>5</v>
      </c>
      <c r="I452" t="s">
        <v>168</v>
      </c>
      <c r="J452" t="s">
        <v>169</v>
      </c>
    </row>
    <row r="453" spans="1:10" x14ac:dyDescent="0.75">
      <c r="A453" s="16">
        <v>43864</v>
      </c>
      <c r="B453" t="s">
        <v>4</v>
      </c>
      <c r="C453" t="s">
        <v>46</v>
      </c>
      <c r="D453" t="s">
        <v>2100</v>
      </c>
      <c r="E453">
        <v>1</v>
      </c>
      <c r="G453" s="6"/>
      <c r="H453" t="s">
        <v>5</v>
      </c>
      <c r="I453" t="s">
        <v>168</v>
      </c>
      <c r="J453" t="s">
        <v>169</v>
      </c>
    </row>
    <row r="454" spans="1:10" x14ac:dyDescent="0.75">
      <c r="A454" s="16">
        <v>43864</v>
      </c>
      <c r="B454" t="s">
        <v>4</v>
      </c>
      <c r="C454" t="s">
        <v>46</v>
      </c>
      <c r="D454" t="s">
        <v>2101</v>
      </c>
      <c r="E454">
        <v>1</v>
      </c>
      <c r="G454" s="6"/>
      <c r="H454" t="s">
        <v>5</v>
      </c>
      <c r="I454" t="s">
        <v>168</v>
      </c>
      <c r="J454" t="s">
        <v>169</v>
      </c>
    </row>
    <row r="455" spans="1:10" x14ac:dyDescent="0.75">
      <c r="A455" s="16">
        <v>43861</v>
      </c>
      <c r="B455" t="s">
        <v>4</v>
      </c>
      <c r="C455" t="s">
        <v>46</v>
      </c>
      <c r="D455" t="s">
        <v>2448</v>
      </c>
      <c r="E455">
        <v>1</v>
      </c>
      <c r="F455" t="s">
        <v>4409</v>
      </c>
      <c r="G455" s="6" t="s">
        <v>2449</v>
      </c>
      <c r="H455" t="s">
        <v>46</v>
      </c>
      <c r="I455" t="s">
        <v>2447</v>
      </c>
      <c r="J455" t="s">
        <v>170</v>
      </c>
    </row>
    <row r="456" spans="1:10" x14ac:dyDescent="0.75">
      <c r="A456" s="16">
        <v>43840</v>
      </c>
      <c r="B456" t="s">
        <v>4</v>
      </c>
      <c r="C456" t="s">
        <v>46</v>
      </c>
      <c r="D456" t="s">
        <v>4410</v>
      </c>
      <c r="E456">
        <v>1</v>
      </c>
      <c r="F456" t="s">
        <v>2466</v>
      </c>
      <c r="G456" s="6" t="s">
        <v>2468</v>
      </c>
      <c r="H456" t="s">
        <v>46</v>
      </c>
      <c r="I456" t="s">
        <v>171</v>
      </c>
      <c r="J456" t="s">
        <v>170</v>
      </c>
    </row>
    <row r="457" spans="1:10" x14ac:dyDescent="0.75">
      <c r="A457" s="16">
        <v>43840</v>
      </c>
      <c r="B457" t="s">
        <v>4</v>
      </c>
      <c r="C457" t="s">
        <v>46</v>
      </c>
      <c r="D457" t="s">
        <v>4411</v>
      </c>
      <c r="E457">
        <v>1</v>
      </c>
      <c r="F457" t="s">
        <v>4412</v>
      </c>
      <c r="G457" s="6" t="s">
        <v>2467</v>
      </c>
      <c r="H457" t="s">
        <v>46</v>
      </c>
      <c r="I457" t="s">
        <v>171</v>
      </c>
      <c r="J457" t="s">
        <v>170</v>
      </c>
    </row>
    <row r="458" spans="1:10" x14ac:dyDescent="0.75">
      <c r="A458" s="16">
        <v>43840</v>
      </c>
      <c r="B458" t="s">
        <v>4</v>
      </c>
      <c r="C458" t="s">
        <v>46</v>
      </c>
      <c r="D458" t="s">
        <v>4413</v>
      </c>
      <c r="E458">
        <v>1</v>
      </c>
      <c r="F458" t="s">
        <v>4414</v>
      </c>
      <c r="H458" t="s">
        <v>46</v>
      </c>
      <c r="I458" t="s">
        <v>2447</v>
      </c>
      <c r="J458" t="s">
        <v>170</v>
      </c>
    </row>
    <row r="459" spans="1:10" x14ac:dyDescent="0.75">
      <c r="A459" s="16">
        <v>43840</v>
      </c>
      <c r="B459" t="s">
        <v>4</v>
      </c>
      <c r="C459" t="s">
        <v>46</v>
      </c>
      <c r="D459" t="s">
        <v>4415</v>
      </c>
      <c r="E459">
        <v>1</v>
      </c>
      <c r="F459" t="s">
        <v>4416</v>
      </c>
      <c r="H459" t="s">
        <v>46</v>
      </c>
      <c r="I459" t="s">
        <v>2447</v>
      </c>
      <c r="J459" t="s">
        <v>170</v>
      </c>
    </row>
    <row r="460" spans="1:10" x14ac:dyDescent="0.75">
      <c r="A460" s="16">
        <v>43840</v>
      </c>
      <c r="B460" t="s">
        <v>4</v>
      </c>
      <c r="C460" t="s">
        <v>46</v>
      </c>
      <c r="D460" t="s">
        <v>4417</v>
      </c>
      <c r="E460">
        <v>1</v>
      </c>
      <c r="F460" t="s">
        <v>4418</v>
      </c>
      <c r="H460" t="s">
        <v>46</v>
      </c>
      <c r="I460" t="s">
        <v>171</v>
      </c>
      <c r="J460" t="s">
        <v>170</v>
      </c>
    </row>
    <row r="461" spans="1:10" x14ac:dyDescent="0.75">
      <c r="A461" s="16">
        <v>43840</v>
      </c>
      <c r="B461" t="s">
        <v>4</v>
      </c>
      <c r="C461" t="s">
        <v>46</v>
      </c>
      <c r="D461" t="s">
        <v>4419</v>
      </c>
      <c r="E461">
        <v>1</v>
      </c>
      <c r="F461" t="s">
        <v>4420</v>
      </c>
      <c r="H461" t="s">
        <v>46</v>
      </c>
      <c r="I461" t="s">
        <v>3214</v>
      </c>
      <c r="J461" t="s">
        <v>170</v>
      </c>
    </row>
    <row r="462" spans="1:10" x14ac:dyDescent="0.75">
      <c r="A462" s="16">
        <v>43840</v>
      </c>
      <c r="B462" t="s">
        <v>4</v>
      </c>
      <c r="C462" t="s">
        <v>46</v>
      </c>
      <c r="D462" t="s">
        <v>2450</v>
      </c>
      <c r="E462">
        <v>1</v>
      </c>
      <c r="H462" t="s">
        <v>46</v>
      </c>
      <c r="I462" t="s">
        <v>168</v>
      </c>
      <c r="J462" t="s">
        <v>169</v>
      </c>
    </row>
    <row r="463" spans="1:10" x14ac:dyDescent="0.75">
      <c r="A463" s="16">
        <v>43840</v>
      </c>
      <c r="B463" t="s">
        <v>4</v>
      </c>
      <c r="C463" t="s">
        <v>46</v>
      </c>
      <c r="D463" t="s">
        <v>2451</v>
      </c>
      <c r="E463">
        <v>1</v>
      </c>
      <c r="H463" t="s">
        <v>46</v>
      </c>
      <c r="I463" t="s">
        <v>168</v>
      </c>
      <c r="J463" t="s">
        <v>169</v>
      </c>
    </row>
    <row r="464" spans="1:10" x14ac:dyDescent="0.75">
      <c r="A464" s="16">
        <v>43840</v>
      </c>
      <c r="B464" t="s">
        <v>4</v>
      </c>
      <c r="C464" t="s">
        <v>46</v>
      </c>
      <c r="D464" t="s">
        <v>2452</v>
      </c>
      <c r="E464">
        <v>1</v>
      </c>
      <c r="H464" t="s">
        <v>46</v>
      </c>
      <c r="I464" t="s">
        <v>168</v>
      </c>
      <c r="J464" t="s">
        <v>169</v>
      </c>
    </row>
    <row r="465" spans="1:10" x14ac:dyDescent="0.75">
      <c r="A465" s="16">
        <v>43840</v>
      </c>
      <c r="B465" t="s">
        <v>4</v>
      </c>
      <c r="C465" t="s">
        <v>46</v>
      </c>
      <c r="D465" t="s">
        <v>2453</v>
      </c>
      <c r="E465">
        <v>1</v>
      </c>
      <c r="H465" t="s">
        <v>46</v>
      </c>
      <c r="I465" t="s">
        <v>168</v>
      </c>
      <c r="J465" t="s">
        <v>169</v>
      </c>
    </row>
    <row r="466" spans="1:10" x14ac:dyDescent="0.75">
      <c r="A466" s="16">
        <v>43840</v>
      </c>
      <c r="B466" t="s">
        <v>4</v>
      </c>
      <c r="C466" t="s">
        <v>46</v>
      </c>
      <c r="D466" t="s">
        <v>2454</v>
      </c>
      <c r="E466">
        <v>1</v>
      </c>
      <c r="H466" t="s">
        <v>46</v>
      </c>
      <c r="I466" t="s">
        <v>168</v>
      </c>
      <c r="J466" t="s">
        <v>169</v>
      </c>
    </row>
    <row r="467" spans="1:10" x14ac:dyDescent="0.75">
      <c r="A467" s="16">
        <v>43840</v>
      </c>
      <c r="B467" t="s">
        <v>4</v>
      </c>
      <c r="C467" t="s">
        <v>46</v>
      </c>
      <c r="D467" t="s">
        <v>2455</v>
      </c>
      <c r="E467">
        <v>1</v>
      </c>
      <c r="H467" t="s">
        <v>683</v>
      </c>
      <c r="I467" t="s">
        <v>168</v>
      </c>
      <c r="J467" t="s">
        <v>169</v>
      </c>
    </row>
    <row r="468" spans="1:10" x14ac:dyDescent="0.75">
      <c r="A468" s="16">
        <v>43840</v>
      </c>
      <c r="B468" t="s">
        <v>4</v>
      </c>
      <c r="C468" t="s">
        <v>46</v>
      </c>
      <c r="D468" t="s">
        <v>2456</v>
      </c>
      <c r="E468">
        <v>1</v>
      </c>
      <c r="H468" t="s">
        <v>46</v>
      </c>
      <c r="I468" t="s">
        <v>168</v>
      </c>
      <c r="J468" t="s">
        <v>169</v>
      </c>
    </row>
    <row r="469" spans="1:10" x14ac:dyDescent="0.75">
      <c r="A469" s="16">
        <v>43840</v>
      </c>
      <c r="B469" t="s">
        <v>4</v>
      </c>
      <c r="C469" t="s">
        <v>46</v>
      </c>
      <c r="D469" t="s">
        <v>2457</v>
      </c>
      <c r="E469">
        <v>1</v>
      </c>
      <c r="H469" t="s">
        <v>46</v>
      </c>
      <c r="I469" t="s">
        <v>168</v>
      </c>
      <c r="J469" t="s">
        <v>169</v>
      </c>
    </row>
    <row r="470" spans="1:10" x14ac:dyDescent="0.75">
      <c r="A470" s="16">
        <v>43840</v>
      </c>
      <c r="B470" t="s">
        <v>4</v>
      </c>
      <c r="C470" t="s">
        <v>46</v>
      </c>
      <c r="D470" t="s">
        <v>2458</v>
      </c>
      <c r="E470">
        <v>1</v>
      </c>
      <c r="H470" t="s">
        <v>46</v>
      </c>
      <c r="I470" t="s">
        <v>168</v>
      </c>
      <c r="J470" t="s">
        <v>169</v>
      </c>
    </row>
    <row r="471" spans="1:10" x14ac:dyDescent="0.75">
      <c r="A471" s="16">
        <v>43840</v>
      </c>
      <c r="B471" t="s">
        <v>4</v>
      </c>
      <c r="C471" t="s">
        <v>46</v>
      </c>
      <c r="D471" t="s">
        <v>2459</v>
      </c>
      <c r="E471">
        <v>1</v>
      </c>
      <c r="H471" t="s">
        <v>46</v>
      </c>
      <c r="I471" t="s">
        <v>168</v>
      </c>
      <c r="J471" t="s">
        <v>169</v>
      </c>
    </row>
    <row r="472" spans="1:10" x14ac:dyDescent="0.75">
      <c r="A472" s="16">
        <v>43840</v>
      </c>
      <c r="B472" t="s">
        <v>4</v>
      </c>
      <c r="C472" t="s">
        <v>46</v>
      </c>
      <c r="D472" t="s">
        <v>2460</v>
      </c>
      <c r="E472">
        <v>1</v>
      </c>
      <c r="H472" t="s">
        <v>46</v>
      </c>
      <c r="I472" t="s">
        <v>168</v>
      </c>
      <c r="J472" t="s">
        <v>169</v>
      </c>
    </row>
    <row r="473" spans="1:10" x14ac:dyDescent="0.75">
      <c r="A473" s="16">
        <v>43840</v>
      </c>
      <c r="B473" t="s">
        <v>4</v>
      </c>
      <c r="C473" t="s">
        <v>46</v>
      </c>
      <c r="D473" t="s">
        <v>2461</v>
      </c>
      <c r="E473">
        <v>1</v>
      </c>
      <c r="H473" t="s">
        <v>46</v>
      </c>
      <c r="I473" t="s">
        <v>168</v>
      </c>
      <c r="J473" t="s">
        <v>169</v>
      </c>
    </row>
    <row r="474" spans="1:10" x14ac:dyDescent="0.75">
      <c r="A474" s="16">
        <v>43840</v>
      </c>
      <c r="B474" t="s">
        <v>4</v>
      </c>
      <c r="C474" t="s">
        <v>46</v>
      </c>
      <c r="D474" t="s">
        <v>2462</v>
      </c>
      <c r="E474">
        <v>1</v>
      </c>
      <c r="H474" t="s">
        <v>46</v>
      </c>
      <c r="I474" t="s">
        <v>168</v>
      </c>
      <c r="J474" t="s">
        <v>169</v>
      </c>
    </row>
    <row r="475" spans="1:10" x14ac:dyDescent="0.75">
      <c r="A475" s="16">
        <v>43840</v>
      </c>
      <c r="B475" t="s">
        <v>4</v>
      </c>
      <c r="C475" t="s">
        <v>46</v>
      </c>
      <c r="D475" t="s">
        <v>2463</v>
      </c>
      <c r="E475">
        <v>1</v>
      </c>
      <c r="H475" t="s">
        <v>46</v>
      </c>
      <c r="I475" t="s">
        <v>168</v>
      </c>
      <c r="J475" t="s">
        <v>169</v>
      </c>
    </row>
    <row r="476" spans="1:10" x14ac:dyDescent="0.75">
      <c r="A476" s="16">
        <v>43840</v>
      </c>
      <c r="B476" t="s">
        <v>4</v>
      </c>
      <c r="C476" t="s">
        <v>46</v>
      </c>
      <c r="D476" t="s">
        <v>2464</v>
      </c>
      <c r="E476">
        <v>1</v>
      </c>
      <c r="H476" t="s">
        <v>46</v>
      </c>
      <c r="I476" t="s">
        <v>168</v>
      </c>
      <c r="J476" t="s">
        <v>169</v>
      </c>
    </row>
    <row r="477" spans="1:10" x14ac:dyDescent="0.75">
      <c r="A477" s="16">
        <v>43840</v>
      </c>
      <c r="B477" t="s">
        <v>4</v>
      </c>
      <c r="C477" t="s">
        <v>46</v>
      </c>
      <c r="D477" t="s">
        <v>4421</v>
      </c>
      <c r="E477">
        <v>1</v>
      </c>
      <c r="H477" t="s">
        <v>46</v>
      </c>
      <c r="I477" t="s">
        <v>168</v>
      </c>
      <c r="J477" t="s">
        <v>169</v>
      </c>
    </row>
    <row r="478" spans="1:10" x14ac:dyDescent="0.75">
      <c r="A478" s="16">
        <v>43840</v>
      </c>
      <c r="B478" t="s">
        <v>4</v>
      </c>
      <c r="C478" t="s">
        <v>46</v>
      </c>
      <c r="D478" t="s">
        <v>4422</v>
      </c>
      <c r="E478">
        <v>1</v>
      </c>
      <c r="H478" t="s">
        <v>4233</v>
      </c>
      <c r="I478" t="s">
        <v>168</v>
      </c>
      <c r="J478" t="s">
        <v>169</v>
      </c>
    </row>
    <row r="479" spans="1:10" x14ac:dyDescent="0.75">
      <c r="A479" s="16">
        <v>43840</v>
      </c>
      <c r="B479" t="s">
        <v>4</v>
      </c>
      <c r="C479" t="s">
        <v>46</v>
      </c>
      <c r="D479" t="s">
        <v>4423</v>
      </c>
      <c r="E479">
        <v>1</v>
      </c>
      <c r="H479" t="s">
        <v>4372</v>
      </c>
      <c r="I479" t="s">
        <v>168</v>
      </c>
      <c r="J479" t="s">
        <v>169</v>
      </c>
    </row>
    <row r="480" spans="1:10" x14ac:dyDescent="0.75">
      <c r="A480" s="16">
        <v>43840</v>
      </c>
      <c r="B480" t="s">
        <v>4</v>
      </c>
      <c r="C480" t="s">
        <v>46</v>
      </c>
      <c r="D480" t="s">
        <v>2465</v>
      </c>
      <c r="E480">
        <v>1</v>
      </c>
      <c r="H480" t="s">
        <v>46</v>
      </c>
      <c r="I480" t="s">
        <v>168</v>
      </c>
      <c r="J480" t="s">
        <v>169</v>
      </c>
    </row>
    <row r="481" spans="1:10" x14ac:dyDescent="0.75">
      <c r="A481" s="16">
        <v>43840</v>
      </c>
      <c r="B481" t="s">
        <v>4</v>
      </c>
      <c r="C481" t="s">
        <v>46</v>
      </c>
      <c r="D481" t="s">
        <v>2229</v>
      </c>
      <c r="E481">
        <v>1</v>
      </c>
      <c r="H481" t="s">
        <v>46</v>
      </c>
      <c r="I481" t="s">
        <v>168</v>
      </c>
      <c r="J481" t="s">
        <v>169</v>
      </c>
    </row>
    <row r="482" spans="1:10" x14ac:dyDescent="0.75">
      <c r="A482" s="16">
        <v>43840</v>
      </c>
      <c r="B482" t="s">
        <v>4</v>
      </c>
      <c r="C482" t="s">
        <v>46</v>
      </c>
      <c r="D482" t="s">
        <v>4426</v>
      </c>
      <c r="E482">
        <v>1</v>
      </c>
      <c r="H482" t="s">
        <v>46</v>
      </c>
      <c r="I482" t="s">
        <v>168</v>
      </c>
      <c r="J482" t="s">
        <v>525</v>
      </c>
    </row>
    <row r="483" spans="1:10" x14ac:dyDescent="0.75">
      <c r="A483" s="16">
        <v>43818</v>
      </c>
      <c r="B483" t="s">
        <v>4</v>
      </c>
      <c r="C483" t="s">
        <v>46</v>
      </c>
      <c r="D483" t="s">
        <v>4424</v>
      </c>
      <c r="E483">
        <v>1</v>
      </c>
      <c r="F483" t="s">
        <v>2470</v>
      </c>
      <c r="G483" s="6" t="s">
        <v>2471</v>
      </c>
      <c r="H483" t="s">
        <v>46</v>
      </c>
      <c r="I483" t="s">
        <v>2447</v>
      </c>
      <c r="J483" t="s">
        <v>170</v>
      </c>
    </row>
    <row r="484" spans="1:10" x14ac:dyDescent="0.75">
      <c r="A484" s="16">
        <v>43818</v>
      </c>
      <c r="B484" t="s">
        <v>4</v>
      </c>
      <c r="C484" t="s">
        <v>46</v>
      </c>
      <c r="D484" t="s">
        <v>4425</v>
      </c>
      <c r="E484">
        <v>1</v>
      </c>
      <c r="G484" s="6" t="s">
        <v>2472</v>
      </c>
      <c r="H484" t="s">
        <v>46</v>
      </c>
      <c r="I484" t="s">
        <v>2447</v>
      </c>
      <c r="J484" t="s">
        <v>170</v>
      </c>
    </row>
    <row r="485" spans="1:10" x14ac:dyDescent="0.75">
      <c r="A485" s="16">
        <v>43810</v>
      </c>
      <c r="B485" t="s">
        <v>4</v>
      </c>
      <c r="C485" t="s">
        <v>46</v>
      </c>
      <c r="D485" t="s">
        <v>2473</v>
      </c>
      <c r="E485">
        <v>1</v>
      </c>
      <c r="F485" t="s">
        <v>2478</v>
      </c>
      <c r="G485" s="6" t="s">
        <v>2476</v>
      </c>
      <c r="H485" t="s">
        <v>46</v>
      </c>
      <c r="I485" t="s">
        <v>168</v>
      </c>
      <c r="J485" t="s">
        <v>170</v>
      </c>
    </row>
    <row r="486" spans="1:10" x14ac:dyDescent="0.75">
      <c r="A486" s="16">
        <v>43810</v>
      </c>
      <c r="B486" t="s">
        <v>4</v>
      </c>
      <c r="C486" t="s">
        <v>46</v>
      </c>
      <c r="D486" t="s">
        <v>4427</v>
      </c>
      <c r="E486">
        <v>1</v>
      </c>
      <c r="G486" s="6" t="s">
        <v>2477</v>
      </c>
      <c r="H486" t="s">
        <v>4122</v>
      </c>
      <c r="I486" t="s">
        <v>168</v>
      </c>
      <c r="J486" t="s">
        <v>169</v>
      </c>
    </row>
    <row r="487" spans="1:10" x14ac:dyDescent="0.75">
      <c r="A487" s="16">
        <v>43810</v>
      </c>
      <c r="B487" t="s">
        <v>4</v>
      </c>
      <c r="C487" t="s">
        <v>46</v>
      </c>
      <c r="D487" t="s">
        <v>4428</v>
      </c>
      <c r="E487">
        <v>1</v>
      </c>
      <c r="G487" s="6"/>
      <c r="H487" t="s">
        <v>683</v>
      </c>
      <c r="I487" t="s">
        <v>168</v>
      </c>
      <c r="J487" t="s">
        <v>169</v>
      </c>
    </row>
    <row r="488" spans="1:10" x14ac:dyDescent="0.75">
      <c r="A488" s="16">
        <v>43810</v>
      </c>
      <c r="B488" t="s">
        <v>4</v>
      </c>
      <c r="C488" t="s">
        <v>46</v>
      </c>
      <c r="D488" t="s">
        <v>4429</v>
      </c>
      <c r="E488">
        <v>1</v>
      </c>
      <c r="G488" s="6"/>
      <c r="H488" t="s">
        <v>4122</v>
      </c>
      <c r="I488" t="s">
        <v>168</v>
      </c>
      <c r="J488" t="s">
        <v>169</v>
      </c>
    </row>
    <row r="489" spans="1:10" x14ac:dyDescent="0.75">
      <c r="A489" s="16">
        <v>43810</v>
      </c>
      <c r="B489" t="s">
        <v>4</v>
      </c>
      <c r="C489" t="s">
        <v>46</v>
      </c>
      <c r="D489" t="s">
        <v>2474</v>
      </c>
      <c r="E489">
        <v>1</v>
      </c>
      <c r="H489" t="s">
        <v>46</v>
      </c>
      <c r="I489" t="s">
        <v>168</v>
      </c>
      <c r="J489" t="s">
        <v>169</v>
      </c>
    </row>
    <row r="490" spans="1:10" x14ac:dyDescent="0.75">
      <c r="A490" s="16">
        <v>43810</v>
      </c>
      <c r="B490" t="s">
        <v>4</v>
      </c>
      <c r="C490" t="s">
        <v>46</v>
      </c>
      <c r="D490" t="s">
        <v>4430</v>
      </c>
      <c r="E490">
        <v>1</v>
      </c>
      <c r="H490" t="s">
        <v>4372</v>
      </c>
      <c r="I490" t="s">
        <v>168</v>
      </c>
      <c r="J490" t="s">
        <v>169</v>
      </c>
    </row>
    <row r="491" spans="1:10" x14ac:dyDescent="0.75">
      <c r="A491" s="16">
        <v>43810</v>
      </c>
      <c r="B491" t="s">
        <v>4</v>
      </c>
      <c r="C491" t="s">
        <v>46</v>
      </c>
      <c r="D491" t="s">
        <v>4431</v>
      </c>
      <c r="E491">
        <v>1</v>
      </c>
      <c r="F491" t="s">
        <v>4432</v>
      </c>
      <c r="H491" t="s">
        <v>46</v>
      </c>
      <c r="I491" t="s">
        <v>168</v>
      </c>
      <c r="J491" t="s">
        <v>525</v>
      </c>
    </row>
    <row r="492" spans="1:10" x14ac:dyDescent="0.75">
      <c r="A492" s="16">
        <v>43810</v>
      </c>
      <c r="B492" t="s">
        <v>4</v>
      </c>
      <c r="C492" t="s">
        <v>46</v>
      </c>
      <c r="D492" t="s">
        <v>2475</v>
      </c>
      <c r="E492">
        <v>1</v>
      </c>
      <c r="F492" t="s">
        <v>4432</v>
      </c>
      <c r="H492" t="s">
        <v>46</v>
      </c>
      <c r="I492" t="s">
        <v>168</v>
      </c>
      <c r="J492" t="s">
        <v>525</v>
      </c>
    </row>
    <row r="493" spans="1:10" x14ac:dyDescent="0.75">
      <c r="A493" s="16">
        <v>43804</v>
      </c>
      <c r="B493" t="s">
        <v>4</v>
      </c>
      <c r="C493" t="s">
        <v>5</v>
      </c>
      <c r="D493" t="s">
        <v>4433</v>
      </c>
      <c r="E493">
        <v>1</v>
      </c>
      <c r="F493" t="s">
        <v>2497</v>
      </c>
      <c r="G493" s="6" t="s">
        <v>2498</v>
      </c>
      <c r="H493" t="s">
        <v>4434</v>
      </c>
      <c r="I493" t="s">
        <v>168</v>
      </c>
      <c r="J493" t="s">
        <v>170</v>
      </c>
    </row>
    <row r="494" spans="1:10" x14ac:dyDescent="0.75">
      <c r="A494" s="16">
        <v>43804</v>
      </c>
      <c r="B494" t="s">
        <v>4</v>
      </c>
      <c r="C494" t="s">
        <v>5</v>
      </c>
      <c r="D494" t="s">
        <v>2479</v>
      </c>
      <c r="E494">
        <v>1</v>
      </c>
      <c r="G494" s="6" t="s">
        <v>2499</v>
      </c>
      <c r="H494" t="s">
        <v>5</v>
      </c>
      <c r="I494" t="s">
        <v>168</v>
      </c>
      <c r="J494" t="s">
        <v>170</v>
      </c>
    </row>
    <row r="495" spans="1:10" x14ac:dyDescent="0.75">
      <c r="A495" s="16">
        <v>43804</v>
      </c>
      <c r="B495" t="s">
        <v>4</v>
      </c>
      <c r="C495" t="s">
        <v>5</v>
      </c>
      <c r="D495" t="s">
        <v>2480</v>
      </c>
      <c r="E495">
        <v>1</v>
      </c>
      <c r="H495" t="s">
        <v>5</v>
      </c>
      <c r="I495" t="s">
        <v>168</v>
      </c>
      <c r="J495" t="s">
        <v>170</v>
      </c>
    </row>
    <row r="496" spans="1:10" x14ac:dyDescent="0.75">
      <c r="A496" s="16">
        <v>43804</v>
      </c>
      <c r="B496" t="s">
        <v>4</v>
      </c>
      <c r="C496" t="s">
        <v>5</v>
      </c>
      <c r="D496" t="s">
        <v>4435</v>
      </c>
      <c r="E496">
        <v>1</v>
      </c>
      <c r="H496" t="s">
        <v>5</v>
      </c>
      <c r="I496" t="s">
        <v>168</v>
      </c>
      <c r="J496" t="s">
        <v>170</v>
      </c>
    </row>
    <row r="497" spans="1:10" x14ac:dyDescent="0.75">
      <c r="A497" s="16">
        <v>43804</v>
      </c>
      <c r="B497" t="s">
        <v>4</v>
      </c>
      <c r="C497" t="s">
        <v>5</v>
      </c>
      <c r="D497" t="s">
        <v>2481</v>
      </c>
      <c r="E497">
        <v>1</v>
      </c>
      <c r="H497" t="s">
        <v>5</v>
      </c>
      <c r="I497" t="s">
        <v>168</v>
      </c>
      <c r="J497" t="s">
        <v>170</v>
      </c>
    </row>
    <row r="498" spans="1:10" x14ac:dyDescent="0.75">
      <c r="A498" s="16">
        <v>43804</v>
      </c>
      <c r="B498" t="s">
        <v>4</v>
      </c>
      <c r="C498" t="s">
        <v>5</v>
      </c>
      <c r="D498" t="s">
        <v>4436</v>
      </c>
      <c r="E498">
        <v>1</v>
      </c>
      <c r="H498" t="s">
        <v>5</v>
      </c>
      <c r="I498" t="s">
        <v>168</v>
      </c>
      <c r="J498" t="s">
        <v>170</v>
      </c>
    </row>
    <row r="499" spans="1:10" x14ac:dyDescent="0.75">
      <c r="A499" s="16">
        <v>43804</v>
      </c>
      <c r="B499" t="s">
        <v>4</v>
      </c>
      <c r="C499" t="s">
        <v>5</v>
      </c>
      <c r="D499" t="s">
        <v>2482</v>
      </c>
      <c r="E499">
        <v>1</v>
      </c>
      <c r="H499" t="s">
        <v>5</v>
      </c>
      <c r="I499" t="s">
        <v>168</v>
      </c>
      <c r="J499" t="s">
        <v>170</v>
      </c>
    </row>
    <row r="500" spans="1:10" x14ac:dyDescent="0.75">
      <c r="A500" s="16">
        <v>43804</v>
      </c>
      <c r="B500" t="s">
        <v>4</v>
      </c>
      <c r="C500" t="s">
        <v>5</v>
      </c>
      <c r="D500" t="s">
        <v>4437</v>
      </c>
      <c r="E500">
        <v>1</v>
      </c>
      <c r="F500">
        <v>1</v>
      </c>
      <c r="H500" t="s">
        <v>5</v>
      </c>
      <c r="I500" t="s">
        <v>168</v>
      </c>
      <c r="J500" t="s">
        <v>170</v>
      </c>
    </row>
    <row r="501" spans="1:10" x14ac:dyDescent="0.75">
      <c r="A501" s="16">
        <v>43804</v>
      </c>
      <c r="B501" t="s">
        <v>4</v>
      </c>
      <c r="C501" t="s">
        <v>5</v>
      </c>
      <c r="D501" t="s">
        <v>4438</v>
      </c>
      <c r="E501">
        <v>1</v>
      </c>
      <c r="H501" t="s">
        <v>5</v>
      </c>
      <c r="I501" t="s">
        <v>168</v>
      </c>
      <c r="J501" t="s">
        <v>170</v>
      </c>
    </row>
    <row r="502" spans="1:10" x14ac:dyDescent="0.75">
      <c r="A502" s="16">
        <v>43804</v>
      </c>
      <c r="B502" t="s">
        <v>4</v>
      </c>
      <c r="C502" t="s">
        <v>5</v>
      </c>
      <c r="D502" t="s">
        <v>2483</v>
      </c>
      <c r="E502">
        <v>1</v>
      </c>
      <c r="H502" t="s">
        <v>5</v>
      </c>
      <c r="I502" t="s">
        <v>168</v>
      </c>
      <c r="J502" t="s">
        <v>170</v>
      </c>
    </row>
    <row r="503" spans="1:10" x14ac:dyDescent="0.75">
      <c r="A503" s="16">
        <v>43804</v>
      </c>
      <c r="B503" t="s">
        <v>4</v>
      </c>
      <c r="C503" t="s">
        <v>5</v>
      </c>
      <c r="D503" t="s">
        <v>2484</v>
      </c>
      <c r="E503">
        <v>1</v>
      </c>
      <c r="H503" t="s">
        <v>5</v>
      </c>
      <c r="I503" t="s">
        <v>168</v>
      </c>
      <c r="J503" t="s">
        <v>170</v>
      </c>
    </row>
    <row r="504" spans="1:10" x14ac:dyDescent="0.75">
      <c r="A504" s="16">
        <v>43804</v>
      </c>
      <c r="B504" t="s">
        <v>4</v>
      </c>
      <c r="C504" t="s">
        <v>5</v>
      </c>
      <c r="D504" t="s">
        <v>2485</v>
      </c>
      <c r="E504">
        <v>1</v>
      </c>
      <c r="H504" t="s">
        <v>5</v>
      </c>
      <c r="I504" t="s">
        <v>168</v>
      </c>
      <c r="J504" t="s">
        <v>170</v>
      </c>
    </row>
    <row r="505" spans="1:10" x14ac:dyDescent="0.75">
      <c r="A505" s="16">
        <v>43804</v>
      </c>
      <c r="B505" t="s">
        <v>4</v>
      </c>
      <c r="C505" t="s">
        <v>5</v>
      </c>
      <c r="D505" t="s">
        <v>2486</v>
      </c>
      <c r="E505">
        <v>1</v>
      </c>
      <c r="H505" t="s">
        <v>5</v>
      </c>
      <c r="I505" t="s">
        <v>168</v>
      </c>
      <c r="J505" t="s">
        <v>170</v>
      </c>
    </row>
    <row r="506" spans="1:10" x14ac:dyDescent="0.75">
      <c r="A506" s="16">
        <v>43804</v>
      </c>
      <c r="B506" t="s">
        <v>4</v>
      </c>
      <c r="C506" t="s">
        <v>5</v>
      </c>
      <c r="D506" t="s">
        <v>2487</v>
      </c>
      <c r="E506">
        <v>1</v>
      </c>
      <c r="H506" t="s">
        <v>5</v>
      </c>
      <c r="I506" t="s">
        <v>168</v>
      </c>
      <c r="J506" t="s">
        <v>170</v>
      </c>
    </row>
    <row r="507" spans="1:10" x14ac:dyDescent="0.75">
      <c r="A507" s="16">
        <v>43804</v>
      </c>
      <c r="B507" t="s">
        <v>4</v>
      </c>
      <c r="C507" t="s">
        <v>5</v>
      </c>
      <c r="D507" t="s">
        <v>4439</v>
      </c>
      <c r="E507">
        <v>1</v>
      </c>
      <c r="H507" t="s">
        <v>43</v>
      </c>
      <c r="I507" t="s">
        <v>168</v>
      </c>
      <c r="J507" t="s">
        <v>170</v>
      </c>
    </row>
    <row r="508" spans="1:10" x14ac:dyDescent="0.75">
      <c r="A508" s="16">
        <v>43804</v>
      </c>
      <c r="B508" t="s">
        <v>4</v>
      </c>
      <c r="C508" t="s">
        <v>5</v>
      </c>
      <c r="D508" t="s">
        <v>2488</v>
      </c>
      <c r="E508">
        <v>1</v>
      </c>
      <c r="H508" t="s">
        <v>43</v>
      </c>
      <c r="I508" t="s">
        <v>168</v>
      </c>
      <c r="J508" t="s">
        <v>170</v>
      </c>
    </row>
    <row r="509" spans="1:10" x14ac:dyDescent="0.75">
      <c r="A509" s="16">
        <v>43804</v>
      </c>
      <c r="B509" t="s">
        <v>4</v>
      </c>
      <c r="C509" t="s">
        <v>5</v>
      </c>
      <c r="D509" t="s">
        <v>2489</v>
      </c>
      <c r="E509">
        <v>1</v>
      </c>
      <c r="H509" t="s">
        <v>43</v>
      </c>
      <c r="I509" t="s">
        <v>168</v>
      </c>
      <c r="J509" t="s">
        <v>170</v>
      </c>
    </row>
    <row r="510" spans="1:10" x14ac:dyDescent="0.75">
      <c r="A510" s="16">
        <v>43804</v>
      </c>
      <c r="B510" t="s">
        <v>4</v>
      </c>
      <c r="C510" t="s">
        <v>5</v>
      </c>
      <c r="D510" t="s">
        <v>2490</v>
      </c>
      <c r="E510">
        <v>1</v>
      </c>
      <c r="H510" t="s">
        <v>5</v>
      </c>
      <c r="I510" t="s">
        <v>168</v>
      </c>
      <c r="J510" t="s">
        <v>169</v>
      </c>
    </row>
    <row r="511" spans="1:10" x14ac:dyDescent="0.75">
      <c r="A511" s="16">
        <v>43804</v>
      </c>
      <c r="B511" t="s">
        <v>4</v>
      </c>
      <c r="C511" t="s">
        <v>5</v>
      </c>
      <c r="D511" t="s">
        <v>2491</v>
      </c>
      <c r="E511">
        <v>1</v>
      </c>
      <c r="H511" t="s">
        <v>5</v>
      </c>
      <c r="I511" t="s">
        <v>168</v>
      </c>
      <c r="J511" t="s">
        <v>169</v>
      </c>
    </row>
    <row r="512" spans="1:10" x14ac:dyDescent="0.75">
      <c r="A512" s="16">
        <v>43804</v>
      </c>
      <c r="B512" t="s">
        <v>4</v>
      </c>
      <c r="C512" t="s">
        <v>5</v>
      </c>
      <c r="D512" t="s">
        <v>2492</v>
      </c>
      <c r="E512">
        <v>1</v>
      </c>
      <c r="H512" t="s">
        <v>5</v>
      </c>
      <c r="I512" t="s">
        <v>168</v>
      </c>
      <c r="J512" t="s">
        <v>169</v>
      </c>
    </row>
    <row r="513" spans="1:10" x14ac:dyDescent="0.75">
      <c r="A513" s="16">
        <v>43804</v>
      </c>
      <c r="B513" t="s">
        <v>4</v>
      </c>
      <c r="C513" t="s">
        <v>5</v>
      </c>
      <c r="D513" t="s">
        <v>2493</v>
      </c>
      <c r="E513">
        <v>1</v>
      </c>
      <c r="H513" t="s">
        <v>5</v>
      </c>
      <c r="I513" t="s">
        <v>168</v>
      </c>
      <c r="J513" t="s">
        <v>169</v>
      </c>
    </row>
    <row r="514" spans="1:10" x14ac:dyDescent="0.75">
      <c r="A514" s="16">
        <v>43804</v>
      </c>
      <c r="B514" t="s">
        <v>4</v>
      </c>
      <c r="C514" t="s">
        <v>5</v>
      </c>
      <c r="D514" t="s">
        <v>2494</v>
      </c>
      <c r="E514">
        <v>1</v>
      </c>
      <c r="H514" t="s">
        <v>5</v>
      </c>
      <c r="I514" t="s">
        <v>168</v>
      </c>
      <c r="J514" t="s">
        <v>169</v>
      </c>
    </row>
    <row r="515" spans="1:10" x14ac:dyDescent="0.75">
      <c r="A515" s="16">
        <v>43804</v>
      </c>
      <c r="B515" t="s">
        <v>4</v>
      </c>
      <c r="C515" t="s">
        <v>5</v>
      </c>
      <c r="D515" t="s">
        <v>2495</v>
      </c>
      <c r="E515">
        <v>1</v>
      </c>
      <c r="H515" t="s">
        <v>5</v>
      </c>
      <c r="I515" t="s">
        <v>168</v>
      </c>
      <c r="J515" t="s">
        <v>169</v>
      </c>
    </row>
    <row r="516" spans="1:10" x14ac:dyDescent="0.75">
      <c r="A516" s="16">
        <v>43804</v>
      </c>
      <c r="B516" t="s">
        <v>4</v>
      </c>
      <c r="C516" t="s">
        <v>5</v>
      </c>
      <c r="D516" t="s">
        <v>2496</v>
      </c>
      <c r="E516">
        <v>1</v>
      </c>
      <c r="H516" t="s">
        <v>5</v>
      </c>
      <c r="I516" t="s">
        <v>168</v>
      </c>
      <c r="J516" t="s">
        <v>169</v>
      </c>
    </row>
    <row r="517" spans="1:10" x14ac:dyDescent="0.75">
      <c r="A517" s="16">
        <v>43787</v>
      </c>
      <c r="B517" t="s">
        <v>4</v>
      </c>
      <c r="C517" t="s">
        <v>25</v>
      </c>
      <c r="D517" t="s">
        <v>4440</v>
      </c>
      <c r="E517">
        <v>1</v>
      </c>
      <c r="F517" t="s">
        <v>2504</v>
      </c>
      <c r="G517" s="6" t="s">
        <v>2505</v>
      </c>
      <c r="H517" t="s">
        <v>14</v>
      </c>
      <c r="I517" t="s">
        <v>465</v>
      </c>
      <c r="J517" t="s">
        <v>170</v>
      </c>
    </row>
    <row r="518" spans="1:10" x14ac:dyDescent="0.75">
      <c r="A518" s="16">
        <v>43787</v>
      </c>
      <c r="B518" t="s">
        <v>4</v>
      </c>
      <c r="C518" t="s">
        <v>25</v>
      </c>
      <c r="D518" t="s">
        <v>4441</v>
      </c>
      <c r="E518">
        <v>1</v>
      </c>
      <c r="G518" s="6" t="s">
        <v>2506</v>
      </c>
      <c r="H518" t="s">
        <v>14</v>
      </c>
      <c r="I518" t="s">
        <v>465</v>
      </c>
      <c r="J518" t="s">
        <v>170</v>
      </c>
    </row>
    <row r="519" spans="1:10" x14ac:dyDescent="0.75">
      <c r="A519" s="16">
        <v>43787</v>
      </c>
      <c r="B519" t="s">
        <v>4</v>
      </c>
      <c r="C519" t="s">
        <v>25</v>
      </c>
      <c r="D519" t="s">
        <v>4442</v>
      </c>
      <c r="E519">
        <v>1</v>
      </c>
      <c r="G519" s="6"/>
      <c r="H519" t="s">
        <v>100</v>
      </c>
      <c r="I519" t="s">
        <v>465</v>
      </c>
      <c r="J519" t="s">
        <v>170</v>
      </c>
    </row>
    <row r="520" spans="1:10" x14ac:dyDescent="0.75">
      <c r="A520" s="16">
        <v>43787</v>
      </c>
      <c r="B520" t="s">
        <v>4</v>
      </c>
      <c r="C520" t="s">
        <v>25</v>
      </c>
      <c r="D520" t="s">
        <v>4443</v>
      </c>
      <c r="E520">
        <v>1</v>
      </c>
      <c r="G520" s="6"/>
      <c r="H520" t="s">
        <v>100</v>
      </c>
      <c r="I520" t="s">
        <v>465</v>
      </c>
      <c r="J520" t="s">
        <v>170</v>
      </c>
    </row>
    <row r="521" spans="1:10" x14ac:dyDescent="0.75">
      <c r="A521" s="16">
        <v>43787</v>
      </c>
      <c r="B521" t="s">
        <v>4</v>
      </c>
      <c r="C521" t="s">
        <v>25</v>
      </c>
      <c r="D521" t="s">
        <v>2500</v>
      </c>
      <c r="E521">
        <v>1</v>
      </c>
      <c r="H521" t="s">
        <v>14</v>
      </c>
      <c r="I521" t="s">
        <v>465</v>
      </c>
      <c r="J521" t="s">
        <v>169</v>
      </c>
    </row>
    <row r="522" spans="1:10" x14ac:dyDescent="0.75">
      <c r="A522" s="16">
        <v>43787</v>
      </c>
      <c r="B522" t="s">
        <v>4</v>
      </c>
      <c r="C522" t="s">
        <v>25</v>
      </c>
      <c r="D522" t="s">
        <v>2501</v>
      </c>
      <c r="E522">
        <v>1</v>
      </c>
      <c r="H522" t="s">
        <v>14</v>
      </c>
      <c r="I522" t="s">
        <v>465</v>
      </c>
      <c r="J522" t="s">
        <v>169</v>
      </c>
    </row>
    <row r="523" spans="1:10" x14ac:dyDescent="0.75">
      <c r="A523" s="16">
        <v>43787</v>
      </c>
      <c r="B523" t="s">
        <v>4</v>
      </c>
      <c r="C523" t="s">
        <v>25</v>
      </c>
      <c r="D523" t="s">
        <v>4444</v>
      </c>
      <c r="E523">
        <v>1</v>
      </c>
      <c r="H523" t="s">
        <v>100</v>
      </c>
      <c r="I523" t="s">
        <v>465</v>
      </c>
      <c r="J523" t="s">
        <v>169</v>
      </c>
    </row>
    <row r="524" spans="1:10" x14ac:dyDescent="0.75">
      <c r="A524" s="16">
        <v>43787</v>
      </c>
      <c r="B524" t="s">
        <v>4</v>
      </c>
      <c r="C524" t="s">
        <v>25</v>
      </c>
      <c r="D524" t="s">
        <v>2502</v>
      </c>
      <c r="E524">
        <v>1</v>
      </c>
      <c r="H524" t="s">
        <v>14</v>
      </c>
      <c r="I524" t="s">
        <v>465</v>
      </c>
      <c r="J524" t="s">
        <v>169</v>
      </c>
    </row>
    <row r="525" spans="1:10" x14ac:dyDescent="0.75">
      <c r="A525" s="16">
        <v>43787</v>
      </c>
      <c r="B525" t="s">
        <v>4</v>
      </c>
      <c r="C525" t="s">
        <v>25</v>
      </c>
      <c r="D525" t="s">
        <v>2503</v>
      </c>
      <c r="E525">
        <v>1</v>
      </c>
      <c r="H525" t="s">
        <v>88</v>
      </c>
      <c r="I525" t="s">
        <v>465</v>
      </c>
      <c r="J525" t="s">
        <v>169</v>
      </c>
    </row>
    <row r="526" spans="1:10" x14ac:dyDescent="0.75">
      <c r="A526" s="16">
        <v>43773</v>
      </c>
      <c r="B526" t="s">
        <v>4</v>
      </c>
      <c r="C526" t="s">
        <v>46</v>
      </c>
      <c r="D526" t="s">
        <v>4449</v>
      </c>
      <c r="E526">
        <v>1</v>
      </c>
      <c r="F526" t="s">
        <v>2509</v>
      </c>
      <c r="G526" s="6" t="s">
        <v>2511</v>
      </c>
      <c r="H526" t="s">
        <v>46</v>
      </c>
      <c r="I526" t="s">
        <v>171</v>
      </c>
      <c r="J526" t="s">
        <v>170</v>
      </c>
    </row>
    <row r="527" spans="1:10" x14ac:dyDescent="0.75">
      <c r="A527" s="16">
        <v>43773</v>
      </c>
      <c r="B527" t="s">
        <v>4</v>
      </c>
      <c r="C527" t="s">
        <v>46</v>
      </c>
      <c r="D527" t="s">
        <v>2507</v>
      </c>
      <c r="E527">
        <v>1</v>
      </c>
      <c r="G527" s="6" t="s">
        <v>2510</v>
      </c>
      <c r="H527" t="s">
        <v>46</v>
      </c>
      <c r="I527" t="s">
        <v>171</v>
      </c>
      <c r="J527" t="s">
        <v>170</v>
      </c>
    </row>
    <row r="528" spans="1:10" x14ac:dyDescent="0.75">
      <c r="A528" s="16">
        <v>43773</v>
      </c>
      <c r="B528" t="s">
        <v>4</v>
      </c>
      <c r="C528" t="s">
        <v>46</v>
      </c>
      <c r="D528" t="s">
        <v>2512</v>
      </c>
      <c r="E528">
        <v>1</v>
      </c>
      <c r="H528" t="s">
        <v>46</v>
      </c>
      <c r="I528" t="s">
        <v>2447</v>
      </c>
      <c r="J528" t="s">
        <v>170</v>
      </c>
    </row>
    <row r="529" spans="1:10" x14ac:dyDescent="0.75">
      <c r="A529" s="16">
        <v>43773</v>
      </c>
      <c r="B529" t="s">
        <v>4</v>
      </c>
      <c r="C529" t="s">
        <v>46</v>
      </c>
      <c r="D529" t="s">
        <v>4448</v>
      </c>
      <c r="E529">
        <v>1</v>
      </c>
      <c r="H529" t="s">
        <v>46</v>
      </c>
      <c r="I529" t="s">
        <v>2447</v>
      </c>
      <c r="J529" t="s">
        <v>170</v>
      </c>
    </row>
    <row r="530" spans="1:10" x14ac:dyDescent="0.75">
      <c r="A530" s="16">
        <v>43773</v>
      </c>
      <c r="B530" t="s">
        <v>4</v>
      </c>
      <c r="C530" t="s">
        <v>46</v>
      </c>
      <c r="D530" t="s">
        <v>2513</v>
      </c>
      <c r="E530">
        <v>1</v>
      </c>
      <c r="H530" t="s">
        <v>46</v>
      </c>
      <c r="I530" t="s">
        <v>2447</v>
      </c>
      <c r="J530" t="s">
        <v>170</v>
      </c>
    </row>
    <row r="531" spans="1:10" x14ac:dyDescent="0.75">
      <c r="A531" s="16">
        <v>43773</v>
      </c>
      <c r="B531" t="s">
        <v>4</v>
      </c>
      <c r="C531" t="s">
        <v>46</v>
      </c>
      <c r="D531" t="s">
        <v>4446</v>
      </c>
      <c r="E531">
        <v>1</v>
      </c>
      <c r="H531" t="s">
        <v>46</v>
      </c>
      <c r="I531" t="s">
        <v>2447</v>
      </c>
      <c r="J531" t="s">
        <v>170</v>
      </c>
    </row>
    <row r="532" spans="1:10" x14ac:dyDescent="0.75">
      <c r="A532" s="16">
        <v>43773</v>
      </c>
      <c r="B532" t="s">
        <v>4</v>
      </c>
      <c r="C532" t="s">
        <v>46</v>
      </c>
      <c r="D532" t="s">
        <v>4445</v>
      </c>
      <c r="E532">
        <v>1</v>
      </c>
      <c r="H532" t="s">
        <v>46</v>
      </c>
      <c r="I532" t="s">
        <v>2447</v>
      </c>
      <c r="J532" t="s">
        <v>170</v>
      </c>
    </row>
    <row r="533" spans="1:10" x14ac:dyDescent="0.75">
      <c r="A533" s="16">
        <v>43773</v>
      </c>
      <c r="B533" t="s">
        <v>4</v>
      </c>
      <c r="C533" t="s">
        <v>46</v>
      </c>
      <c r="D533" t="s">
        <v>2508</v>
      </c>
      <c r="E533">
        <v>1</v>
      </c>
      <c r="H533" t="s">
        <v>46</v>
      </c>
      <c r="I533" t="s">
        <v>171</v>
      </c>
      <c r="J533" t="s">
        <v>170</v>
      </c>
    </row>
    <row r="534" spans="1:10" x14ac:dyDescent="0.75">
      <c r="A534" s="16">
        <v>43773</v>
      </c>
      <c r="B534" t="s">
        <v>4</v>
      </c>
      <c r="C534" t="s">
        <v>46</v>
      </c>
      <c r="D534" t="s">
        <v>4447</v>
      </c>
      <c r="E534">
        <v>1</v>
      </c>
      <c r="H534" t="s">
        <v>46</v>
      </c>
      <c r="I534" t="s">
        <v>2447</v>
      </c>
      <c r="J534" t="s">
        <v>170</v>
      </c>
    </row>
    <row r="535" spans="1:10" x14ac:dyDescent="0.75">
      <c r="A535" s="16">
        <v>43773</v>
      </c>
      <c r="B535" t="s">
        <v>4</v>
      </c>
      <c r="C535" t="s">
        <v>46</v>
      </c>
      <c r="D535" t="s">
        <v>2514</v>
      </c>
      <c r="E535">
        <v>1</v>
      </c>
      <c r="H535" t="s">
        <v>46</v>
      </c>
      <c r="I535" t="s">
        <v>171</v>
      </c>
      <c r="J535" t="s">
        <v>4077</v>
      </c>
    </row>
    <row r="536" spans="1:10" x14ac:dyDescent="0.75">
      <c r="A536" s="16">
        <v>43752</v>
      </c>
      <c r="B536" t="s">
        <v>4</v>
      </c>
      <c r="C536" t="s">
        <v>14</v>
      </c>
      <c r="D536" t="s">
        <v>4453</v>
      </c>
      <c r="E536">
        <v>1</v>
      </c>
      <c r="F536" t="s">
        <v>469</v>
      </c>
      <c r="G536" s="6" t="s">
        <v>470</v>
      </c>
      <c r="H536" t="s">
        <v>88</v>
      </c>
      <c r="I536" t="s">
        <v>2447</v>
      </c>
      <c r="J536" t="s">
        <v>4077</v>
      </c>
    </row>
    <row r="537" spans="1:10" x14ac:dyDescent="0.75">
      <c r="A537" s="16">
        <v>43752</v>
      </c>
      <c r="B537" t="s">
        <v>4</v>
      </c>
      <c r="C537" t="s">
        <v>14</v>
      </c>
      <c r="D537" t="s">
        <v>4454</v>
      </c>
      <c r="E537">
        <v>1</v>
      </c>
      <c r="F537" t="s">
        <v>2515</v>
      </c>
      <c r="G537" s="6"/>
      <c r="H537" t="s">
        <v>88</v>
      </c>
      <c r="I537" t="s">
        <v>2447</v>
      </c>
      <c r="J537" t="s">
        <v>4077</v>
      </c>
    </row>
    <row r="538" spans="1:10" x14ac:dyDescent="0.75">
      <c r="A538" s="16">
        <v>43752</v>
      </c>
      <c r="B538" t="s">
        <v>4</v>
      </c>
      <c r="C538" t="s">
        <v>14</v>
      </c>
      <c r="D538" t="s">
        <v>4450</v>
      </c>
      <c r="E538">
        <v>1</v>
      </c>
      <c r="G538" s="6"/>
      <c r="H538" t="s">
        <v>88</v>
      </c>
      <c r="I538" t="s">
        <v>2447</v>
      </c>
      <c r="J538" t="s">
        <v>170</v>
      </c>
    </row>
    <row r="539" spans="1:10" x14ac:dyDescent="0.75">
      <c r="A539" s="16">
        <v>43752</v>
      </c>
      <c r="B539" t="s">
        <v>4</v>
      </c>
      <c r="C539" t="s">
        <v>14</v>
      </c>
      <c r="D539" t="s">
        <v>4452</v>
      </c>
      <c r="E539">
        <v>1</v>
      </c>
      <c r="G539" s="6" t="s">
        <v>468</v>
      </c>
      <c r="H539" t="s">
        <v>88</v>
      </c>
      <c r="I539" t="s">
        <v>2447</v>
      </c>
      <c r="J539" t="s">
        <v>170</v>
      </c>
    </row>
    <row r="540" spans="1:10" x14ac:dyDescent="0.75">
      <c r="A540" s="16">
        <v>43752</v>
      </c>
      <c r="B540" t="s">
        <v>4</v>
      </c>
      <c r="C540" t="s">
        <v>14</v>
      </c>
      <c r="D540" t="s">
        <v>4451</v>
      </c>
      <c r="E540">
        <v>1</v>
      </c>
      <c r="G540" s="6" t="s">
        <v>2516</v>
      </c>
      <c r="H540" t="s">
        <v>88</v>
      </c>
      <c r="I540" t="s">
        <v>2447</v>
      </c>
      <c r="J540" t="s">
        <v>170</v>
      </c>
    </row>
    <row r="541" spans="1:10" x14ac:dyDescent="0.75">
      <c r="A541" s="16">
        <v>43738</v>
      </c>
      <c r="B541" t="s">
        <v>4</v>
      </c>
      <c r="C541" t="s">
        <v>5</v>
      </c>
      <c r="D541" t="s">
        <v>2517</v>
      </c>
      <c r="E541">
        <v>1</v>
      </c>
      <c r="F541" t="s">
        <v>2520</v>
      </c>
      <c r="G541" s="6" t="s">
        <v>2522</v>
      </c>
      <c r="H541" t="s">
        <v>5</v>
      </c>
      <c r="I541" t="s">
        <v>168</v>
      </c>
      <c r="J541" t="s">
        <v>170</v>
      </c>
    </row>
    <row r="542" spans="1:10" x14ac:dyDescent="0.75">
      <c r="A542" s="16">
        <v>43738</v>
      </c>
      <c r="B542" t="s">
        <v>4</v>
      </c>
      <c r="C542" t="s">
        <v>5</v>
      </c>
      <c r="D542" t="s">
        <v>2518</v>
      </c>
      <c r="E542">
        <v>1</v>
      </c>
      <c r="G542" s="6" t="s">
        <v>2521</v>
      </c>
      <c r="H542" t="s">
        <v>5</v>
      </c>
      <c r="I542" t="s">
        <v>168</v>
      </c>
      <c r="J542" t="s">
        <v>170</v>
      </c>
    </row>
    <row r="543" spans="1:10" x14ac:dyDescent="0.75">
      <c r="A543" s="16">
        <v>43738</v>
      </c>
      <c r="B543" t="s">
        <v>4</v>
      </c>
      <c r="C543" t="s">
        <v>5</v>
      </c>
      <c r="D543" t="s">
        <v>4228</v>
      </c>
      <c r="E543">
        <v>1</v>
      </c>
      <c r="H543" t="s">
        <v>4233</v>
      </c>
      <c r="I543" t="s">
        <v>168</v>
      </c>
      <c r="J543" t="s">
        <v>169</v>
      </c>
    </row>
    <row r="544" spans="1:10" x14ac:dyDescent="0.75">
      <c r="A544" s="16">
        <v>43738</v>
      </c>
      <c r="B544" t="s">
        <v>4</v>
      </c>
      <c r="C544" t="s">
        <v>5</v>
      </c>
      <c r="D544" t="s">
        <v>4229</v>
      </c>
      <c r="E544">
        <v>1</v>
      </c>
      <c r="H544" t="s">
        <v>4233</v>
      </c>
      <c r="I544" t="s">
        <v>168</v>
      </c>
      <c r="J544" t="s">
        <v>169</v>
      </c>
    </row>
    <row r="545" spans="1:10" x14ac:dyDescent="0.75">
      <c r="A545" s="16">
        <v>43738</v>
      </c>
      <c r="B545" t="s">
        <v>4</v>
      </c>
      <c r="C545" t="s">
        <v>5</v>
      </c>
      <c r="D545" t="s">
        <v>4230</v>
      </c>
      <c r="E545">
        <v>1</v>
      </c>
      <c r="H545" t="s">
        <v>4233</v>
      </c>
      <c r="I545" t="s">
        <v>168</v>
      </c>
      <c r="J545" t="s">
        <v>169</v>
      </c>
    </row>
    <row r="546" spans="1:10" x14ac:dyDescent="0.75">
      <c r="A546" s="16">
        <v>43738</v>
      </c>
      <c r="B546" t="s">
        <v>4</v>
      </c>
      <c r="C546" t="s">
        <v>5</v>
      </c>
      <c r="D546" t="s">
        <v>4455</v>
      </c>
      <c r="E546">
        <v>1</v>
      </c>
      <c r="H546" t="s">
        <v>4456</v>
      </c>
      <c r="I546" t="s">
        <v>168</v>
      </c>
      <c r="J546" t="s">
        <v>525</v>
      </c>
    </row>
    <row r="547" spans="1:10" x14ac:dyDescent="0.75">
      <c r="A547" s="16">
        <v>43738</v>
      </c>
      <c r="B547" t="s">
        <v>4</v>
      </c>
      <c r="C547" t="s">
        <v>5</v>
      </c>
      <c r="D547" t="s">
        <v>4235</v>
      </c>
      <c r="E547">
        <v>1</v>
      </c>
      <c r="H547" t="s">
        <v>4234</v>
      </c>
      <c r="I547" t="s">
        <v>168</v>
      </c>
      <c r="J547" t="s">
        <v>2734</v>
      </c>
    </row>
    <row r="548" spans="1:10" x14ac:dyDescent="0.75">
      <c r="A548" s="16">
        <v>43738</v>
      </c>
      <c r="B548" t="s">
        <v>4</v>
      </c>
      <c r="C548" t="s">
        <v>5</v>
      </c>
      <c r="D548" t="s">
        <v>2519</v>
      </c>
      <c r="E548">
        <v>1</v>
      </c>
      <c r="H548" t="s">
        <v>5</v>
      </c>
      <c r="I548" t="s">
        <v>168</v>
      </c>
      <c r="J548" t="s">
        <v>2734</v>
      </c>
    </row>
    <row r="549" spans="1:10" x14ac:dyDescent="0.75">
      <c r="A549" s="16">
        <v>43738</v>
      </c>
      <c r="B549" t="s">
        <v>4</v>
      </c>
      <c r="C549" t="s">
        <v>5</v>
      </c>
      <c r="D549" t="s">
        <v>4236</v>
      </c>
      <c r="E549">
        <v>1</v>
      </c>
      <c r="H549" t="s">
        <v>4237</v>
      </c>
      <c r="I549" t="s">
        <v>168</v>
      </c>
      <c r="J549" t="s">
        <v>2734</v>
      </c>
    </row>
    <row r="550" spans="1:10" x14ac:dyDescent="0.75">
      <c r="A550" s="16">
        <v>43734</v>
      </c>
      <c r="B550" t="s">
        <v>4</v>
      </c>
      <c r="C550" t="s">
        <v>5</v>
      </c>
      <c r="D550" t="s">
        <v>4457</v>
      </c>
      <c r="E550">
        <v>1</v>
      </c>
      <c r="F550" t="s">
        <v>2528</v>
      </c>
      <c r="G550" s="6" t="s">
        <v>2527</v>
      </c>
      <c r="H550" t="s">
        <v>88</v>
      </c>
      <c r="I550" t="s">
        <v>465</v>
      </c>
      <c r="J550" t="s">
        <v>170</v>
      </c>
    </row>
    <row r="551" spans="1:10" x14ac:dyDescent="0.75">
      <c r="A551" s="16">
        <v>43734</v>
      </c>
      <c r="B551" t="s">
        <v>4</v>
      </c>
      <c r="C551" t="s">
        <v>5</v>
      </c>
      <c r="D551" t="s">
        <v>2523</v>
      </c>
      <c r="E551">
        <v>1</v>
      </c>
      <c r="G551" s="6"/>
      <c r="H551" t="s">
        <v>88</v>
      </c>
      <c r="I551" t="s">
        <v>465</v>
      </c>
      <c r="J551" t="s">
        <v>170</v>
      </c>
    </row>
    <row r="552" spans="1:10" x14ac:dyDescent="0.75">
      <c r="A552" s="16">
        <v>43734</v>
      </c>
      <c r="B552" t="s">
        <v>4</v>
      </c>
      <c r="C552" t="s">
        <v>5</v>
      </c>
      <c r="D552" t="s">
        <v>2524</v>
      </c>
      <c r="E552">
        <v>1</v>
      </c>
      <c r="G552" s="6"/>
      <c r="H552" t="s">
        <v>88</v>
      </c>
      <c r="I552" t="s">
        <v>465</v>
      </c>
      <c r="J552" t="s">
        <v>170</v>
      </c>
    </row>
    <row r="553" spans="1:10" x14ac:dyDescent="0.75">
      <c r="A553" s="16">
        <v>43734</v>
      </c>
      <c r="B553" t="s">
        <v>4</v>
      </c>
      <c r="C553" t="s">
        <v>5</v>
      </c>
      <c r="D553" t="s">
        <v>4458</v>
      </c>
      <c r="E553">
        <v>1</v>
      </c>
      <c r="G553" s="6" t="s">
        <v>471</v>
      </c>
      <c r="H553" t="s">
        <v>88</v>
      </c>
      <c r="I553" t="s">
        <v>465</v>
      </c>
      <c r="J553" t="s">
        <v>169</v>
      </c>
    </row>
    <row r="554" spans="1:10" x14ac:dyDescent="0.75">
      <c r="A554" s="16">
        <v>43734</v>
      </c>
      <c r="B554" t="s">
        <v>4</v>
      </c>
      <c r="C554" t="s">
        <v>5</v>
      </c>
      <c r="D554" t="s">
        <v>4459</v>
      </c>
      <c r="E554">
        <v>1</v>
      </c>
      <c r="H554" t="s">
        <v>88</v>
      </c>
      <c r="I554" t="s">
        <v>465</v>
      </c>
      <c r="J554" t="s">
        <v>525</v>
      </c>
    </row>
    <row r="555" spans="1:10" x14ac:dyDescent="0.75">
      <c r="A555" s="16">
        <v>43734</v>
      </c>
      <c r="B555" t="s">
        <v>4</v>
      </c>
      <c r="C555" t="s">
        <v>5</v>
      </c>
      <c r="D555" t="s">
        <v>4460</v>
      </c>
      <c r="E555">
        <v>1</v>
      </c>
      <c r="H555" t="s">
        <v>88</v>
      </c>
      <c r="I555" t="s">
        <v>465</v>
      </c>
      <c r="J555" t="s">
        <v>525</v>
      </c>
    </row>
    <row r="556" spans="1:10" x14ac:dyDescent="0.75">
      <c r="A556" s="16">
        <v>43734</v>
      </c>
      <c r="B556" t="s">
        <v>4</v>
      </c>
      <c r="C556" t="s">
        <v>5</v>
      </c>
      <c r="D556" t="s">
        <v>2525</v>
      </c>
      <c r="E556">
        <v>1</v>
      </c>
      <c r="H556" t="s">
        <v>88</v>
      </c>
      <c r="I556" t="s">
        <v>465</v>
      </c>
      <c r="J556" t="s">
        <v>525</v>
      </c>
    </row>
    <row r="557" spans="1:10" x14ac:dyDescent="0.75">
      <c r="A557" s="16">
        <v>43734</v>
      </c>
      <c r="B557" t="s">
        <v>4</v>
      </c>
      <c r="C557" t="s">
        <v>5</v>
      </c>
      <c r="D557" t="s">
        <v>2526</v>
      </c>
      <c r="E557">
        <v>1</v>
      </c>
      <c r="H557" t="s">
        <v>88</v>
      </c>
      <c r="I557" t="s">
        <v>465</v>
      </c>
      <c r="J557" t="s">
        <v>525</v>
      </c>
    </row>
    <row r="558" spans="1:10" x14ac:dyDescent="0.75">
      <c r="A558" s="16">
        <v>43734</v>
      </c>
      <c r="B558" t="s">
        <v>4</v>
      </c>
      <c r="C558" t="s">
        <v>5</v>
      </c>
      <c r="D558" t="s">
        <v>4461</v>
      </c>
      <c r="E558">
        <v>1</v>
      </c>
      <c r="H558" t="s">
        <v>88</v>
      </c>
      <c r="I558" t="s">
        <v>465</v>
      </c>
      <c r="J558" t="s">
        <v>525</v>
      </c>
    </row>
    <row r="559" spans="1:10" x14ac:dyDescent="0.75">
      <c r="A559" s="16">
        <v>43728</v>
      </c>
      <c r="B559" t="s">
        <v>4</v>
      </c>
      <c r="C559" t="s">
        <v>46</v>
      </c>
      <c r="D559" t="s">
        <v>2529</v>
      </c>
      <c r="E559">
        <v>1</v>
      </c>
      <c r="F559" t="s">
        <v>2531</v>
      </c>
      <c r="G559" s="6" t="s">
        <v>2532</v>
      </c>
      <c r="H559" t="s">
        <v>46</v>
      </c>
      <c r="I559" t="s">
        <v>168</v>
      </c>
      <c r="J559" t="s">
        <v>169</v>
      </c>
    </row>
    <row r="560" spans="1:10" x14ac:dyDescent="0.75">
      <c r="A560" s="16">
        <v>43728</v>
      </c>
      <c r="B560" t="s">
        <v>4</v>
      </c>
      <c r="C560" t="s">
        <v>46</v>
      </c>
      <c r="D560" t="s">
        <v>2530</v>
      </c>
      <c r="E560">
        <v>1</v>
      </c>
      <c r="G560" s="6" t="s">
        <v>2533</v>
      </c>
      <c r="H560" t="s">
        <v>46</v>
      </c>
      <c r="I560" t="s">
        <v>2447</v>
      </c>
      <c r="J560" t="s">
        <v>4077</v>
      </c>
    </row>
    <row r="561" spans="1:10" x14ac:dyDescent="0.75">
      <c r="A561" s="16">
        <v>43718</v>
      </c>
      <c r="B561" t="s">
        <v>4</v>
      </c>
      <c r="C561" t="s">
        <v>25</v>
      </c>
      <c r="D561" t="s">
        <v>4462</v>
      </c>
      <c r="E561">
        <v>1</v>
      </c>
      <c r="G561" s="6" t="s">
        <v>2548</v>
      </c>
      <c r="H561" t="s">
        <v>88</v>
      </c>
      <c r="I561" t="s">
        <v>3214</v>
      </c>
      <c r="J561" t="s">
        <v>170</v>
      </c>
    </row>
    <row r="562" spans="1:10" x14ac:dyDescent="0.75">
      <c r="A562" s="16">
        <v>43718</v>
      </c>
      <c r="B562" t="s">
        <v>4</v>
      </c>
      <c r="C562" t="s">
        <v>46</v>
      </c>
      <c r="D562" t="s">
        <v>4463</v>
      </c>
      <c r="E562">
        <v>1</v>
      </c>
      <c r="F562" t="s">
        <v>4469</v>
      </c>
      <c r="G562" s="6" t="s">
        <v>2546</v>
      </c>
      <c r="H562" t="s">
        <v>1004</v>
      </c>
      <c r="I562" t="s">
        <v>3214</v>
      </c>
      <c r="J562" t="s">
        <v>170</v>
      </c>
    </row>
    <row r="563" spans="1:10" x14ac:dyDescent="0.75">
      <c r="A563" s="16">
        <v>43718</v>
      </c>
      <c r="B563" t="s">
        <v>4</v>
      </c>
      <c r="C563" t="s">
        <v>25</v>
      </c>
      <c r="D563" t="s">
        <v>4465</v>
      </c>
      <c r="E563">
        <v>1</v>
      </c>
      <c r="F563" t="s">
        <v>4464</v>
      </c>
      <c r="G563" s="6"/>
      <c r="H563" t="s">
        <v>4466</v>
      </c>
      <c r="I563" t="s">
        <v>3214</v>
      </c>
      <c r="J563" t="s">
        <v>170</v>
      </c>
    </row>
    <row r="564" spans="1:10" x14ac:dyDescent="0.75">
      <c r="A564" s="16">
        <v>43718</v>
      </c>
      <c r="B564" t="s">
        <v>4</v>
      </c>
      <c r="C564" t="s">
        <v>25</v>
      </c>
      <c r="D564" t="s">
        <v>4467</v>
      </c>
      <c r="E564">
        <v>1</v>
      </c>
      <c r="G564" s="6"/>
      <c r="H564" t="s">
        <v>88</v>
      </c>
      <c r="I564" t="s">
        <v>168</v>
      </c>
      <c r="J564" t="s">
        <v>170</v>
      </c>
    </row>
    <row r="565" spans="1:10" x14ac:dyDescent="0.75">
      <c r="A565" s="16">
        <v>43718</v>
      </c>
      <c r="B565" t="s">
        <v>4</v>
      </c>
      <c r="C565" t="s">
        <v>46</v>
      </c>
      <c r="D565" t="s">
        <v>4468</v>
      </c>
      <c r="E565">
        <v>1</v>
      </c>
      <c r="F565" t="s">
        <v>4469</v>
      </c>
      <c r="G565" s="6"/>
      <c r="H565" t="s">
        <v>1004</v>
      </c>
      <c r="I565" t="s">
        <v>3214</v>
      </c>
      <c r="J565" t="s">
        <v>170</v>
      </c>
    </row>
    <row r="566" spans="1:10" x14ac:dyDescent="0.75">
      <c r="A566" s="16">
        <v>43718</v>
      </c>
      <c r="B566" t="s">
        <v>4</v>
      </c>
      <c r="C566" t="s">
        <v>46</v>
      </c>
      <c r="D566" t="s">
        <v>4470</v>
      </c>
      <c r="E566">
        <v>1</v>
      </c>
      <c r="F566" t="s">
        <v>4471</v>
      </c>
      <c r="G566" s="6"/>
      <c r="H566" t="s">
        <v>14</v>
      </c>
      <c r="I566" t="s">
        <v>168</v>
      </c>
      <c r="J566" t="s">
        <v>170</v>
      </c>
    </row>
    <row r="567" spans="1:10" x14ac:dyDescent="0.75">
      <c r="A567" s="16">
        <v>43718</v>
      </c>
      <c r="B567" t="s">
        <v>4</v>
      </c>
      <c r="C567" t="s">
        <v>452</v>
      </c>
      <c r="D567" t="s">
        <v>4472</v>
      </c>
      <c r="E567">
        <v>1</v>
      </c>
      <c r="G567" s="6"/>
      <c r="H567" t="s">
        <v>88</v>
      </c>
      <c r="I567" t="s">
        <v>3214</v>
      </c>
      <c r="J567" t="s">
        <v>170</v>
      </c>
    </row>
    <row r="568" spans="1:10" x14ac:dyDescent="0.75">
      <c r="A568" s="16">
        <v>43718</v>
      </c>
      <c r="B568" t="s">
        <v>4</v>
      </c>
      <c r="C568" t="s">
        <v>25</v>
      </c>
      <c r="D568" t="s">
        <v>4473</v>
      </c>
      <c r="E568">
        <v>1</v>
      </c>
      <c r="G568" s="6"/>
      <c r="H568" t="s">
        <v>100</v>
      </c>
      <c r="I568" t="s">
        <v>3214</v>
      </c>
      <c r="J568" t="s">
        <v>170</v>
      </c>
    </row>
    <row r="569" spans="1:10" x14ac:dyDescent="0.75">
      <c r="A569" s="16">
        <v>43718</v>
      </c>
      <c r="B569" t="s">
        <v>4</v>
      </c>
      <c r="C569" t="s">
        <v>46</v>
      </c>
      <c r="D569" t="s">
        <v>4474</v>
      </c>
      <c r="E569">
        <v>1</v>
      </c>
      <c r="F569" t="s">
        <v>4475</v>
      </c>
      <c r="G569" s="6"/>
      <c r="H569" t="s">
        <v>2751</v>
      </c>
      <c r="I569" t="s">
        <v>3214</v>
      </c>
      <c r="J569" t="s">
        <v>170</v>
      </c>
    </row>
    <row r="570" spans="1:10" x14ac:dyDescent="0.75">
      <c r="A570" s="16">
        <v>43718</v>
      </c>
      <c r="B570" t="s">
        <v>4</v>
      </c>
      <c r="C570" t="s">
        <v>46</v>
      </c>
      <c r="D570" t="s">
        <v>4476</v>
      </c>
      <c r="E570">
        <v>1</v>
      </c>
      <c r="F570" t="s">
        <v>4477</v>
      </c>
      <c r="G570" s="6"/>
      <c r="H570" t="s">
        <v>2751</v>
      </c>
      <c r="I570" t="s">
        <v>3214</v>
      </c>
      <c r="J570" t="s">
        <v>170</v>
      </c>
    </row>
    <row r="571" spans="1:10" x14ac:dyDescent="0.75">
      <c r="A571" s="16">
        <v>43718</v>
      </c>
      <c r="B571" t="s">
        <v>4</v>
      </c>
      <c r="C571" t="s">
        <v>452</v>
      </c>
      <c r="D571" t="s">
        <v>4478</v>
      </c>
      <c r="E571">
        <v>1</v>
      </c>
      <c r="G571" s="6"/>
      <c r="H571" t="s">
        <v>4479</v>
      </c>
      <c r="I571" t="s">
        <v>3214</v>
      </c>
      <c r="J571" t="s">
        <v>170</v>
      </c>
    </row>
    <row r="572" spans="1:10" x14ac:dyDescent="0.75">
      <c r="A572" s="16">
        <v>43718</v>
      </c>
      <c r="B572" t="s">
        <v>4</v>
      </c>
      <c r="C572" t="s">
        <v>46</v>
      </c>
      <c r="D572" t="s">
        <v>4480</v>
      </c>
      <c r="E572">
        <v>1</v>
      </c>
      <c r="G572" s="6"/>
      <c r="H572" t="s">
        <v>1004</v>
      </c>
      <c r="I572" t="s">
        <v>3214</v>
      </c>
      <c r="J572" t="s">
        <v>170</v>
      </c>
    </row>
    <row r="573" spans="1:10" x14ac:dyDescent="0.75">
      <c r="A573" s="16">
        <v>43718</v>
      </c>
      <c r="B573" t="s">
        <v>4</v>
      </c>
      <c r="C573" t="s">
        <v>46</v>
      </c>
      <c r="D573" t="s">
        <v>4481</v>
      </c>
      <c r="E573">
        <v>1</v>
      </c>
      <c r="F573" t="s">
        <v>4482</v>
      </c>
      <c r="G573" s="6"/>
      <c r="H573" t="s">
        <v>2751</v>
      </c>
      <c r="I573" t="s">
        <v>2447</v>
      </c>
      <c r="J573" t="s">
        <v>170</v>
      </c>
    </row>
    <row r="574" spans="1:10" x14ac:dyDescent="0.75">
      <c r="A574" s="16">
        <v>43718</v>
      </c>
      <c r="B574" t="s">
        <v>4</v>
      </c>
      <c r="C574" t="s">
        <v>46</v>
      </c>
      <c r="D574" t="s">
        <v>4483</v>
      </c>
      <c r="E574">
        <v>1</v>
      </c>
      <c r="F574" t="s">
        <v>4484</v>
      </c>
      <c r="G574" s="6"/>
      <c r="H574" t="s">
        <v>1004</v>
      </c>
      <c r="I574" t="s">
        <v>3214</v>
      </c>
      <c r="J574" t="s">
        <v>170</v>
      </c>
    </row>
    <row r="575" spans="1:10" x14ac:dyDescent="0.75">
      <c r="A575" s="16">
        <v>43718</v>
      </c>
      <c r="B575" t="s">
        <v>4</v>
      </c>
      <c r="C575" t="s">
        <v>46</v>
      </c>
      <c r="D575" t="s">
        <v>4485</v>
      </c>
      <c r="E575">
        <v>1</v>
      </c>
      <c r="F575" t="s">
        <v>4486</v>
      </c>
      <c r="G575" s="6"/>
      <c r="H575" t="s">
        <v>2751</v>
      </c>
      <c r="I575" t="s">
        <v>3214</v>
      </c>
      <c r="J575" t="s">
        <v>170</v>
      </c>
    </row>
    <row r="576" spans="1:10" x14ac:dyDescent="0.75">
      <c r="A576" s="16">
        <v>43718</v>
      </c>
      <c r="B576" t="s">
        <v>4</v>
      </c>
      <c r="C576" t="s">
        <v>25</v>
      </c>
      <c r="D576" t="s">
        <v>4487</v>
      </c>
      <c r="E576">
        <v>1</v>
      </c>
      <c r="G576" s="6"/>
      <c r="H576" t="s">
        <v>4488</v>
      </c>
      <c r="I576" t="s">
        <v>3214</v>
      </c>
      <c r="J576" t="s">
        <v>170</v>
      </c>
    </row>
    <row r="577" spans="1:10" x14ac:dyDescent="0.75">
      <c r="A577" s="16">
        <v>43718</v>
      </c>
      <c r="B577" t="s">
        <v>4</v>
      </c>
      <c r="C577" t="s">
        <v>25</v>
      </c>
      <c r="D577" t="s">
        <v>4489</v>
      </c>
      <c r="E577">
        <v>1</v>
      </c>
      <c r="G577" s="6"/>
      <c r="H577" t="s">
        <v>4488</v>
      </c>
      <c r="I577" t="s">
        <v>3214</v>
      </c>
      <c r="J577" t="s">
        <v>170</v>
      </c>
    </row>
    <row r="578" spans="1:10" x14ac:dyDescent="0.75">
      <c r="A578" s="16">
        <v>43718</v>
      </c>
      <c r="B578" t="s">
        <v>4</v>
      </c>
      <c r="C578" t="s">
        <v>46</v>
      </c>
      <c r="D578" t="s">
        <v>4490</v>
      </c>
      <c r="E578">
        <v>1</v>
      </c>
      <c r="F578" t="s">
        <v>4491</v>
      </c>
      <c r="G578" s="6"/>
      <c r="H578" t="s">
        <v>2751</v>
      </c>
      <c r="I578" t="s">
        <v>3214</v>
      </c>
      <c r="J578" t="s">
        <v>170</v>
      </c>
    </row>
    <row r="579" spans="1:10" x14ac:dyDescent="0.75">
      <c r="A579" s="16">
        <v>43718</v>
      </c>
      <c r="B579" t="s">
        <v>4</v>
      </c>
      <c r="C579" t="s">
        <v>46</v>
      </c>
      <c r="D579" t="s">
        <v>4492</v>
      </c>
      <c r="E579">
        <v>1</v>
      </c>
      <c r="G579" s="6"/>
      <c r="H579" t="s">
        <v>14</v>
      </c>
      <c r="I579" t="s">
        <v>168</v>
      </c>
      <c r="J579" t="s">
        <v>170</v>
      </c>
    </row>
    <row r="580" spans="1:10" x14ac:dyDescent="0.75">
      <c r="A580" s="16">
        <v>43718</v>
      </c>
      <c r="B580" t="s">
        <v>4</v>
      </c>
      <c r="C580" t="s">
        <v>25</v>
      </c>
      <c r="D580" t="s">
        <v>4493</v>
      </c>
      <c r="E580">
        <v>1</v>
      </c>
      <c r="G580" s="6"/>
      <c r="H580" t="s">
        <v>1440</v>
      </c>
      <c r="I580" t="s">
        <v>3214</v>
      </c>
      <c r="J580" t="s">
        <v>170</v>
      </c>
    </row>
    <row r="581" spans="1:10" x14ac:dyDescent="0.75">
      <c r="A581" s="16">
        <v>43718</v>
      </c>
      <c r="B581" t="s">
        <v>4</v>
      </c>
      <c r="C581" t="s">
        <v>25</v>
      </c>
      <c r="D581" t="s">
        <v>4494</v>
      </c>
      <c r="E581">
        <v>1</v>
      </c>
      <c r="G581" s="6"/>
      <c r="H581" t="s">
        <v>14</v>
      </c>
      <c r="I581" t="s">
        <v>168</v>
      </c>
      <c r="J581" t="s">
        <v>170</v>
      </c>
    </row>
    <row r="582" spans="1:10" x14ac:dyDescent="0.75">
      <c r="A582" s="16">
        <v>43718</v>
      </c>
      <c r="B582" t="s">
        <v>4</v>
      </c>
      <c r="C582" t="s">
        <v>25</v>
      </c>
      <c r="D582" t="s">
        <v>4495</v>
      </c>
      <c r="E582">
        <v>1</v>
      </c>
      <c r="G582" s="6"/>
      <c r="H582" t="s">
        <v>14</v>
      </c>
      <c r="I582" t="s">
        <v>168</v>
      </c>
      <c r="J582" t="s">
        <v>169</v>
      </c>
    </row>
    <row r="583" spans="1:10" x14ac:dyDescent="0.75">
      <c r="A583" s="16">
        <v>43718</v>
      </c>
      <c r="B583" t="s">
        <v>4</v>
      </c>
      <c r="C583" t="s">
        <v>25</v>
      </c>
      <c r="D583" t="s">
        <v>4496</v>
      </c>
      <c r="E583">
        <v>1</v>
      </c>
      <c r="G583" s="6"/>
      <c r="H583" t="s">
        <v>14</v>
      </c>
      <c r="I583" t="s">
        <v>168</v>
      </c>
      <c r="J583" t="s">
        <v>169</v>
      </c>
    </row>
    <row r="584" spans="1:10" x14ac:dyDescent="0.75">
      <c r="A584" s="16">
        <v>43718</v>
      </c>
      <c r="B584" t="s">
        <v>4</v>
      </c>
      <c r="C584" t="s">
        <v>452</v>
      </c>
      <c r="D584" t="s">
        <v>4497</v>
      </c>
      <c r="E584">
        <v>1</v>
      </c>
      <c r="G584" s="6"/>
      <c r="H584" t="s">
        <v>88</v>
      </c>
      <c r="I584" t="s">
        <v>3214</v>
      </c>
      <c r="J584" t="s">
        <v>4150</v>
      </c>
    </row>
    <row r="585" spans="1:10" x14ac:dyDescent="0.75">
      <c r="A585" s="16">
        <v>43718</v>
      </c>
      <c r="B585" t="s">
        <v>4</v>
      </c>
      <c r="C585" t="s">
        <v>46</v>
      </c>
      <c r="D585" t="s">
        <v>4498</v>
      </c>
      <c r="E585">
        <v>1</v>
      </c>
      <c r="F585" t="s">
        <v>4499</v>
      </c>
      <c r="G585" s="6"/>
      <c r="H585" t="s">
        <v>14</v>
      </c>
      <c r="I585" t="s">
        <v>168</v>
      </c>
      <c r="J585" t="s">
        <v>169</v>
      </c>
    </row>
    <row r="586" spans="1:10" x14ac:dyDescent="0.75">
      <c r="A586" s="16">
        <v>43718</v>
      </c>
      <c r="B586" t="s">
        <v>4</v>
      </c>
      <c r="C586" t="s">
        <v>25</v>
      </c>
      <c r="D586" t="s">
        <v>4500</v>
      </c>
      <c r="E586">
        <v>1</v>
      </c>
      <c r="G586" s="6"/>
      <c r="H586" t="s">
        <v>14</v>
      </c>
      <c r="I586" t="s">
        <v>168</v>
      </c>
      <c r="J586" t="s">
        <v>169</v>
      </c>
    </row>
    <row r="587" spans="1:10" x14ac:dyDescent="0.75">
      <c r="A587" s="16">
        <v>43718</v>
      </c>
      <c r="B587" t="s">
        <v>4</v>
      </c>
      <c r="C587" t="s">
        <v>46</v>
      </c>
      <c r="D587" t="s">
        <v>2547</v>
      </c>
      <c r="E587">
        <v>1</v>
      </c>
      <c r="G587" s="6"/>
      <c r="H587" t="s">
        <v>14</v>
      </c>
      <c r="I587" t="s">
        <v>168</v>
      </c>
      <c r="J587" t="s">
        <v>169</v>
      </c>
    </row>
    <row r="588" spans="1:10" x14ac:dyDescent="0.75">
      <c r="A588" s="16">
        <v>43712</v>
      </c>
      <c r="B588" t="s">
        <v>4</v>
      </c>
      <c r="C588" t="s">
        <v>46</v>
      </c>
      <c r="D588" t="s">
        <v>2536</v>
      </c>
      <c r="E588">
        <v>1</v>
      </c>
      <c r="F588" t="s">
        <v>2538</v>
      </c>
      <c r="G588" s="6" t="s">
        <v>4527</v>
      </c>
      <c r="H588" t="s">
        <v>46</v>
      </c>
      <c r="I588" t="s">
        <v>168</v>
      </c>
      <c r="J588" t="s">
        <v>170</v>
      </c>
    </row>
    <row r="589" spans="1:10" x14ac:dyDescent="0.75">
      <c r="A589" s="16">
        <v>43712</v>
      </c>
      <c r="B589" t="s">
        <v>4</v>
      </c>
      <c r="C589" t="s">
        <v>46</v>
      </c>
      <c r="D589" t="s">
        <v>4526</v>
      </c>
      <c r="E589">
        <v>1</v>
      </c>
      <c r="G589" s="6" t="s">
        <v>4528</v>
      </c>
      <c r="H589" t="s">
        <v>46</v>
      </c>
      <c r="I589" t="s">
        <v>2447</v>
      </c>
      <c r="J589" t="s">
        <v>170</v>
      </c>
    </row>
    <row r="590" spans="1:10" x14ac:dyDescent="0.75">
      <c r="A590" s="16">
        <v>43712</v>
      </c>
      <c r="B590" t="s">
        <v>4</v>
      </c>
      <c r="C590" t="s">
        <v>46</v>
      </c>
      <c r="D590" t="s">
        <v>2537</v>
      </c>
      <c r="E590">
        <v>1</v>
      </c>
      <c r="G590" s="6"/>
      <c r="H590" t="s">
        <v>46</v>
      </c>
      <c r="I590" t="s">
        <v>168</v>
      </c>
      <c r="J590" t="s">
        <v>170</v>
      </c>
    </row>
    <row r="591" spans="1:10" x14ac:dyDescent="0.75">
      <c r="A591" s="16">
        <v>43712</v>
      </c>
      <c r="B591" t="s">
        <v>4</v>
      </c>
      <c r="C591" t="s">
        <v>46</v>
      </c>
      <c r="D591" t="s">
        <v>4501</v>
      </c>
      <c r="E591">
        <v>1</v>
      </c>
      <c r="G591" s="6"/>
      <c r="H591" t="s">
        <v>46</v>
      </c>
      <c r="I591" t="s">
        <v>168</v>
      </c>
      <c r="J591" t="s">
        <v>170</v>
      </c>
    </row>
    <row r="592" spans="1:10" x14ac:dyDescent="0.75">
      <c r="A592" s="16">
        <v>43712</v>
      </c>
      <c r="B592" t="s">
        <v>4</v>
      </c>
      <c r="C592" t="s">
        <v>46</v>
      </c>
      <c r="D592" t="s">
        <v>4529</v>
      </c>
      <c r="E592">
        <v>1</v>
      </c>
      <c r="G592" s="6"/>
      <c r="H592" t="s">
        <v>46</v>
      </c>
      <c r="I592" t="s">
        <v>2447</v>
      </c>
      <c r="J592" t="s">
        <v>170</v>
      </c>
    </row>
    <row r="593" spans="1:10" x14ac:dyDescent="0.75">
      <c r="A593" s="16">
        <v>43712</v>
      </c>
      <c r="B593" t="s">
        <v>4</v>
      </c>
      <c r="C593" t="s">
        <v>46</v>
      </c>
      <c r="D593" t="s">
        <v>4530</v>
      </c>
      <c r="E593">
        <v>1</v>
      </c>
      <c r="G593" s="6"/>
      <c r="H593" t="s">
        <v>46</v>
      </c>
      <c r="I593" t="s">
        <v>2447</v>
      </c>
      <c r="J593" t="s">
        <v>170</v>
      </c>
    </row>
    <row r="594" spans="1:10" x14ac:dyDescent="0.75">
      <c r="A594" s="16">
        <v>43712</v>
      </c>
      <c r="B594" t="s">
        <v>4</v>
      </c>
      <c r="C594" t="s">
        <v>46</v>
      </c>
      <c r="D594" t="s">
        <v>4502</v>
      </c>
      <c r="E594">
        <v>1</v>
      </c>
      <c r="G594" s="6"/>
      <c r="H594" t="s">
        <v>4531</v>
      </c>
      <c r="I594" t="s">
        <v>168</v>
      </c>
      <c r="J594" t="s">
        <v>170</v>
      </c>
    </row>
    <row r="595" spans="1:10" x14ac:dyDescent="0.75">
      <c r="A595" s="16">
        <v>43712</v>
      </c>
      <c r="B595" t="s">
        <v>4</v>
      </c>
      <c r="C595" t="s">
        <v>46</v>
      </c>
      <c r="D595" t="s">
        <v>4503</v>
      </c>
      <c r="E595">
        <v>1</v>
      </c>
      <c r="G595" s="6"/>
      <c r="H595" t="s">
        <v>4531</v>
      </c>
      <c r="I595" t="s">
        <v>168</v>
      </c>
      <c r="J595" t="s">
        <v>170</v>
      </c>
    </row>
    <row r="596" spans="1:10" x14ac:dyDescent="0.75">
      <c r="A596" s="16">
        <v>43712</v>
      </c>
      <c r="B596" t="s">
        <v>4</v>
      </c>
      <c r="C596" t="s">
        <v>46</v>
      </c>
      <c r="D596" t="s">
        <v>4504</v>
      </c>
      <c r="E596">
        <v>1</v>
      </c>
      <c r="G596" s="6"/>
      <c r="H596" t="s">
        <v>4531</v>
      </c>
      <c r="I596" t="s">
        <v>168</v>
      </c>
      <c r="J596" t="s">
        <v>170</v>
      </c>
    </row>
    <row r="597" spans="1:10" x14ac:dyDescent="0.75">
      <c r="A597" s="16">
        <v>43712</v>
      </c>
      <c r="B597" t="s">
        <v>4</v>
      </c>
      <c r="C597" t="s">
        <v>46</v>
      </c>
      <c r="D597" t="s">
        <v>4505</v>
      </c>
      <c r="E597">
        <v>1</v>
      </c>
      <c r="G597" s="6"/>
      <c r="H597" t="s">
        <v>2751</v>
      </c>
      <c r="I597" t="s">
        <v>168</v>
      </c>
      <c r="J597" t="s">
        <v>170</v>
      </c>
    </row>
    <row r="598" spans="1:10" x14ac:dyDescent="0.75">
      <c r="A598" s="16">
        <v>43712</v>
      </c>
      <c r="B598" t="s">
        <v>4</v>
      </c>
      <c r="C598" t="s">
        <v>46</v>
      </c>
      <c r="D598" t="s">
        <v>4506</v>
      </c>
      <c r="E598">
        <v>1</v>
      </c>
      <c r="G598" s="6"/>
      <c r="H598" t="s">
        <v>2751</v>
      </c>
      <c r="I598" t="s">
        <v>168</v>
      </c>
      <c r="J598" t="s">
        <v>169</v>
      </c>
    </row>
    <row r="599" spans="1:10" x14ac:dyDescent="0.75">
      <c r="A599" s="16">
        <v>43712</v>
      </c>
      <c r="B599" t="s">
        <v>4</v>
      </c>
      <c r="C599" t="s">
        <v>46</v>
      </c>
      <c r="D599" t="s">
        <v>4507</v>
      </c>
      <c r="E599">
        <v>1</v>
      </c>
      <c r="G599" s="6"/>
      <c r="H599" t="s">
        <v>2751</v>
      </c>
      <c r="I599" t="s">
        <v>168</v>
      </c>
      <c r="J599" t="s">
        <v>169</v>
      </c>
    </row>
    <row r="600" spans="1:10" x14ac:dyDescent="0.75">
      <c r="A600" s="16">
        <v>43712</v>
      </c>
      <c r="B600" t="s">
        <v>4</v>
      </c>
      <c r="C600" t="s">
        <v>46</v>
      </c>
      <c r="D600" t="s">
        <v>4508</v>
      </c>
      <c r="E600">
        <v>1</v>
      </c>
      <c r="G600" s="6"/>
      <c r="H600" t="s">
        <v>4531</v>
      </c>
      <c r="I600" t="s">
        <v>168</v>
      </c>
      <c r="J600" t="s">
        <v>169</v>
      </c>
    </row>
    <row r="601" spans="1:10" x14ac:dyDescent="0.75">
      <c r="A601" s="16">
        <v>43712</v>
      </c>
      <c r="B601" t="s">
        <v>4</v>
      </c>
      <c r="C601" t="s">
        <v>46</v>
      </c>
      <c r="D601" t="s">
        <v>4509</v>
      </c>
      <c r="E601">
        <v>1</v>
      </c>
      <c r="G601" s="6"/>
      <c r="H601" t="s">
        <v>4122</v>
      </c>
      <c r="I601" t="s">
        <v>168</v>
      </c>
      <c r="J601" t="s">
        <v>169</v>
      </c>
    </row>
    <row r="602" spans="1:10" x14ac:dyDescent="0.75">
      <c r="A602" s="16">
        <v>43712</v>
      </c>
      <c r="B602" t="s">
        <v>4</v>
      </c>
      <c r="C602" t="s">
        <v>46</v>
      </c>
      <c r="D602" t="s">
        <v>4510</v>
      </c>
      <c r="E602">
        <v>1</v>
      </c>
      <c r="G602" s="6"/>
      <c r="H602" t="s">
        <v>4122</v>
      </c>
      <c r="I602" t="s">
        <v>168</v>
      </c>
      <c r="J602" t="s">
        <v>169</v>
      </c>
    </row>
    <row r="603" spans="1:10" x14ac:dyDescent="0.75">
      <c r="A603" s="16">
        <v>43712</v>
      </c>
      <c r="B603" t="s">
        <v>4</v>
      </c>
      <c r="C603" t="s">
        <v>46</v>
      </c>
      <c r="D603" t="s">
        <v>2336</v>
      </c>
      <c r="E603">
        <v>1</v>
      </c>
      <c r="G603" s="6"/>
      <c r="H603" t="s">
        <v>46</v>
      </c>
      <c r="I603" t="s">
        <v>168</v>
      </c>
      <c r="J603" t="s">
        <v>169</v>
      </c>
    </row>
    <row r="604" spans="1:10" x14ac:dyDescent="0.75">
      <c r="A604" s="16">
        <v>43712</v>
      </c>
      <c r="B604" t="s">
        <v>4</v>
      </c>
      <c r="C604" t="s">
        <v>46</v>
      </c>
      <c r="D604" t="s">
        <v>4511</v>
      </c>
      <c r="E604">
        <v>1</v>
      </c>
      <c r="G604" s="6"/>
      <c r="H604" t="s">
        <v>46</v>
      </c>
      <c r="I604" t="s">
        <v>168</v>
      </c>
      <c r="J604" t="s">
        <v>169</v>
      </c>
    </row>
    <row r="605" spans="1:10" x14ac:dyDescent="0.75">
      <c r="A605" s="16">
        <v>43712</v>
      </c>
      <c r="B605" t="s">
        <v>4</v>
      </c>
      <c r="C605" t="s">
        <v>46</v>
      </c>
      <c r="D605" t="s">
        <v>4512</v>
      </c>
      <c r="E605">
        <v>1</v>
      </c>
      <c r="G605" s="6"/>
      <c r="H605" t="s">
        <v>4531</v>
      </c>
      <c r="I605" t="s">
        <v>168</v>
      </c>
      <c r="J605" t="s">
        <v>169</v>
      </c>
    </row>
    <row r="606" spans="1:10" x14ac:dyDescent="0.75">
      <c r="A606" s="16">
        <v>43712</v>
      </c>
      <c r="B606" t="s">
        <v>4</v>
      </c>
      <c r="C606" t="s">
        <v>46</v>
      </c>
      <c r="D606" t="s">
        <v>2539</v>
      </c>
      <c r="E606">
        <v>1</v>
      </c>
      <c r="G606" s="6"/>
      <c r="H606" t="s">
        <v>46</v>
      </c>
      <c r="I606" t="s">
        <v>168</v>
      </c>
      <c r="J606" t="s">
        <v>169</v>
      </c>
    </row>
    <row r="607" spans="1:10" x14ac:dyDescent="0.75">
      <c r="A607" s="16">
        <v>43712</v>
      </c>
      <c r="B607" t="s">
        <v>4</v>
      </c>
      <c r="C607" t="s">
        <v>46</v>
      </c>
      <c r="D607" t="s">
        <v>4513</v>
      </c>
      <c r="E607">
        <v>1</v>
      </c>
      <c r="G607" s="6"/>
      <c r="H607" t="s">
        <v>4531</v>
      </c>
      <c r="I607" t="s">
        <v>168</v>
      </c>
      <c r="J607" t="s">
        <v>169</v>
      </c>
    </row>
    <row r="608" spans="1:10" x14ac:dyDescent="0.75">
      <c r="A608" s="16">
        <v>43712</v>
      </c>
      <c r="B608" t="s">
        <v>4</v>
      </c>
      <c r="C608" t="s">
        <v>46</v>
      </c>
      <c r="D608" t="s">
        <v>4514</v>
      </c>
      <c r="E608">
        <v>1</v>
      </c>
      <c r="G608" s="6"/>
      <c r="H608" t="s">
        <v>2156</v>
      </c>
      <c r="I608" t="s">
        <v>168</v>
      </c>
      <c r="J608" t="s">
        <v>169</v>
      </c>
    </row>
    <row r="609" spans="1:10" x14ac:dyDescent="0.75">
      <c r="A609" s="16">
        <v>43712</v>
      </c>
      <c r="B609" t="s">
        <v>4</v>
      </c>
      <c r="C609" t="s">
        <v>46</v>
      </c>
      <c r="D609" t="s">
        <v>4515</v>
      </c>
      <c r="E609">
        <v>1</v>
      </c>
      <c r="F609" t="s">
        <v>4532</v>
      </c>
      <c r="G609" s="6"/>
      <c r="H609" t="s">
        <v>88</v>
      </c>
      <c r="I609" t="s">
        <v>168</v>
      </c>
      <c r="J609" t="s">
        <v>169</v>
      </c>
    </row>
    <row r="610" spans="1:10" x14ac:dyDescent="0.75">
      <c r="A610" s="16">
        <v>43712</v>
      </c>
      <c r="B610" t="s">
        <v>4</v>
      </c>
      <c r="C610" t="s">
        <v>46</v>
      </c>
      <c r="D610" t="s">
        <v>4516</v>
      </c>
      <c r="E610">
        <v>1</v>
      </c>
      <c r="G610" s="6"/>
      <c r="H610" t="s">
        <v>4122</v>
      </c>
      <c r="I610" t="s">
        <v>168</v>
      </c>
      <c r="J610" t="s">
        <v>169</v>
      </c>
    </row>
    <row r="611" spans="1:10" x14ac:dyDescent="0.75">
      <c r="A611" s="16">
        <v>43712</v>
      </c>
      <c r="B611" t="s">
        <v>4</v>
      </c>
      <c r="C611" t="s">
        <v>46</v>
      </c>
      <c r="D611" t="s">
        <v>4517</v>
      </c>
      <c r="E611">
        <v>1</v>
      </c>
      <c r="G611" s="6"/>
      <c r="H611" t="s">
        <v>88</v>
      </c>
      <c r="I611" t="s">
        <v>168</v>
      </c>
      <c r="J611" t="s">
        <v>169</v>
      </c>
    </row>
    <row r="612" spans="1:10" x14ac:dyDescent="0.75">
      <c r="A612" s="16">
        <v>43712</v>
      </c>
      <c r="B612" t="s">
        <v>4</v>
      </c>
      <c r="C612" t="s">
        <v>46</v>
      </c>
      <c r="D612" t="s">
        <v>4518</v>
      </c>
      <c r="E612">
        <v>1</v>
      </c>
      <c r="G612" s="6"/>
      <c r="H612" t="s">
        <v>88</v>
      </c>
      <c r="I612" t="s">
        <v>168</v>
      </c>
      <c r="J612" t="s">
        <v>169</v>
      </c>
    </row>
    <row r="613" spans="1:10" x14ac:dyDescent="0.75">
      <c r="A613" s="16">
        <v>43712</v>
      </c>
      <c r="B613" t="s">
        <v>4</v>
      </c>
      <c r="C613" t="s">
        <v>46</v>
      </c>
      <c r="D613" t="s">
        <v>4519</v>
      </c>
      <c r="E613">
        <v>1</v>
      </c>
      <c r="G613" s="6"/>
      <c r="H613" t="s">
        <v>4531</v>
      </c>
      <c r="I613" t="s">
        <v>168</v>
      </c>
      <c r="J613" t="s">
        <v>169</v>
      </c>
    </row>
    <row r="614" spans="1:10" x14ac:dyDescent="0.75">
      <c r="A614" s="16">
        <v>43712</v>
      </c>
      <c r="B614" t="s">
        <v>4</v>
      </c>
      <c r="C614" t="s">
        <v>46</v>
      </c>
      <c r="D614" t="s">
        <v>4520</v>
      </c>
      <c r="E614">
        <v>1</v>
      </c>
      <c r="G614" s="6"/>
      <c r="H614" t="s">
        <v>4533</v>
      </c>
      <c r="I614" t="s">
        <v>168</v>
      </c>
      <c r="J614" t="s">
        <v>525</v>
      </c>
    </row>
    <row r="615" spans="1:10" x14ac:dyDescent="0.75">
      <c r="A615" s="16">
        <v>43712</v>
      </c>
      <c r="B615" t="s">
        <v>4</v>
      </c>
      <c r="C615" t="s">
        <v>46</v>
      </c>
      <c r="D615" t="s">
        <v>4522</v>
      </c>
      <c r="E615">
        <v>1</v>
      </c>
      <c r="G615" s="6"/>
      <c r="H615" t="s">
        <v>46</v>
      </c>
      <c r="I615" t="s">
        <v>168</v>
      </c>
      <c r="J615" t="s">
        <v>525</v>
      </c>
    </row>
    <row r="616" spans="1:10" x14ac:dyDescent="0.75">
      <c r="A616" s="16">
        <v>43712</v>
      </c>
      <c r="B616" t="s">
        <v>4</v>
      </c>
      <c r="C616" t="s">
        <v>46</v>
      </c>
      <c r="D616" t="s">
        <v>4523</v>
      </c>
      <c r="E616">
        <v>1</v>
      </c>
      <c r="G616" s="6"/>
      <c r="H616" t="s">
        <v>46</v>
      </c>
      <c r="I616" t="s">
        <v>168</v>
      </c>
      <c r="J616" t="s">
        <v>525</v>
      </c>
    </row>
    <row r="617" spans="1:10" x14ac:dyDescent="0.75">
      <c r="A617" s="16">
        <v>43712</v>
      </c>
      <c r="B617" t="s">
        <v>4</v>
      </c>
      <c r="C617" t="s">
        <v>46</v>
      </c>
      <c r="D617" t="s">
        <v>4524</v>
      </c>
      <c r="E617">
        <v>1</v>
      </c>
      <c r="G617" s="6"/>
      <c r="H617" t="s">
        <v>46</v>
      </c>
      <c r="I617" t="s">
        <v>168</v>
      </c>
      <c r="J617" t="s">
        <v>525</v>
      </c>
    </row>
    <row r="618" spans="1:10" x14ac:dyDescent="0.75">
      <c r="A618" s="16">
        <v>43712</v>
      </c>
      <c r="B618" t="s">
        <v>4</v>
      </c>
      <c r="C618" t="s">
        <v>46</v>
      </c>
      <c r="D618" t="s">
        <v>4525</v>
      </c>
      <c r="E618">
        <v>1</v>
      </c>
      <c r="G618" s="6"/>
      <c r="H618" t="s">
        <v>46</v>
      </c>
      <c r="I618" t="s">
        <v>168</v>
      </c>
      <c r="J618" t="s">
        <v>525</v>
      </c>
    </row>
    <row r="619" spans="1:10" x14ac:dyDescent="0.75">
      <c r="A619" s="16">
        <v>43712</v>
      </c>
      <c r="B619" t="s">
        <v>4</v>
      </c>
      <c r="C619" t="s">
        <v>46</v>
      </c>
      <c r="D619" t="s">
        <v>4521</v>
      </c>
      <c r="E619">
        <v>1</v>
      </c>
      <c r="G619" s="6"/>
      <c r="H619" t="s">
        <v>4196</v>
      </c>
      <c r="I619" t="s">
        <v>168</v>
      </c>
      <c r="J619" t="s">
        <v>525</v>
      </c>
    </row>
    <row r="620" spans="1:10" x14ac:dyDescent="0.75">
      <c r="A620" s="16">
        <v>43711</v>
      </c>
      <c r="B620" t="s">
        <v>4</v>
      </c>
      <c r="C620" t="s">
        <v>46</v>
      </c>
      <c r="D620" t="s">
        <v>2540</v>
      </c>
      <c r="E620">
        <v>1</v>
      </c>
      <c r="F620" t="s">
        <v>2545</v>
      </c>
      <c r="G620" s="6" t="s">
        <v>2544</v>
      </c>
      <c r="H620" t="s">
        <v>46</v>
      </c>
      <c r="I620" t="s">
        <v>2447</v>
      </c>
      <c r="J620" t="s">
        <v>4077</v>
      </c>
    </row>
    <row r="621" spans="1:10" x14ac:dyDescent="0.75">
      <c r="A621" s="16">
        <v>43711</v>
      </c>
      <c r="B621" t="s">
        <v>4</v>
      </c>
      <c r="C621" t="s">
        <v>46</v>
      </c>
      <c r="D621" t="s">
        <v>2541</v>
      </c>
      <c r="E621">
        <v>1</v>
      </c>
      <c r="G621" s="6" t="s">
        <v>2543</v>
      </c>
      <c r="H621" t="s">
        <v>46</v>
      </c>
      <c r="I621" t="s">
        <v>2447</v>
      </c>
      <c r="J621" t="s">
        <v>4077</v>
      </c>
    </row>
    <row r="622" spans="1:10" x14ac:dyDescent="0.75">
      <c r="A622" s="16">
        <v>43711</v>
      </c>
      <c r="B622" t="s">
        <v>4</v>
      </c>
      <c r="C622" t="s">
        <v>46</v>
      </c>
      <c r="D622" t="s">
        <v>2542</v>
      </c>
      <c r="E622">
        <v>1</v>
      </c>
      <c r="G622" s="6"/>
      <c r="H622" t="s">
        <v>46</v>
      </c>
      <c r="I622" t="s">
        <v>2447</v>
      </c>
      <c r="J622" t="s">
        <v>4077</v>
      </c>
    </row>
    <row r="623" spans="1:10" x14ac:dyDescent="0.75">
      <c r="A623" s="16">
        <v>43707</v>
      </c>
      <c r="B623" t="s">
        <v>4</v>
      </c>
      <c r="C623" t="s">
        <v>46</v>
      </c>
      <c r="D623" t="s">
        <v>4535</v>
      </c>
      <c r="E623">
        <v>1</v>
      </c>
      <c r="G623" s="6" t="s">
        <v>4536</v>
      </c>
      <c r="H623" t="s">
        <v>4531</v>
      </c>
      <c r="I623" t="s">
        <v>168</v>
      </c>
      <c r="J623" t="s">
        <v>170</v>
      </c>
    </row>
    <row r="624" spans="1:10" x14ac:dyDescent="0.75">
      <c r="A624" s="16">
        <v>43707</v>
      </c>
      <c r="B624" t="s">
        <v>4</v>
      </c>
      <c r="C624" t="s">
        <v>46</v>
      </c>
      <c r="D624" t="s">
        <v>4534</v>
      </c>
      <c r="E624">
        <v>1</v>
      </c>
      <c r="G624" s="6" t="s">
        <v>2549</v>
      </c>
      <c r="H624" t="s">
        <v>46</v>
      </c>
      <c r="I624" t="s">
        <v>168</v>
      </c>
      <c r="J624" t="s">
        <v>525</v>
      </c>
    </row>
    <row r="625" spans="1:10" x14ac:dyDescent="0.75">
      <c r="A625" s="16">
        <v>43677</v>
      </c>
      <c r="B625" t="s">
        <v>4</v>
      </c>
      <c r="C625" t="s">
        <v>46</v>
      </c>
      <c r="D625" t="s">
        <v>4537</v>
      </c>
      <c r="E625">
        <v>1</v>
      </c>
      <c r="F625" t="s">
        <v>534</v>
      </c>
      <c r="G625" s="6" t="s">
        <v>535</v>
      </c>
      <c r="H625" t="s">
        <v>46</v>
      </c>
      <c r="I625" t="s">
        <v>2447</v>
      </c>
      <c r="J625" t="s">
        <v>170</v>
      </c>
    </row>
    <row r="626" spans="1:10" x14ac:dyDescent="0.75">
      <c r="A626" s="16">
        <v>43664</v>
      </c>
      <c r="B626" t="s">
        <v>4</v>
      </c>
      <c r="C626" t="s">
        <v>46</v>
      </c>
      <c r="D626" t="s">
        <v>2562</v>
      </c>
      <c r="E626">
        <v>1</v>
      </c>
      <c r="F626" t="s">
        <v>2563</v>
      </c>
      <c r="G626" s="6" t="s">
        <v>2564</v>
      </c>
      <c r="H626" t="s">
        <v>46</v>
      </c>
      <c r="I626" t="s">
        <v>168</v>
      </c>
      <c r="J626" t="s">
        <v>170</v>
      </c>
    </row>
    <row r="627" spans="1:10" x14ac:dyDescent="0.75">
      <c r="A627" s="16">
        <v>43664</v>
      </c>
      <c r="B627" t="s">
        <v>4</v>
      </c>
      <c r="C627" t="s">
        <v>46</v>
      </c>
      <c r="D627" t="s">
        <v>2566</v>
      </c>
      <c r="E627">
        <v>1</v>
      </c>
      <c r="G627" s="6" t="s">
        <v>2565</v>
      </c>
      <c r="H627" t="s">
        <v>46</v>
      </c>
      <c r="I627" t="s">
        <v>168</v>
      </c>
      <c r="J627" t="s">
        <v>170</v>
      </c>
    </row>
    <row r="628" spans="1:10" x14ac:dyDescent="0.75">
      <c r="A628" s="16">
        <v>43664</v>
      </c>
      <c r="B628" t="s">
        <v>4</v>
      </c>
      <c r="C628" t="s">
        <v>46</v>
      </c>
      <c r="D628" t="s">
        <v>2567</v>
      </c>
      <c r="E628">
        <v>1</v>
      </c>
      <c r="G628" s="6"/>
      <c r="H628" t="s">
        <v>46</v>
      </c>
      <c r="I628" t="s">
        <v>168</v>
      </c>
      <c r="J628" t="s">
        <v>170</v>
      </c>
    </row>
    <row r="629" spans="1:10" x14ac:dyDescent="0.75">
      <c r="A629" s="16">
        <v>43664</v>
      </c>
      <c r="B629" t="s">
        <v>4</v>
      </c>
      <c r="C629" t="s">
        <v>46</v>
      </c>
      <c r="D629" t="s">
        <v>2568</v>
      </c>
      <c r="E629">
        <v>1</v>
      </c>
      <c r="G629" s="6"/>
      <c r="H629" t="s">
        <v>46</v>
      </c>
      <c r="I629" t="s">
        <v>168</v>
      </c>
      <c r="J629" t="s">
        <v>170</v>
      </c>
    </row>
    <row r="630" spans="1:10" x14ac:dyDescent="0.75">
      <c r="A630" s="16">
        <v>43664</v>
      </c>
      <c r="B630" t="s">
        <v>4</v>
      </c>
      <c r="C630" t="s">
        <v>46</v>
      </c>
      <c r="D630" t="s">
        <v>2569</v>
      </c>
      <c r="E630">
        <v>1</v>
      </c>
      <c r="G630" s="6"/>
      <c r="H630" t="s">
        <v>46</v>
      </c>
      <c r="I630" t="s">
        <v>168</v>
      </c>
      <c r="J630" t="s">
        <v>170</v>
      </c>
    </row>
    <row r="631" spans="1:10" x14ac:dyDescent="0.75">
      <c r="A631" s="16">
        <v>43664</v>
      </c>
      <c r="B631" t="s">
        <v>4</v>
      </c>
      <c r="C631" t="s">
        <v>46</v>
      </c>
      <c r="D631" t="s">
        <v>2570</v>
      </c>
      <c r="E631">
        <v>1</v>
      </c>
      <c r="G631" s="6"/>
      <c r="H631" t="s">
        <v>46</v>
      </c>
      <c r="I631" t="s">
        <v>168</v>
      </c>
      <c r="J631" t="s">
        <v>169</v>
      </c>
    </row>
    <row r="632" spans="1:10" x14ac:dyDescent="0.75">
      <c r="A632" s="16">
        <v>43664</v>
      </c>
      <c r="B632" t="s">
        <v>4</v>
      </c>
      <c r="C632" t="s">
        <v>46</v>
      </c>
      <c r="D632" t="s">
        <v>4538</v>
      </c>
      <c r="E632">
        <v>1</v>
      </c>
      <c r="G632" s="6"/>
      <c r="H632" t="s">
        <v>683</v>
      </c>
      <c r="I632" t="s">
        <v>168</v>
      </c>
      <c r="J632" t="s">
        <v>169</v>
      </c>
    </row>
    <row r="633" spans="1:10" x14ac:dyDescent="0.75">
      <c r="A633" s="16">
        <v>43664</v>
      </c>
      <c r="B633" t="s">
        <v>4</v>
      </c>
      <c r="C633" t="s">
        <v>46</v>
      </c>
      <c r="D633" t="s">
        <v>4539</v>
      </c>
      <c r="E633">
        <v>1</v>
      </c>
      <c r="G633" s="6"/>
      <c r="H633" t="s">
        <v>683</v>
      </c>
      <c r="I633" t="s">
        <v>168</v>
      </c>
      <c r="J633" t="s">
        <v>169</v>
      </c>
    </row>
    <row r="634" spans="1:10" x14ac:dyDescent="0.75">
      <c r="A634" s="16">
        <v>43664</v>
      </c>
      <c r="B634" t="s">
        <v>4</v>
      </c>
      <c r="C634" t="s">
        <v>46</v>
      </c>
      <c r="D634" t="s">
        <v>4540</v>
      </c>
      <c r="E634">
        <v>1</v>
      </c>
      <c r="G634" s="6"/>
      <c r="H634" t="s">
        <v>683</v>
      </c>
      <c r="I634" t="s">
        <v>168</v>
      </c>
      <c r="J634" t="s">
        <v>169</v>
      </c>
    </row>
    <row r="635" spans="1:10" x14ac:dyDescent="0.75">
      <c r="A635" s="16">
        <v>43664</v>
      </c>
      <c r="B635" t="s">
        <v>4</v>
      </c>
      <c r="C635" t="s">
        <v>46</v>
      </c>
      <c r="D635" t="s">
        <v>4541</v>
      </c>
      <c r="E635">
        <v>1</v>
      </c>
      <c r="G635" s="6"/>
      <c r="H635" t="s">
        <v>683</v>
      </c>
      <c r="I635" t="s">
        <v>168</v>
      </c>
      <c r="J635" t="s">
        <v>169</v>
      </c>
    </row>
    <row r="636" spans="1:10" x14ac:dyDescent="0.75">
      <c r="A636" s="16">
        <v>43664</v>
      </c>
      <c r="B636" t="s">
        <v>4</v>
      </c>
      <c r="C636" t="s">
        <v>46</v>
      </c>
      <c r="D636" t="s">
        <v>2571</v>
      </c>
      <c r="E636">
        <v>1</v>
      </c>
      <c r="G636" s="6"/>
      <c r="H636" t="s">
        <v>46</v>
      </c>
      <c r="I636" t="s">
        <v>168</v>
      </c>
      <c r="J636" t="s">
        <v>169</v>
      </c>
    </row>
    <row r="637" spans="1:10" x14ac:dyDescent="0.75">
      <c r="A637" s="16">
        <v>43664</v>
      </c>
      <c r="B637" t="s">
        <v>4</v>
      </c>
      <c r="C637" t="s">
        <v>46</v>
      </c>
      <c r="D637" t="s">
        <v>4542</v>
      </c>
      <c r="E637">
        <v>1</v>
      </c>
      <c r="G637" s="6"/>
      <c r="H637" t="s">
        <v>1169</v>
      </c>
      <c r="I637" t="s">
        <v>168</v>
      </c>
      <c r="J637" t="s">
        <v>169</v>
      </c>
    </row>
    <row r="638" spans="1:10" x14ac:dyDescent="0.75">
      <c r="A638" s="16">
        <v>43640</v>
      </c>
      <c r="B638" t="s">
        <v>4</v>
      </c>
      <c r="C638" t="s">
        <v>46</v>
      </c>
      <c r="D638" t="s">
        <v>4543</v>
      </c>
      <c r="E638">
        <v>1</v>
      </c>
      <c r="F638" t="s">
        <v>2572</v>
      </c>
      <c r="G638" s="6" t="s">
        <v>2574</v>
      </c>
      <c r="H638" t="s">
        <v>46</v>
      </c>
      <c r="I638" t="s">
        <v>171</v>
      </c>
      <c r="J638" t="s">
        <v>170</v>
      </c>
    </row>
    <row r="639" spans="1:10" x14ac:dyDescent="0.75">
      <c r="A639" s="16">
        <v>43640</v>
      </c>
      <c r="B639" t="s">
        <v>4</v>
      </c>
      <c r="C639" t="s">
        <v>46</v>
      </c>
      <c r="D639" t="s">
        <v>4545</v>
      </c>
      <c r="E639">
        <v>1</v>
      </c>
      <c r="G639" s="6" t="s">
        <v>2573</v>
      </c>
      <c r="H639" t="s">
        <v>46</v>
      </c>
      <c r="I639" t="s">
        <v>171</v>
      </c>
      <c r="J639" t="s">
        <v>170</v>
      </c>
    </row>
    <row r="640" spans="1:10" x14ac:dyDescent="0.75">
      <c r="A640" s="16">
        <v>43640</v>
      </c>
      <c r="B640" t="s">
        <v>4</v>
      </c>
      <c r="C640" t="s">
        <v>46</v>
      </c>
      <c r="D640" t="s">
        <v>4544</v>
      </c>
      <c r="E640">
        <v>1</v>
      </c>
      <c r="G640" s="6"/>
      <c r="H640" t="s">
        <v>46</v>
      </c>
      <c r="I640" t="s">
        <v>171</v>
      </c>
      <c r="J640" t="s">
        <v>170</v>
      </c>
    </row>
    <row r="641" spans="1:10" x14ac:dyDescent="0.75">
      <c r="A641" s="16">
        <v>43640</v>
      </c>
      <c r="B641" t="s">
        <v>4</v>
      </c>
      <c r="C641" t="s">
        <v>46</v>
      </c>
      <c r="D641" t="s">
        <v>4551</v>
      </c>
      <c r="E641">
        <v>1</v>
      </c>
      <c r="G641" s="6"/>
      <c r="H641" t="s">
        <v>46</v>
      </c>
      <c r="I641" t="s">
        <v>2447</v>
      </c>
      <c r="J641" t="s">
        <v>170</v>
      </c>
    </row>
    <row r="642" spans="1:10" x14ac:dyDescent="0.75">
      <c r="A642" s="16">
        <v>43640</v>
      </c>
      <c r="B642" t="s">
        <v>4</v>
      </c>
      <c r="C642" t="s">
        <v>46</v>
      </c>
      <c r="D642" t="s">
        <v>4546</v>
      </c>
      <c r="E642">
        <v>1</v>
      </c>
      <c r="G642" s="6"/>
      <c r="H642" t="s">
        <v>46</v>
      </c>
      <c r="I642" t="s">
        <v>171</v>
      </c>
      <c r="J642" t="s">
        <v>170</v>
      </c>
    </row>
    <row r="643" spans="1:10" x14ac:dyDescent="0.75">
      <c r="A643" s="16">
        <v>43640</v>
      </c>
      <c r="B643" t="s">
        <v>4</v>
      </c>
      <c r="C643" t="s">
        <v>46</v>
      </c>
      <c r="D643" t="s">
        <v>4547</v>
      </c>
      <c r="E643">
        <v>1</v>
      </c>
      <c r="G643" s="6"/>
      <c r="H643" t="s">
        <v>46</v>
      </c>
      <c r="I643" t="s">
        <v>171</v>
      </c>
      <c r="J643" t="s">
        <v>170</v>
      </c>
    </row>
    <row r="644" spans="1:10" x14ac:dyDescent="0.75">
      <c r="A644" s="16">
        <v>43640</v>
      </c>
      <c r="B644" t="s">
        <v>4</v>
      </c>
      <c r="C644" t="s">
        <v>46</v>
      </c>
      <c r="D644" t="s">
        <v>4548</v>
      </c>
      <c r="E644">
        <v>1</v>
      </c>
      <c r="G644" s="6"/>
      <c r="H644" t="s">
        <v>46</v>
      </c>
      <c r="I644" t="s">
        <v>171</v>
      </c>
      <c r="J644" t="s">
        <v>170</v>
      </c>
    </row>
    <row r="645" spans="1:10" x14ac:dyDescent="0.75">
      <c r="A645" s="16">
        <v>43640</v>
      </c>
      <c r="B645" t="s">
        <v>4</v>
      </c>
      <c r="C645" t="s">
        <v>46</v>
      </c>
      <c r="D645" t="s">
        <v>4549</v>
      </c>
      <c r="E645">
        <v>1</v>
      </c>
      <c r="G645" s="6"/>
      <c r="H645" t="s">
        <v>46</v>
      </c>
      <c r="I645" t="s">
        <v>171</v>
      </c>
      <c r="J645" t="s">
        <v>170</v>
      </c>
    </row>
    <row r="646" spans="1:10" x14ac:dyDescent="0.75">
      <c r="A646" s="16">
        <v>44091</v>
      </c>
      <c r="B646" t="s">
        <v>4</v>
      </c>
      <c r="C646" t="s">
        <v>46</v>
      </c>
      <c r="D646" t="s">
        <v>4269</v>
      </c>
      <c r="E646">
        <v>1</v>
      </c>
      <c r="G646" s="6" t="s">
        <v>5713</v>
      </c>
      <c r="H646" t="s">
        <v>46</v>
      </c>
      <c r="I646" t="s">
        <v>168</v>
      </c>
      <c r="J646" t="s">
        <v>170</v>
      </c>
    </row>
    <row r="647" spans="1:10" x14ac:dyDescent="0.75">
      <c r="A647" s="16">
        <v>44091</v>
      </c>
      <c r="B647" t="s">
        <v>4</v>
      </c>
      <c r="C647" t="s">
        <v>46</v>
      </c>
      <c r="D647" t="s">
        <v>4270</v>
      </c>
      <c r="E647">
        <v>1</v>
      </c>
      <c r="G647" s="6"/>
      <c r="H647" t="s">
        <v>46</v>
      </c>
      <c r="I647" t="s">
        <v>168</v>
      </c>
      <c r="J647" t="s">
        <v>170</v>
      </c>
    </row>
    <row r="648" spans="1:10" x14ac:dyDescent="0.75">
      <c r="A648" s="16">
        <v>44091</v>
      </c>
      <c r="B648" t="s">
        <v>4</v>
      </c>
      <c r="C648" t="s">
        <v>46</v>
      </c>
      <c r="D648" t="s">
        <v>5707</v>
      </c>
      <c r="E648">
        <v>1</v>
      </c>
      <c r="G648" s="6"/>
      <c r="H648" t="s">
        <v>46</v>
      </c>
      <c r="I648" t="s">
        <v>168</v>
      </c>
      <c r="J648" t="s">
        <v>170</v>
      </c>
    </row>
    <row r="649" spans="1:10" x14ac:dyDescent="0.75">
      <c r="A649" s="16">
        <v>44091</v>
      </c>
      <c r="B649" t="s">
        <v>4</v>
      </c>
      <c r="C649" t="s">
        <v>46</v>
      </c>
      <c r="D649" t="s">
        <v>4272</v>
      </c>
      <c r="E649">
        <v>1</v>
      </c>
      <c r="G649" s="6"/>
      <c r="H649" t="s">
        <v>46</v>
      </c>
      <c r="I649" t="s">
        <v>168</v>
      </c>
      <c r="J649" t="s">
        <v>170</v>
      </c>
    </row>
    <row r="650" spans="1:10" x14ac:dyDescent="0.75">
      <c r="A650" s="16">
        <v>44091</v>
      </c>
      <c r="B650" t="s">
        <v>4</v>
      </c>
      <c r="C650" t="s">
        <v>46</v>
      </c>
      <c r="D650" t="s">
        <v>4273</v>
      </c>
      <c r="E650">
        <v>1</v>
      </c>
      <c r="G650" s="6"/>
      <c r="H650" t="s">
        <v>46</v>
      </c>
      <c r="I650" t="s">
        <v>168</v>
      </c>
      <c r="J650" t="s">
        <v>170</v>
      </c>
    </row>
    <row r="651" spans="1:10" x14ac:dyDescent="0.75">
      <c r="A651" s="16">
        <v>44091</v>
      </c>
      <c r="B651" t="s">
        <v>4</v>
      </c>
      <c r="C651" t="s">
        <v>46</v>
      </c>
      <c r="D651" t="s">
        <v>4274</v>
      </c>
      <c r="E651">
        <v>1</v>
      </c>
      <c r="G651" s="6"/>
      <c r="H651" t="s">
        <v>46</v>
      </c>
      <c r="I651" t="s">
        <v>168</v>
      </c>
      <c r="J651" t="s">
        <v>170</v>
      </c>
    </row>
    <row r="652" spans="1:10" x14ac:dyDescent="0.75">
      <c r="A652" s="16">
        <v>44091</v>
      </c>
      <c r="B652" t="s">
        <v>4</v>
      </c>
      <c r="C652" t="s">
        <v>46</v>
      </c>
      <c r="D652" t="s">
        <v>4275</v>
      </c>
      <c r="E652">
        <v>1</v>
      </c>
      <c r="G652" s="6"/>
      <c r="H652" t="s">
        <v>46</v>
      </c>
      <c r="I652" t="s">
        <v>168</v>
      </c>
      <c r="J652" t="s">
        <v>170</v>
      </c>
    </row>
    <row r="653" spans="1:10" x14ac:dyDescent="0.75">
      <c r="A653" s="16">
        <v>44091</v>
      </c>
      <c r="B653" t="s">
        <v>4</v>
      </c>
      <c r="C653" t="s">
        <v>46</v>
      </c>
      <c r="D653" t="s">
        <v>4276</v>
      </c>
      <c r="E653">
        <v>1</v>
      </c>
      <c r="G653" s="6"/>
      <c r="H653" t="s">
        <v>46</v>
      </c>
      <c r="I653" t="s">
        <v>168</v>
      </c>
      <c r="J653" t="s">
        <v>170</v>
      </c>
    </row>
    <row r="654" spans="1:10" x14ac:dyDescent="0.75">
      <c r="A654" s="16">
        <v>44091</v>
      </c>
      <c r="B654" t="s">
        <v>4</v>
      </c>
      <c r="C654" t="s">
        <v>46</v>
      </c>
      <c r="D654" t="s">
        <v>4277</v>
      </c>
      <c r="E654">
        <v>1</v>
      </c>
      <c r="G654" s="6"/>
      <c r="H654" t="s">
        <v>46</v>
      </c>
      <c r="I654" t="s">
        <v>168</v>
      </c>
      <c r="J654" t="s">
        <v>170</v>
      </c>
    </row>
    <row r="655" spans="1:10" x14ac:dyDescent="0.75">
      <c r="A655" s="16">
        <v>44091</v>
      </c>
      <c r="B655" t="s">
        <v>4</v>
      </c>
      <c r="C655" t="s">
        <v>46</v>
      </c>
      <c r="D655" t="s">
        <v>5708</v>
      </c>
      <c r="E655">
        <v>1</v>
      </c>
      <c r="G655" s="6"/>
      <c r="H655" t="s">
        <v>46</v>
      </c>
      <c r="I655" t="s">
        <v>168</v>
      </c>
      <c r="J655" t="s">
        <v>170</v>
      </c>
    </row>
    <row r="656" spans="1:10" x14ac:dyDescent="0.75">
      <c r="A656" s="16">
        <v>44091</v>
      </c>
      <c r="B656" t="s">
        <v>4</v>
      </c>
      <c r="C656" t="s">
        <v>46</v>
      </c>
      <c r="D656" t="s">
        <v>5709</v>
      </c>
      <c r="E656">
        <v>1</v>
      </c>
      <c r="G656" s="6"/>
      <c r="H656" t="s">
        <v>46</v>
      </c>
      <c r="I656" t="s">
        <v>168</v>
      </c>
      <c r="J656" t="s">
        <v>170</v>
      </c>
    </row>
    <row r="657" spans="1:10" x14ac:dyDescent="0.75">
      <c r="A657" s="16">
        <v>44091</v>
      </c>
      <c r="B657" t="s">
        <v>4</v>
      </c>
      <c r="C657" t="s">
        <v>46</v>
      </c>
      <c r="D657" t="s">
        <v>4280</v>
      </c>
      <c r="E657">
        <v>1</v>
      </c>
      <c r="G657" s="6"/>
      <c r="H657" t="s">
        <v>46</v>
      </c>
      <c r="I657" t="s">
        <v>168</v>
      </c>
      <c r="J657" t="s">
        <v>170</v>
      </c>
    </row>
    <row r="658" spans="1:10" x14ac:dyDescent="0.75">
      <c r="A658" s="16">
        <v>44091</v>
      </c>
      <c r="B658" t="s">
        <v>4</v>
      </c>
      <c r="C658" t="s">
        <v>46</v>
      </c>
      <c r="D658" t="s">
        <v>4281</v>
      </c>
      <c r="E658">
        <v>1</v>
      </c>
      <c r="G658" s="6"/>
      <c r="H658" t="s">
        <v>46</v>
      </c>
      <c r="I658" t="s">
        <v>168</v>
      </c>
      <c r="J658" t="s">
        <v>170</v>
      </c>
    </row>
    <row r="659" spans="1:10" x14ac:dyDescent="0.75">
      <c r="A659" s="16">
        <v>44091</v>
      </c>
      <c r="B659" t="s">
        <v>4</v>
      </c>
      <c r="C659" t="s">
        <v>46</v>
      </c>
      <c r="D659" t="s">
        <v>4282</v>
      </c>
      <c r="E659">
        <v>1</v>
      </c>
      <c r="G659" s="6"/>
      <c r="H659" t="s">
        <v>46</v>
      </c>
      <c r="I659" t="s">
        <v>168</v>
      </c>
      <c r="J659" t="s">
        <v>170</v>
      </c>
    </row>
    <row r="660" spans="1:10" x14ac:dyDescent="0.75">
      <c r="A660" s="16">
        <v>44091</v>
      </c>
      <c r="B660" t="s">
        <v>4</v>
      </c>
      <c r="C660" t="s">
        <v>46</v>
      </c>
      <c r="D660" t="s">
        <v>4283</v>
      </c>
      <c r="E660">
        <v>1</v>
      </c>
      <c r="G660" s="6"/>
      <c r="H660" t="s">
        <v>46</v>
      </c>
      <c r="I660" t="s">
        <v>168</v>
      </c>
      <c r="J660" t="s">
        <v>170</v>
      </c>
    </row>
    <row r="661" spans="1:10" x14ac:dyDescent="0.75">
      <c r="A661" s="16">
        <v>44091</v>
      </c>
      <c r="B661" t="s">
        <v>4</v>
      </c>
      <c r="C661" t="s">
        <v>46</v>
      </c>
      <c r="D661" t="s">
        <v>5710</v>
      </c>
      <c r="E661">
        <v>1</v>
      </c>
      <c r="G661" s="6"/>
      <c r="H661" t="s">
        <v>46</v>
      </c>
      <c r="I661" t="s">
        <v>168</v>
      </c>
      <c r="J661" t="s">
        <v>170</v>
      </c>
    </row>
    <row r="662" spans="1:10" x14ac:dyDescent="0.75">
      <c r="A662" s="16">
        <v>44091</v>
      </c>
      <c r="B662" t="s">
        <v>4</v>
      </c>
      <c r="C662" t="s">
        <v>46</v>
      </c>
      <c r="D662" t="s">
        <v>4285</v>
      </c>
      <c r="E662">
        <v>1</v>
      </c>
      <c r="G662" s="6"/>
      <c r="H662" t="s">
        <v>46</v>
      </c>
      <c r="I662" t="s">
        <v>168</v>
      </c>
      <c r="J662" t="s">
        <v>170</v>
      </c>
    </row>
    <row r="663" spans="1:10" x14ac:dyDescent="0.75">
      <c r="A663" s="16">
        <v>44091</v>
      </c>
      <c r="B663" t="s">
        <v>4</v>
      </c>
      <c r="C663" t="s">
        <v>46</v>
      </c>
      <c r="D663" t="s">
        <v>4286</v>
      </c>
      <c r="E663">
        <v>1</v>
      </c>
      <c r="G663" s="6"/>
      <c r="H663" t="s">
        <v>46</v>
      </c>
      <c r="I663" t="s">
        <v>168</v>
      </c>
      <c r="J663" t="s">
        <v>170</v>
      </c>
    </row>
    <row r="664" spans="1:10" x14ac:dyDescent="0.75">
      <c r="A664" s="16">
        <v>44091</v>
      </c>
      <c r="B664" t="s">
        <v>4</v>
      </c>
      <c r="C664" t="s">
        <v>46</v>
      </c>
      <c r="D664" t="s">
        <v>4287</v>
      </c>
      <c r="E664">
        <v>1</v>
      </c>
      <c r="G664" s="6"/>
      <c r="H664" t="s">
        <v>46</v>
      </c>
      <c r="I664" t="s">
        <v>168</v>
      </c>
      <c r="J664" t="s">
        <v>170</v>
      </c>
    </row>
    <row r="665" spans="1:10" x14ac:dyDescent="0.75">
      <c r="A665" s="16">
        <v>44091</v>
      </c>
      <c r="B665" t="s">
        <v>4</v>
      </c>
      <c r="C665" t="s">
        <v>46</v>
      </c>
      <c r="D665" t="s">
        <v>4288</v>
      </c>
      <c r="E665">
        <v>1</v>
      </c>
      <c r="G665" s="6"/>
      <c r="H665" t="s">
        <v>46</v>
      </c>
      <c r="I665" t="s">
        <v>168</v>
      </c>
      <c r="J665" t="s">
        <v>170</v>
      </c>
    </row>
    <row r="666" spans="1:10" x14ac:dyDescent="0.75">
      <c r="A666" s="16">
        <v>44091</v>
      </c>
      <c r="B666" t="s">
        <v>4</v>
      </c>
      <c r="C666" t="s">
        <v>46</v>
      </c>
      <c r="D666" t="s">
        <v>4289</v>
      </c>
      <c r="E666">
        <v>1</v>
      </c>
      <c r="G666" s="6"/>
      <c r="H666" t="s">
        <v>46</v>
      </c>
      <c r="I666" t="s">
        <v>168</v>
      </c>
      <c r="J666" t="s">
        <v>170</v>
      </c>
    </row>
    <row r="667" spans="1:10" x14ac:dyDescent="0.75">
      <c r="A667" s="16">
        <v>44091</v>
      </c>
      <c r="B667" t="s">
        <v>4</v>
      </c>
      <c r="C667" t="s">
        <v>46</v>
      </c>
      <c r="D667" t="s">
        <v>4290</v>
      </c>
      <c r="E667">
        <v>1</v>
      </c>
      <c r="G667" s="6"/>
      <c r="H667" t="s">
        <v>46</v>
      </c>
      <c r="I667" t="s">
        <v>168</v>
      </c>
      <c r="J667" t="s">
        <v>170</v>
      </c>
    </row>
    <row r="668" spans="1:10" x14ac:dyDescent="0.75">
      <c r="A668" s="16">
        <v>44091</v>
      </c>
      <c r="B668" t="s">
        <v>4</v>
      </c>
      <c r="C668" t="s">
        <v>46</v>
      </c>
      <c r="D668" t="s">
        <v>4291</v>
      </c>
      <c r="E668">
        <v>1</v>
      </c>
      <c r="G668" s="6"/>
      <c r="H668" t="s">
        <v>46</v>
      </c>
      <c r="I668" t="s">
        <v>168</v>
      </c>
      <c r="J668" t="s">
        <v>170</v>
      </c>
    </row>
    <row r="669" spans="1:10" x14ac:dyDescent="0.75">
      <c r="A669" s="16">
        <v>44091</v>
      </c>
      <c r="B669" t="s">
        <v>4</v>
      </c>
      <c r="C669" t="s">
        <v>46</v>
      </c>
      <c r="D669" t="s">
        <v>4292</v>
      </c>
      <c r="E669">
        <v>1</v>
      </c>
      <c r="G669" s="6"/>
      <c r="H669" t="s">
        <v>46</v>
      </c>
      <c r="I669" t="s">
        <v>168</v>
      </c>
      <c r="J669" t="s">
        <v>170</v>
      </c>
    </row>
    <row r="670" spans="1:10" x14ac:dyDescent="0.75">
      <c r="A670" s="16">
        <v>44091</v>
      </c>
      <c r="B670" t="s">
        <v>4</v>
      </c>
      <c r="C670" t="s">
        <v>46</v>
      </c>
      <c r="D670" t="s">
        <v>4293</v>
      </c>
      <c r="E670">
        <v>1</v>
      </c>
      <c r="G670" s="6"/>
      <c r="H670" t="s">
        <v>46</v>
      </c>
      <c r="I670" t="s">
        <v>168</v>
      </c>
      <c r="J670" t="s">
        <v>170</v>
      </c>
    </row>
    <row r="671" spans="1:10" x14ac:dyDescent="0.75">
      <c r="A671" s="16">
        <v>44091</v>
      </c>
      <c r="B671" t="s">
        <v>4</v>
      </c>
      <c r="C671" t="s">
        <v>46</v>
      </c>
      <c r="D671" t="s">
        <v>4294</v>
      </c>
      <c r="E671">
        <v>1</v>
      </c>
      <c r="G671" s="6"/>
      <c r="H671" t="s">
        <v>46</v>
      </c>
      <c r="I671" t="s">
        <v>168</v>
      </c>
      <c r="J671" t="s">
        <v>170</v>
      </c>
    </row>
    <row r="672" spans="1:10" x14ac:dyDescent="0.75">
      <c r="A672" s="16">
        <v>44091</v>
      </c>
      <c r="B672" t="s">
        <v>4</v>
      </c>
      <c r="C672" t="s">
        <v>46</v>
      </c>
      <c r="D672" t="s">
        <v>4295</v>
      </c>
      <c r="E672">
        <v>1</v>
      </c>
      <c r="G672" s="6"/>
      <c r="H672" t="s">
        <v>46</v>
      </c>
      <c r="I672" t="s">
        <v>168</v>
      </c>
      <c r="J672" t="s">
        <v>170</v>
      </c>
    </row>
    <row r="673" spans="1:10" x14ac:dyDescent="0.75">
      <c r="A673" s="16">
        <v>44091</v>
      </c>
      <c r="B673" t="s">
        <v>4</v>
      </c>
      <c r="C673" t="s">
        <v>46</v>
      </c>
      <c r="D673" t="s">
        <v>4296</v>
      </c>
      <c r="E673">
        <v>1</v>
      </c>
      <c r="G673" s="6"/>
      <c r="H673" t="s">
        <v>46</v>
      </c>
      <c r="I673" t="s">
        <v>168</v>
      </c>
      <c r="J673" t="s">
        <v>170</v>
      </c>
    </row>
    <row r="674" spans="1:10" x14ac:dyDescent="0.75">
      <c r="A674" s="16">
        <v>44091</v>
      </c>
      <c r="B674" t="s">
        <v>4</v>
      </c>
      <c r="C674" t="s">
        <v>46</v>
      </c>
      <c r="D674" t="s">
        <v>4297</v>
      </c>
      <c r="E674">
        <v>1</v>
      </c>
      <c r="G674" s="6"/>
      <c r="H674" t="s">
        <v>46</v>
      </c>
      <c r="I674" t="s">
        <v>168</v>
      </c>
      <c r="J674" t="s">
        <v>170</v>
      </c>
    </row>
    <row r="675" spans="1:10" x14ac:dyDescent="0.75">
      <c r="A675" s="16">
        <v>44091</v>
      </c>
      <c r="B675" t="s">
        <v>4</v>
      </c>
      <c r="C675" t="s">
        <v>46</v>
      </c>
      <c r="D675" t="s">
        <v>4298</v>
      </c>
      <c r="E675">
        <v>1</v>
      </c>
      <c r="G675" s="6"/>
      <c r="H675" t="s">
        <v>46</v>
      </c>
      <c r="I675" t="s">
        <v>168</v>
      </c>
      <c r="J675" t="s">
        <v>170</v>
      </c>
    </row>
    <row r="676" spans="1:10" x14ac:dyDescent="0.75">
      <c r="A676" s="16">
        <v>44091</v>
      </c>
      <c r="B676" t="s">
        <v>4</v>
      </c>
      <c r="C676" t="s">
        <v>46</v>
      </c>
      <c r="D676" t="s">
        <v>4299</v>
      </c>
      <c r="E676">
        <v>1</v>
      </c>
      <c r="G676" s="6"/>
      <c r="H676" t="s">
        <v>46</v>
      </c>
      <c r="I676" t="s">
        <v>168</v>
      </c>
      <c r="J676" t="s">
        <v>170</v>
      </c>
    </row>
    <row r="677" spans="1:10" x14ac:dyDescent="0.75">
      <c r="A677" s="16">
        <v>44091</v>
      </c>
      <c r="B677" t="s">
        <v>4</v>
      </c>
      <c r="C677" t="s">
        <v>46</v>
      </c>
      <c r="D677" t="s">
        <v>4300</v>
      </c>
      <c r="E677">
        <v>1</v>
      </c>
      <c r="G677" s="6"/>
      <c r="H677" t="s">
        <v>46</v>
      </c>
      <c r="I677" t="s">
        <v>168</v>
      </c>
      <c r="J677" t="s">
        <v>170</v>
      </c>
    </row>
    <row r="678" spans="1:10" x14ac:dyDescent="0.75">
      <c r="A678" s="16">
        <v>44091</v>
      </c>
      <c r="B678" t="s">
        <v>4</v>
      </c>
      <c r="C678" t="s">
        <v>46</v>
      </c>
      <c r="D678" t="s">
        <v>4301</v>
      </c>
      <c r="E678">
        <v>1</v>
      </c>
      <c r="G678" s="6"/>
      <c r="H678" t="s">
        <v>46</v>
      </c>
      <c r="I678" t="s">
        <v>168</v>
      </c>
      <c r="J678" t="s">
        <v>170</v>
      </c>
    </row>
    <row r="679" spans="1:10" x14ac:dyDescent="0.75">
      <c r="A679" s="16">
        <v>44091</v>
      </c>
      <c r="B679" t="s">
        <v>4</v>
      </c>
      <c r="C679" t="s">
        <v>46</v>
      </c>
      <c r="D679" t="s">
        <v>4302</v>
      </c>
      <c r="E679">
        <v>1</v>
      </c>
      <c r="G679" s="6"/>
      <c r="H679" t="s">
        <v>46</v>
      </c>
      <c r="I679" t="s">
        <v>168</v>
      </c>
      <c r="J679" t="s">
        <v>170</v>
      </c>
    </row>
    <row r="680" spans="1:10" x14ac:dyDescent="0.75">
      <c r="A680" s="16">
        <v>44091</v>
      </c>
      <c r="B680" t="s">
        <v>4</v>
      </c>
      <c r="C680" t="s">
        <v>46</v>
      </c>
      <c r="D680" t="s">
        <v>5711</v>
      </c>
      <c r="E680">
        <v>1</v>
      </c>
      <c r="G680" s="6"/>
      <c r="H680" t="s">
        <v>46</v>
      </c>
      <c r="I680" t="s">
        <v>168</v>
      </c>
      <c r="J680" t="s">
        <v>170</v>
      </c>
    </row>
    <row r="681" spans="1:10" x14ac:dyDescent="0.75">
      <c r="A681" s="16">
        <v>44091</v>
      </c>
      <c r="B681" t="s">
        <v>4</v>
      </c>
      <c r="C681" t="s">
        <v>46</v>
      </c>
      <c r="D681" t="s">
        <v>4304</v>
      </c>
      <c r="E681">
        <v>1</v>
      </c>
      <c r="G681" s="6"/>
      <c r="H681" t="s">
        <v>46</v>
      </c>
      <c r="I681" t="s">
        <v>168</v>
      </c>
      <c r="J681" t="s">
        <v>170</v>
      </c>
    </row>
    <row r="682" spans="1:10" x14ac:dyDescent="0.75">
      <c r="A682" s="16">
        <v>44091</v>
      </c>
      <c r="B682" t="s">
        <v>4</v>
      </c>
      <c r="C682" t="s">
        <v>46</v>
      </c>
      <c r="D682" t="s">
        <v>4305</v>
      </c>
      <c r="E682">
        <v>1</v>
      </c>
      <c r="G682" s="6"/>
      <c r="H682" t="s">
        <v>46</v>
      </c>
      <c r="I682" t="s">
        <v>168</v>
      </c>
      <c r="J682" t="s">
        <v>170</v>
      </c>
    </row>
    <row r="683" spans="1:10" x14ac:dyDescent="0.75">
      <c r="A683" s="16">
        <v>44091</v>
      </c>
      <c r="B683" t="s">
        <v>4</v>
      </c>
      <c r="C683" t="s">
        <v>46</v>
      </c>
      <c r="D683" t="s">
        <v>5712</v>
      </c>
      <c r="E683">
        <v>1</v>
      </c>
      <c r="G683" s="6"/>
      <c r="H683" t="s">
        <v>46</v>
      </c>
      <c r="I683" t="s">
        <v>168</v>
      </c>
      <c r="J683" t="s">
        <v>170</v>
      </c>
    </row>
    <row r="684" spans="1:10" x14ac:dyDescent="0.75">
      <c r="A684" s="16">
        <v>44091</v>
      </c>
      <c r="B684" t="s">
        <v>4</v>
      </c>
      <c r="C684" t="s">
        <v>46</v>
      </c>
      <c r="D684" t="s">
        <v>4307</v>
      </c>
      <c r="E684">
        <v>1</v>
      </c>
      <c r="G684" s="6"/>
      <c r="H684" t="s">
        <v>46</v>
      </c>
      <c r="I684" t="s">
        <v>168</v>
      </c>
      <c r="J684" t="s">
        <v>170</v>
      </c>
    </row>
    <row r="685" spans="1:10" x14ac:dyDescent="0.75">
      <c r="A685" s="16">
        <v>44091</v>
      </c>
      <c r="B685" t="s">
        <v>4</v>
      </c>
      <c r="C685" t="s">
        <v>46</v>
      </c>
      <c r="D685" t="s">
        <v>4308</v>
      </c>
      <c r="E685">
        <v>1</v>
      </c>
      <c r="G685" s="6"/>
      <c r="H685" t="s">
        <v>46</v>
      </c>
      <c r="I685" t="s">
        <v>168</v>
      </c>
      <c r="J685" t="s">
        <v>170</v>
      </c>
    </row>
    <row r="686" spans="1:10" x14ac:dyDescent="0.75">
      <c r="A686" s="16">
        <v>44091</v>
      </c>
      <c r="B686" t="s">
        <v>4</v>
      </c>
      <c r="C686" t="s">
        <v>46</v>
      </c>
      <c r="D686" t="s">
        <v>4309</v>
      </c>
      <c r="E686">
        <v>1</v>
      </c>
      <c r="G686" s="6"/>
      <c r="H686" t="s">
        <v>46</v>
      </c>
      <c r="I686" t="s">
        <v>168</v>
      </c>
      <c r="J686" t="s">
        <v>170</v>
      </c>
    </row>
    <row r="687" spans="1:10" x14ac:dyDescent="0.75">
      <c r="A687" s="16">
        <v>44091</v>
      </c>
      <c r="B687" t="s">
        <v>4</v>
      </c>
      <c r="C687" t="s">
        <v>46</v>
      </c>
      <c r="D687" t="s">
        <v>4310</v>
      </c>
      <c r="E687">
        <v>1</v>
      </c>
      <c r="G687" s="6"/>
      <c r="H687" t="s">
        <v>46</v>
      </c>
      <c r="I687" t="s">
        <v>168</v>
      </c>
      <c r="J687" t="s">
        <v>170</v>
      </c>
    </row>
    <row r="688" spans="1:10" x14ac:dyDescent="0.75">
      <c r="A688" s="16">
        <v>44091</v>
      </c>
      <c r="B688" t="s">
        <v>4</v>
      </c>
      <c r="C688" t="s">
        <v>46</v>
      </c>
      <c r="D688" t="s">
        <v>4311</v>
      </c>
      <c r="E688">
        <v>1</v>
      </c>
      <c r="G688" s="6"/>
      <c r="H688" t="s">
        <v>46</v>
      </c>
      <c r="I688" t="s">
        <v>168</v>
      </c>
      <c r="J688" t="s">
        <v>170</v>
      </c>
    </row>
    <row r="689" spans="1:10" x14ac:dyDescent="0.75">
      <c r="A689" s="16">
        <v>44091</v>
      </c>
      <c r="B689" t="s">
        <v>4</v>
      </c>
      <c r="C689" t="s">
        <v>46</v>
      </c>
      <c r="D689" t="s">
        <v>4312</v>
      </c>
      <c r="E689">
        <v>1</v>
      </c>
      <c r="G689" s="6"/>
      <c r="H689" t="s">
        <v>46</v>
      </c>
      <c r="I689" t="s">
        <v>168</v>
      </c>
      <c r="J689" t="s">
        <v>170</v>
      </c>
    </row>
    <row r="690" spans="1:10" x14ac:dyDescent="0.75">
      <c r="A690" s="16">
        <v>44091</v>
      </c>
      <c r="B690" t="s">
        <v>4</v>
      </c>
      <c r="C690" t="s">
        <v>46</v>
      </c>
      <c r="D690" t="s">
        <v>4313</v>
      </c>
      <c r="E690">
        <v>1</v>
      </c>
      <c r="G690" s="6"/>
      <c r="H690" t="s">
        <v>46</v>
      </c>
      <c r="I690" t="s">
        <v>168</v>
      </c>
      <c r="J690" t="s">
        <v>170</v>
      </c>
    </row>
    <row r="691" spans="1:10" x14ac:dyDescent="0.75">
      <c r="A691" s="16">
        <v>44091</v>
      </c>
      <c r="B691" t="s">
        <v>4</v>
      </c>
      <c r="C691" t="s">
        <v>46</v>
      </c>
      <c r="D691" t="s">
        <v>4314</v>
      </c>
      <c r="E691">
        <v>1</v>
      </c>
      <c r="G691" s="6"/>
      <c r="H691" t="s">
        <v>46</v>
      </c>
      <c r="I691" t="s">
        <v>168</v>
      </c>
      <c r="J691" t="s">
        <v>170</v>
      </c>
    </row>
    <row r="692" spans="1:10" x14ac:dyDescent="0.75">
      <c r="A692" s="16">
        <v>44091</v>
      </c>
      <c r="B692" t="s">
        <v>4</v>
      </c>
      <c r="C692" t="s">
        <v>46</v>
      </c>
      <c r="D692" t="s">
        <v>2300</v>
      </c>
      <c r="E692">
        <v>1</v>
      </c>
      <c r="G692" s="6"/>
      <c r="H692" t="s">
        <v>46</v>
      </c>
      <c r="I692" t="s">
        <v>168</v>
      </c>
      <c r="J692" t="s">
        <v>169</v>
      </c>
    </row>
    <row r="693" spans="1:10" x14ac:dyDescent="0.75">
      <c r="A693" s="16">
        <v>44091</v>
      </c>
      <c r="B693" t="s">
        <v>4</v>
      </c>
      <c r="C693" t="s">
        <v>46</v>
      </c>
      <c r="D693" t="s">
        <v>4315</v>
      </c>
      <c r="E693">
        <v>1</v>
      </c>
      <c r="G693" s="6"/>
      <c r="H693" t="s">
        <v>46</v>
      </c>
      <c r="I693" t="s">
        <v>168</v>
      </c>
      <c r="J693" t="s">
        <v>169</v>
      </c>
    </row>
    <row r="694" spans="1:10" x14ac:dyDescent="0.75">
      <c r="A694" s="16">
        <v>44091</v>
      </c>
      <c r="B694" t="s">
        <v>4</v>
      </c>
      <c r="C694" t="s">
        <v>46</v>
      </c>
      <c r="D694" t="s">
        <v>4316</v>
      </c>
      <c r="E694">
        <v>1</v>
      </c>
      <c r="G694" s="6"/>
      <c r="H694" t="s">
        <v>46</v>
      </c>
      <c r="I694" t="s">
        <v>168</v>
      </c>
      <c r="J694" t="s">
        <v>169</v>
      </c>
    </row>
    <row r="695" spans="1:10" x14ac:dyDescent="0.75">
      <c r="A695" s="16">
        <v>43640</v>
      </c>
      <c r="B695" t="s">
        <v>4</v>
      </c>
      <c r="C695" t="s">
        <v>46</v>
      </c>
      <c r="D695" t="s">
        <v>4550</v>
      </c>
      <c r="E695">
        <v>1</v>
      </c>
      <c r="F695" t="s">
        <v>2572</v>
      </c>
      <c r="G695" s="6" t="s">
        <v>2574</v>
      </c>
      <c r="H695" t="s">
        <v>88</v>
      </c>
      <c r="I695" t="s">
        <v>171</v>
      </c>
      <c r="J695" t="s">
        <v>170</v>
      </c>
    </row>
    <row r="696" spans="1:10" x14ac:dyDescent="0.75">
      <c r="A696" s="16">
        <v>43635</v>
      </c>
      <c r="B696" t="s">
        <v>4</v>
      </c>
      <c r="C696" t="s">
        <v>5</v>
      </c>
      <c r="D696" t="s">
        <v>2575</v>
      </c>
      <c r="E696">
        <v>1</v>
      </c>
      <c r="F696" t="s">
        <v>2576</v>
      </c>
      <c r="G696" s="6" t="s">
        <v>2577</v>
      </c>
      <c r="H696" t="s">
        <v>5</v>
      </c>
      <c r="I696" t="s">
        <v>168</v>
      </c>
      <c r="J696" t="s">
        <v>169</v>
      </c>
    </row>
    <row r="697" spans="1:10" x14ac:dyDescent="0.75">
      <c r="A697" s="16">
        <v>43628</v>
      </c>
      <c r="B697" t="s">
        <v>4</v>
      </c>
      <c r="C697" t="s">
        <v>46</v>
      </c>
      <c r="D697" t="s">
        <v>2578</v>
      </c>
      <c r="E697">
        <v>1</v>
      </c>
      <c r="F697" t="s">
        <v>2581</v>
      </c>
      <c r="G697" s="6" t="s">
        <v>2582</v>
      </c>
      <c r="H697" t="s">
        <v>1440</v>
      </c>
      <c r="I697" t="s">
        <v>168</v>
      </c>
      <c r="J697" t="s">
        <v>170</v>
      </c>
    </row>
    <row r="698" spans="1:10" x14ac:dyDescent="0.75">
      <c r="A698" s="16">
        <v>43628</v>
      </c>
      <c r="B698" t="s">
        <v>4</v>
      </c>
      <c r="C698" t="s">
        <v>46</v>
      </c>
      <c r="D698" t="s">
        <v>2579</v>
      </c>
      <c r="E698">
        <v>1</v>
      </c>
      <c r="G698" s="6" t="s">
        <v>2583</v>
      </c>
      <c r="H698" t="s">
        <v>1440</v>
      </c>
      <c r="I698" t="s">
        <v>168</v>
      </c>
      <c r="J698" t="s">
        <v>170</v>
      </c>
    </row>
    <row r="699" spans="1:10" x14ac:dyDescent="0.75">
      <c r="A699" s="16">
        <v>43628</v>
      </c>
      <c r="B699" t="s">
        <v>4</v>
      </c>
      <c r="C699" t="s">
        <v>46</v>
      </c>
      <c r="D699" t="s">
        <v>2580</v>
      </c>
      <c r="E699">
        <v>1</v>
      </c>
      <c r="G699" s="6"/>
      <c r="H699" t="s">
        <v>1440</v>
      </c>
      <c r="I699" t="s">
        <v>168</v>
      </c>
      <c r="J699" t="s">
        <v>169</v>
      </c>
    </row>
    <row r="700" spans="1:10" x14ac:dyDescent="0.75">
      <c r="A700" s="16">
        <v>43627</v>
      </c>
      <c r="B700" t="s">
        <v>4</v>
      </c>
      <c r="C700" t="s">
        <v>112</v>
      </c>
      <c r="D700" t="s">
        <v>4552</v>
      </c>
      <c r="E700">
        <v>1</v>
      </c>
      <c r="F700" t="s">
        <v>2584</v>
      </c>
      <c r="G700" s="6" t="s">
        <v>2585</v>
      </c>
      <c r="H700" t="s">
        <v>88</v>
      </c>
      <c r="I700" t="s">
        <v>168</v>
      </c>
      <c r="J700" t="s">
        <v>170</v>
      </c>
    </row>
    <row r="701" spans="1:10" x14ac:dyDescent="0.75">
      <c r="A701" s="16">
        <v>43627</v>
      </c>
      <c r="B701" t="s">
        <v>4</v>
      </c>
      <c r="C701" t="s">
        <v>112</v>
      </c>
      <c r="D701" t="s">
        <v>4553</v>
      </c>
      <c r="E701">
        <v>1</v>
      </c>
      <c r="G701" s="6" t="s">
        <v>472</v>
      </c>
      <c r="H701" t="s">
        <v>4122</v>
      </c>
      <c r="I701" t="s">
        <v>168</v>
      </c>
      <c r="J701" t="s">
        <v>170</v>
      </c>
    </row>
    <row r="702" spans="1:10" x14ac:dyDescent="0.75">
      <c r="A702" s="16">
        <v>43627</v>
      </c>
      <c r="B702" t="s">
        <v>4</v>
      </c>
      <c r="C702" t="s">
        <v>112</v>
      </c>
      <c r="D702" t="s">
        <v>4554</v>
      </c>
      <c r="E702">
        <v>1</v>
      </c>
      <c r="G702" s="6"/>
      <c r="H702" t="s">
        <v>4122</v>
      </c>
      <c r="I702" t="s">
        <v>168</v>
      </c>
      <c r="J702" t="s">
        <v>170</v>
      </c>
    </row>
    <row r="703" spans="1:10" x14ac:dyDescent="0.75">
      <c r="A703" s="16">
        <v>43627</v>
      </c>
      <c r="B703" t="s">
        <v>4</v>
      </c>
      <c r="C703" t="s">
        <v>112</v>
      </c>
      <c r="D703" t="s">
        <v>4555</v>
      </c>
      <c r="E703">
        <v>1</v>
      </c>
      <c r="G703" s="6"/>
      <c r="H703" t="s">
        <v>88</v>
      </c>
      <c r="I703" t="s">
        <v>168</v>
      </c>
      <c r="J703" t="s">
        <v>169</v>
      </c>
    </row>
    <row r="704" spans="1:10" x14ac:dyDescent="0.75">
      <c r="A704" s="16">
        <v>43627</v>
      </c>
      <c r="B704" t="s">
        <v>4</v>
      </c>
      <c r="C704" t="s">
        <v>112</v>
      </c>
      <c r="D704" t="s">
        <v>4556</v>
      </c>
      <c r="E704">
        <v>1</v>
      </c>
      <c r="G704" s="6"/>
      <c r="H704" t="s">
        <v>88</v>
      </c>
      <c r="I704" t="s">
        <v>465</v>
      </c>
      <c r="J704" t="s">
        <v>169</v>
      </c>
    </row>
    <row r="705" spans="1:10" x14ac:dyDescent="0.75">
      <c r="A705" s="16">
        <v>43627</v>
      </c>
      <c r="B705" t="s">
        <v>4</v>
      </c>
      <c r="C705" t="s">
        <v>112</v>
      </c>
      <c r="D705" t="s">
        <v>4557</v>
      </c>
      <c r="E705">
        <v>1</v>
      </c>
      <c r="H705" t="s">
        <v>88</v>
      </c>
      <c r="I705" t="s">
        <v>465</v>
      </c>
      <c r="J705" t="s">
        <v>169</v>
      </c>
    </row>
    <row r="706" spans="1:10" x14ac:dyDescent="0.75">
      <c r="A706" s="16">
        <v>43627</v>
      </c>
      <c r="B706" t="s">
        <v>4</v>
      </c>
      <c r="C706" t="s">
        <v>112</v>
      </c>
      <c r="D706" t="s">
        <v>4558</v>
      </c>
      <c r="E706">
        <v>1</v>
      </c>
      <c r="H706" t="s">
        <v>4122</v>
      </c>
      <c r="I706" t="s">
        <v>465</v>
      </c>
      <c r="J706" t="s">
        <v>169</v>
      </c>
    </row>
    <row r="707" spans="1:10" x14ac:dyDescent="0.75">
      <c r="A707" s="16">
        <v>43627</v>
      </c>
      <c r="B707" t="s">
        <v>4</v>
      </c>
      <c r="C707" t="s">
        <v>112</v>
      </c>
      <c r="D707" t="s">
        <v>4559</v>
      </c>
      <c r="E707">
        <v>1</v>
      </c>
      <c r="H707" t="s">
        <v>2751</v>
      </c>
      <c r="I707" t="s">
        <v>465</v>
      </c>
      <c r="J707" t="s">
        <v>169</v>
      </c>
    </row>
    <row r="708" spans="1:10" x14ac:dyDescent="0.75">
      <c r="A708" s="16">
        <v>43627</v>
      </c>
      <c r="B708" t="s">
        <v>4</v>
      </c>
      <c r="C708" t="s">
        <v>112</v>
      </c>
      <c r="D708" t="s">
        <v>4560</v>
      </c>
      <c r="E708">
        <v>1</v>
      </c>
      <c r="H708" t="s">
        <v>88</v>
      </c>
      <c r="I708" t="s">
        <v>465</v>
      </c>
      <c r="J708" t="s">
        <v>169</v>
      </c>
    </row>
    <row r="709" spans="1:10" x14ac:dyDescent="0.75">
      <c r="A709" s="16">
        <v>43627</v>
      </c>
      <c r="B709" t="s">
        <v>4</v>
      </c>
      <c r="C709" t="s">
        <v>112</v>
      </c>
      <c r="D709" t="s">
        <v>4561</v>
      </c>
      <c r="E709">
        <v>1</v>
      </c>
      <c r="H709" t="s">
        <v>88</v>
      </c>
      <c r="I709" t="s">
        <v>465</v>
      </c>
      <c r="J709" t="s">
        <v>169</v>
      </c>
    </row>
    <row r="710" spans="1:10" x14ac:dyDescent="0.75">
      <c r="A710" s="16">
        <v>43627</v>
      </c>
      <c r="B710" t="s">
        <v>4</v>
      </c>
      <c r="C710" t="s">
        <v>112</v>
      </c>
      <c r="D710" t="s">
        <v>4562</v>
      </c>
      <c r="E710">
        <v>1</v>
      </c>
      <c r="H710" t="s">
        <v>2751</v>
      </c>
      <c r="I710" t="s">
        <v>465</v>
      </c>
      <c r="J710" t="s">
        <v>169</v>
      </c>
    </row>
    <row r="711" spans="1:10" x14ac:dyDescent="0.75">
      <c r="A711" s="16">
        <v>43627</v>
      </c>
      <c r="B711" t="s">
        <v>4</v>
      </c>
      <c r="C711" t="s">
        <v>112</v>
      </c>
      <c r="D711" t="s">
        <v>4563</v>
      </c>
      <c r="E711">
        <v>1</v>
      </c>
      <c r="H711" t="s">
        <v>88</v>
      </c>
      <c r="I711" t="s">
        <v>465</v>
      </c>
      <c r="J711" t="s">
        <v>169</v>
      </c>
    </row>
    <row r="712" spans="1:10" x14ac:dyDescent="0.75">
      <c r="A712" s="16">
        <v>43627</v>
      </c>
      <c r="B712" t="s">
        <v>4</v>
      </c>
      <c r="C712" t="s">
        <v>112</v>
      </c>
      <c r="D712" t="s">
        <v>4564</v>
      </c>
      <c r="E712">
        <v>1</v>
      </c>
      <c r="H712" t="s">
        <v>88</v>
      </c>
      <c r="I712" t="s">
        <v>465</v>
      </c>
      <c r="J712" t="s">
        <v>169</v>
      </c>
    </row>
    <row r="713" spans="1:10" x14ac:dyDescent="0.75">
      <c r="A713" s="16">
        <v>43627</v>
      </c>
      <c r="B713" t="s">
        <v>4</v>
      </c>
      <c r="C713" t="s">
        <v>112</v>
      </c>
      <c r="D713" t="s">
        <v>4565</v>
      </c>
      <c r="E713">
        <v>1</v>
      </c>
      <c r="H713" t="s">
        <v>4122</v>
      </c>
      <c r="I713" t="s">
        <v>465</v>
      </c>
      <c r="J713" t="s">
        <v>169</v>
      </c>
    </row>
    <row r="714" spans="1:10" x14ac:dyDescent="0.75">
      <c r="A714" s="16">
        <v>43627</v>
      </c>
      <c r="B714" t="s">
        <v>4</v>
      </c>
      <c r="C714" t="s">
        <v>112</v>
      </c>
      <c r="D714" t="s">
        <v>4566</v>
      </c>
      <c r="E714">
        <v>1</v>
      </c>
      <c r="H714" t="s">
        <v>2751</v>
      </c>
      <c r="I714" t="s">
        <v>465</v>
      </c>
      <c r="J714" t="s">
        <v>169</v>
      </c>
    </row>
    <row r="715" spans="1:10" x14ac:dyDescent="0.75">
      <c r="A715" s="16">
        <v>43623</v>
      </c>
      <c r="B715" t="s">
        <v>4</v>
      </c>
      <c r="C715" t="s">
        <v>46</v>
      </c>
      <c r="D715" t="s">
        <v>2586</v>
      </c>
      <c r="E715">
        <v>1</v>
      </c>
      <c r="F715" t="s">
        <v>2621</v>
      </c>
      <c r="G715" s="6" t="s">
        <v>2623</v>
      </c>
      <c r="H715" t="s">
        <v>46</v>
      </c>
      <c r="I715" t="s">
        <v>465</v>
      </c>
      <c r="J715" t="s">
        <v>169</v>
      </c>
    </row>
    <row r="716" spans="1:10" x14ac:dyDescent="0.75">
      <c r="A716" s="16">
        <v>43623</v>
      </c>
      <c r="B716" t="s">
        <v>4</v>
      </c>
      <c r="C716" t="s">
        <v>46</v>
      </c>
      <c r="D716" t="s">
        <v>4567</v>
      </c>
      <c r="E716">
        <v>1</v>
      </c>
      <c r="G716" s="6" t="s">
        <v>2622</v>
      </c>
      <c r="H716" t="s">
        <v>4122</v>
      </c>
      <c r="I716" t="s">
        <v>465</v>
      </c>
      <c r="J716" t="s">
        <v>169</v>
      </c>
    </row>
    <row r="717" spans="1:10" x14ac:dyDescent="0.75">
      <c r="A717" s="16">
        <v>43623</v>
      </c>
      <c r="B717" t="s">
        <v>4</v>
      </c>
      <c r="C717" t="s">
        <v>46</v>
      </c>
      <c r="D717" t="s">
        <v>2587</v>
      </c>
      <c r="E717">
        <v>1</v>
      </c>
      <c r="G717" s="6"/>
      <c r="H717" t="s">
        <v>46</v>
      </c>
      <c r="I717" t="s">
        <v>465</v>
      </c>
      <c r="J717" t="s">
        <v>169</v>
      </c>
    </row>
    <row r="718" spans="1:10" x14ac:dyDescent="0.75">
      <c r="A718" s="16">
        <v>43623</v>
      </c>
      <c r="B718" t="s">
        <v>4</v>
      </c>
      <c r="C718" t="s">
        <v>46</v>
      </c>
      <c r="D718" t="s">
        <v>2588</v>
      </c>
      <c r="E718">
        <v>1</v>
      </c>
      <c r="H718" t="s">
        <v>46</v>
      </c>
      <c r="I718" t="s">
        <v>465</v>
      </c>
      <c r="J718" t="s">
        <v>169</v>
      </c>
    </row>
    <row r="719" spans="1:10" x14ac:dyDescent="0.75">
      <c r="A719" s="16">
        <v>43623</v>
      </c>
      <c r="B719" t="s">
        <v>4</v>
      </c>
      <c r="C719" t="s">
        <v>46</v>
      </c>
      <c r="D719" t="s">
        <v>2589</v>
      </c>
      <c r="E719">
        <v>1</v>
      </c>
      <c r="H719" t="s">
        <v>46</v>
      </c>
      <c r="I719" t="s">
        <v>465</v>
      </c>
      <c r="J719" t="s">
        <v>169</v>
      </c>
    </row>
    <row r="720" spans="1:10" x14ac:dyDescent="0.75">
      <c r="A720" s="16">
        <v>43623</v>
      </c>
      <c r="B720" t="s">
        <v>4</v>
      </c>
      <c r="C720" t="s">
        <v>46</v>
      </c>
      <c r="D720" t="s">
        <v>2590</v>
      </c>
      <c r="E720">
        <v>1</v>
      </c>
      <c r="H720" t="s">
        <v>46</v>
      </c>
      <c r="I720" t="s">
        <v>465</v>
      </c>
      <c r="J720" t="s">
        <v>169</v>
      </c>
    </row>
    <row r="721" spans="1:10" x14ac:dyDescent="0.75">
      <c r="A721" s="16">
        <v>43623</v>
      </c>
      <c r="B721" t="s">
        <v>4</v>
      </c>
      <c r="C721" t="s">
        <v>46</v>
      </c>
      <c r="D721" t="s">
        <v>2591</v>
      </c>
      <c r="E721">
        <v>1</v>
      </c>
      <c r="H721" t="s">
        <v>46</v>
      </c>
      <c r="I721" t="s">
        <v>465</v>
      </c>
      <c r="J721" t="s">
        <v>169</v>
      </c>
    </row>
    <row r="722" spans="1:10" x14ac:dyDescent="0.75">
      <c r="A722" s="16">
        <v>43623</v>
      </c>
      <c r="B722" t="s">
        <v>4</v>
      </c>
      <c r="C722" t="s">
        <v>46</v>
      </c>
      <c r="D722" t="s">
        <v>2592</v>
      </c>
      <c r="E722">
        <v>1</v>
      </c>
      <c r="H722" t="s">
        <v>46</v>
      </c>
      <c r="I722" t="s">
        <v>465</v>
      </c>
      <c r="J722" t="s">
        <v>169</v>
      </c>
    </row>
    <row r="723" spans="1:10" x14ac:dyDescent="0.75">
      <c r="A723" s="16">
        <v>43623</v>
      </c>
      <c r="B723" t="s">
        <v>4</v>
      </c>
      <c r="C723" t="s">
        <v>46</v>
      </c>
      <c r="D723" t="s">
        <v>2593</v>
      </c>
      <c r="E723">
        <v>1</v>
      </c>
      <c r="H723" t="s">
        <v>46</v>
      </c>
      <c r="I723" t="s">
        <v>465</v>
      </c>
      <c r="J723" t="s">
        <v>169</v>
      </c>
    </row>
    <row r="724" spans="1:10" x14ac:dyDescent="0.75">
      <c r="A724" s="16">
        <v>43623</v>
      </c>
      <c r="B724" t="s">
        <v>4</v>
      </c>
      <c r="C724" t="s">
        <v>46</v>
      </c>
      <c r="D724" t="s">
        <v>2594</v>
      </c>
      <c r="E724">
        <v>1</v>
      </c>
      <c r="H724" t="s">
        <v>46</v>
      </c>
      <c r="I724" t="s">
        <v>465</v>
      </c>
      <c r="J724" t="s">
        <v>169</v>
      </c>
    </row>
    <row r="725" spans="1:10" x14ac:dyDescent="0.75">
      <c r="A725" s="16">
        <v>43623</v>
      </c>
      <c r="B725" t="s">
        <v>4</v>
      </c>
      <c r="C725" t="s">
        <v>46</v>
      </c>
      <c r="D725" t="s">
        <v>2595</v>
      </c>
      <c r="E725">
        <v>1</v>
      </c>
      <c r="H725" t="s">
        <v>46</v>
      </c>
      <c r="I725" t="s">
        <v>465</v>
      </c>
      <c r="J725" t="s">
        <v>169</v>
      </c>
    </row>
    <row r="726" spans="1:10" x14ac:dyDescent="0.75">
      <c r="A726" s="16">
        <v>43623</v>
      </c>
      <c r="B726" t="s">
        <v>4</v>
      </c>
      <c r="C726" t="s">
        <v>46</v>
      </c>
      <c r="D726" t="s">
        <v>2596</v>
      </c>
      <c r="E726">
        <v>1</v>
      </c>
      <c r="H726" t="s">
        <v>46</v>
      </c>
      <c r="I726" t="s">
        <v>465</v>
      </c>
      <c r="J726" t="s">
        <v>169</v>
      </c>
    </row>
    <row r="727" spans="1:10" x14ac:dyDescent="0.75">
      <c r="A727" s="16">
        <v>43623</v>
      </c>
      <c r="B727" t="s">
        <v>4</v>
      </c>
      <c r="C727" t="s">
        <v>46</v>
      </c>
      <c r="D727" s="11" t="s">
        <v>2597</v>
      </c>
      <c r="E727">
        <v>1</v>
      </c>
      <c r="H727" t="s">
        <v>46</v>
      </c>
      <c r="I727" t="s">
        <v>465</v>
      </c>
      <c r="J727" t="s">
        <v>169</v>
      </c>
    </row>
    <row r="728" spans="1:10" x14ac:dyDescent="0.75">
      <c r="A728" s="16">
        <v>43623</v>
      </c>
      <c r="B728" t="s">
        <v>4</v>
      </c>
      <c r="C728" t="s">
        <v>46</v>
      </c>
      <c r="D728" s="11" t="s">
        <v>2598</v>
      </c>
      <c r="E728">
        <v>1</v>
      </c>
      <c r="H728" t="s">
        <v>46</v>
      </c>
      <c r="I728" t="s">
        <v>465</v>
      </c>
      <c r="J728" t="s">
        <v>169</v>
      </c>
    </row>
    <row r="729" spans="1:10" x14ac:dyDescent="0.75">
      <c r="A729" s="16">
        <v>43623</v>
      </c>
      <c r="B729" t="s">
        <v>4</v>
      </c>
      <c r="C729" t="s">
        <v>46</v>
      </c>
      <c r="D729" s="11" t="s">
        <v>2599</v>
      </c>
      <c r="E729">
        <v>1</v>
      </c>
      <c r="H729" t="s">
        <v>46</v>
      </c>
      <c r="I729" t="s">
        <v>465</v>
      </c>
      <c r="J729" t="s">
        <v>169</v>
      </c>
    </row>
    <row r="730" spans="1:10" x14ac:dyDescent="0.75">
      <c r="A730" s="16">
        <v>43623</v>
      </c>
      <c r="B730" t="s">
        <v>4</v>
      </c>
      <c r="C730" t="s">
        <v>46</v>
      </c>
      <c r="D730" s="11" t="s">
        <v>2600</v>
      </c>
      <c r="E730">
        <v>1</v>
      </c>
      <c r="H730" t="s">
        <v>46</v>
      </c>
      <c r="I730" t="s">
        <v>465</v>
      </c>
      <c r="J730" t="s">
        <v>169</v>
      </c>
    </row>
    <row r="731" spans="1:10" x14ac:dyDescent="0.75">
      <c r="A731" s="16">
        <v>43623</v>
      </c>
      <c r="B731" t="s">
        <v>4</v>
      </c>
      <c r="C731" t="s">
        <v>46</v>
      </c>
      <c r="D731" s="11" t="s">
        <v>2601</v>
      </c>
      <c r="E731">
        <v>1</v>
      </c>
      <c r="H731" t="s">
        <v>46</v>
      </c>
      <c r="I731" t="s">
        <v>465</v>
      </c>
      <c r="J731" t="s">
        <v>169</v>
      </c>
    </row>
    <row r="732" spans="1:10" x14ac:dyDescent="0.75">
      <c r="A732" s="16">
        <v>43623</v>
      </c>
      <c r="B732" t="s">
        <v>4</v>
      </c>
      <c r="C732" t="s">
        <v>46</v>
      </c>
      <c r="D732" s="11" t="s">
        <v>2602</v>
      </c>
      <c r="E732">
        <v>1</v>
      </c>
      <c r="H732" t="s">
        <v>46</v>
      </c>
      <c r="I732" t="s">
        <v>465</v>
      </c>
      <c r="J732" t="s">
        <v>169</v>
      </c>
    </row>
    <row r="733" spans="1:10" x14ac:dyDescent="0.75">
      <c r="A733" s="16">
        <v>43623</v>
      </c>
      <c r="B733" t="s">
        <v>4</v>
      </c>
      <c r="C733" t="s">
        <v>46</v>
      </c>
      <c r="D733" s="11" t="s">
        <v>2603</v>
      </c>
      <c r="E733">
        <v>1</v>
      </c>
      <c r="H733" t="s">
        <v>46</v>
      </c>
      <c r="I733" t="s">
        <v>465</v>
      </c>
      <c r="J733" t="s">
        <v>169</v>
      </c>
    </row>
    <row r="734" spans="1:10" x14ac:dyDescent="0.75">
      <c r="A734" s="16">
        <v>43623</v>
      </c>
      <c r="B734" t="s">
        <v>4</v>
      </c>
      <c r="C734" t="s">
        <v>46</v>
      </c>
      <c r="D734" s="11" t="s">
        <v>2604</v>
      </c>
      <c r="E734">
        <v>1</v>
      </c>
      <c r="H734" t="s">
        <v>46</v>
      </c>
      <c r="I734" t="s">
        <v>465</v>
      </c>
      <c r="J734" t="s">
        <v>169</v>
      </c>
    </row>
    <row r="735" spans="1:10" x14ac:dyDescent="0.75">
      <c r="A735" s="16">
        <v>43623</v>
      </c>
      <c r="B735" t="s">
        <v>4</v>
      </c>
      <c r="C735" t="s">
        <v>46</v>
      </c>
      <c r="D735" s="11" t="s">
        <v>2605</v>
      </c>
      <c r="E735">
        <v>1</v>
      </c>
      <c r="H735" t="s">
        <v>46</v>
      </c>
      <c r="I735" t="s">
        <v>465</v>
      </c>
      <c r="J735" t="s">
        <v>169</v>
      </c>
    </row>
    <row r="736" spans="1:10" x14ac:dyDescent="0.75">
      <c r="A736" s="16">
        <v>43623</v>
      </c>
      <c r="B736" t="s">
        <v>4</v>
      </c>
      <c r="C736" t="s">
        <v>46</v>
      </c>
      <c r="D736" s="11" t="s">
        <v>4568</v>
      </c>
      <c r="E736">
        <v>1</v>
      </c>
      <c r="H736" t="s">
        <v>4122</v>
      </c>
      <c r="I736" t="s">
        <v>465</v>
      </c>
      <c r="J736" t="s">
        <v>169</v>
      </c>
    </row>
    <row r="737" spans="1:10" x14ac:dyDescent="0.75">
      <c r="A737" s="16">
        <v>43623</v>
      </c>
      <c r="B737" t="s">
        <v>4</v>
      </c>
      <c r="C737" t="s">
        <v>46</v>
      </c>
      <c r="D737" s="11" t="s">
        <v>2606</v>
      </c>
      <c r="E737">
        <v>1</v>
      </c>
      <c r="H737" t="s">
        <v>4569</v>
      </c>
      <c r="I737" t="s">
        <v>465</v>
      </c>
      <c r="J737" t="s">
        <v>169</v>
      </c>
    </row>
    <row r="738" spans="1:10" x14ac:dyDescent="0.75">
      <c r="A738" s="16">
        <v>43623</v>
      </c>
      <c r="B738" t="s">
        <v>4</v>
      </c>
      <c r="C738" t="s">
        <v>46</v>
      </c>
      <c r="D738" s="11" t="s">
        <v>2607</v>
      </c>
      <c r="E738">
        <v>1</v>
      </c>
      <c r="H738" t="s">
        <v>46</v>
      </c>
      <c r="I738" t="s">
        <v>465</v>
      </c>
      <c r="J738" t="s">
        <v>169</v>
      </c>
    </row>
    <row r="739" spans="1:10" x14ac:dyDescent="0.75">
      <c r="A739" s="16">
        <v>43623</v>
      </c>
      <c r="B739" t="s">
        <v>4</v>
      </c>
      <c r="C739" t="s">
        <v>46</v>
      </c>
      <c r="D739" s="11" t="s">
        <v>2608</v>
      </c>
      <c r="E739">
        <v>1</v>
      </c>
      <c r="H739" t="s">
        <v>46</v>
      </c>
      <c r="I739" t="s">
        <v>465</v>
      </c>
      <c r="J739" t="s">
        <v>169</v>
      </c>
    </row>
    <row r="740" spans="1:10" x14ac:dyDescent="0.75">
      <c r="A740" s="16">
        <v>43623</v>
      </c>
      <c r="B740" t="s">
        <v>4</v>
      </c>
      <c r="C740" t="s">
        <v>46</v>
      </c>
      <c r="D740" s="11" t="s">
        <v>2609</v>
      </c>
      <c r="E740">
        <v>1</v>
      </c>
      <c r="H740" t="s">
        <v>46</v>
      </c>
      <c r="I740" t="s">
        <v>465</v>
      </c>
      <c r="J740" t="s">
        <v>169</v>
      </c>
    </row>
    <row r="741" spans="1:10" x14ac:dyDescent="0.75">
      <c r="A741" s="16">
        <v>43623</v>
      </c>
      <c r="B741" t="s">
        <v>4</v>
      </c>
      <c r="C741" t="s">
        <v>46</v>
      </c>
      <c r="D741" s="11" t="s">
        <v>2610</v>
      </c>
      <c r="E741">
        <v>1</v>
      </c>
      <c r="H741" t="s">
        <v>46</v>
      </c>
      <c r="I741" t="s">
        <v>465</v>
      </c>
      <c r="J741" t="s">
        <v>169</v>
      </c>
    </row>
    <row r="742" spans="1:10" x14ac:dyDescent="0.75">
      <c r="A742" s="16">
        <v>43623</v>
      </c>
      <c r="B742" t="s">
        <v>4</v>
      </c>
      <c r="C742" t="s">
        <v>46</v>
      </c>
      <c r="D742" s="11" t="s">
        <v>2611</v>
      </c>
      <c r="E742">
        <v>1</v>
      </c>
      <c r="H742" t="s">
        <v>46</v>
      </c>
      <c r="I742" t="s">
        <v>465</v>
      </c>
      <c r="J742" t="s">
        <v>169</v>
      </c>
    </row>
    <row r="743" spans="1:10" x14ac:dyDescent="0.75">
      <c r="A743" s="16">
        <v>43623</v>
      </c>
      <c r="B743" t="s">
        <v>4</v>
      </c>
      <c r="C743" t="s">
        <v>46</v>
      </c>
      <c r="D743" s="11" t="s">
        <v>2612</v>
      </c>
      <c r="E743">
        <v>1</v>
      </c>
      <c r="H743" t="s">
        <v>46</v>
      </c>
      <c r="I743" t="s">
        <v>465</v>
      </c>
      <c r="J743" t="s">
        <v>169</v>
      </c>
    </row>
    <row r="744" spans="1:10" x14ac:dyDescent="0.75">
      <c r="A744" s="16">
        <v>43623</v>
      </c>
      <c r="B744" t="s">
        <v>4</v>
      </c>
      <c r="C744" t="s">
        <v>46</v>
      </c>
      <c r="D744" s="11" t="s">
        <v>2613</v>
      </c>
      <c r="E744">
        <v>1</v>
      </c>
      <c r="H744" t="s">
        <v>46</v>
      </c>
      <c r="I744" t="s">
        <v>465</v>
      </c>
      <c r="J744" t="s">
        <v>169</v>
      </c>
    </row>
    <row r="745" spans="1:10" x14ac:dyDescent="0.75">
      <c r="A745" s="16">
        <v>43623</v>
      </c>
      <c r="B745" t="s">
        <v>4</v>
      </c>
      <c r="C745" t="s">
        <v>46</v>
      </c>
      <c r="D745" s="11" t="s">
        <v>2614</v>
      </c>
      <c r="E745">
        <v>1</v>
      </c>
      <c r="H745" t="s">
        <v>46</v>
      </c>
      <c r="I745" t="s">
        <v>465</v>
      </c>
      <c r="J745" t="s">
        <v>169</v>
      </c>
    </row>
    <row r="746" spans="1:10" x14ac:dyDescent="0.75">
      <c r="A746" s="16">
        <v>43623</v>
      </c>
      <c r="B746" t="s">
        <v>4</v>
      </c>
      <c r="C746" t="s">
        <v>46</v>
      </c>
      <c r="D746" s="11" t="s">
        <v>2615</v>
      </c>
      <c r="E746">
        <v>1</v>
      </c>
      <c r="H746" t="s">
        <v>46</v>
      </c>
      <c r="I746" t="s">
        <v>465</v>
      </c>
      <c r="J746" t="s">
        <v>169</v>
      </c>
    </row>
    <row r="747" spans="1:10" x14ac:dyDescent="0.75">
      <c r="A747" s="16">
        <v>43623</v>
      </c>
      <c r="B747" t="s">
        <v>4</v>
      </c>
      <c r="C747" t="s">
        <v>46</v>
      </c>
      <c r="D747" s="11" t="s">
        <v>2616</v>
      </c>
      <c r="E747">
        <v>1</v>
      </c>
      <c r="H747" t="s">
        <v>46</v>
      </c>
      <c r="I747" t="s">
        <v>465</v>
      </c>
      <c r="J747" t="s">
        <v>169</v>
      </c>
    </row>
    <row r="748" spans="1:10" x14ac:dyDescent="0.75">
      <c r="A748" s="16">
        <v>43601</v>
      </c>
      <c r="B748" t="s">
        <v>4</v>
      </c>
      <c r="C748" t="s">
        <v>5</v>
      </c>
      <c r="D748" t="s">
        <v>2624</v>
      </c>
      <c r="E748">
        <v>1</v>
      </c>
      <c r="F748" t="s">
        <v>2630</v>
      </c>
      <c r="G748" s="6" t="s">
        <v>2631</v>
      </c>
      <c r="H748" t="s">
        <v>5</v>
      </c>
      <c r="I748" t="s">
        <v>465</v>
      </c>
      <c r="J748" t="s">
        <v>170</v>
      </c>
    </row>
    <row r="749" spans="1:10" x14ac:dyDescent="0.75">
      <c r="A749" s="16">
        <v>43601</v>
      </c>
      <c r="B749" t="s">
        <v>4</v>
      </c>
      <c r="C749" t="s">
        <v>5</v>
      </c>
      <c r="D749" t="s">
        <v>2625</v>
      </c>
      <c r="E749">
        <v>1</v>
      </c>
      <c r="G749" s="6" t="s">
        <v>2632</v>
      </c>
      <c r="H749" t="s">
        <v>5</v>
      </c>
      <c r="I749" t="s">
        <v>2447</v>
      </c>
      <c r="J749" t="s">
        <v>170</v>
      </c>
    </row>
    <row r="750" spans="1:10" x14ac:dyDescent="0.75">
      <c r="A750" s="16">
        <v>43601</v>
      </c>
      <c r="B750" t="s">
        <v>4</v>
      </c>
      <c r="C750" t="s">
        <v>5</v>
      </c>
      <c r="D750" t="s">
        <v>2626</v>
      </c>
      <c r="E750">
        <v>1</v>
      </c>
      <c r="H750" t="s">
        <v>5</v>
      </c>
      <c r="I750" t="s">
        <v>2447</v>
      </c>
      <c r="J750" t="s">
        <v>170</v>
      </c>
    </row>
    <row r="751" spans="1:10" x14ac:dyDescent="0.75">
      <c r="A751" s="16">
        <v>43601</v>
      </c>
      <c r="B751" t="s">
        <v>4</v>
      </c>
      <c r="C751" t="s">
        <v>5</v>
      </c>
      <c r="D751" t="s">
        <v>2627</v>
      </c>
      <c r="E751">
        <v>1</v>
      </c>
      <c r="H751" t="s">
        <v>5</v>
      </c>
      <c r="I751" t="s">
        <v>2447</v>
      </c>
      <c r="J751" t="s">
        <v>170</v>
      </c>
    </row>
    <row r="752" spans="1:10" x14ac:dyDescent="0.75">
      <c r="A752" s="16">
        <v>43601</v>
      </c>
      <c r="B752" t="s">
        <v>4</v>
      </c>
      <c r="C752" t="s">
        <v>5</v>
      </c>
      <c r="D752" t="s">
        <v>2628</v>
      </c>
      <c r="E752">
        <v>1</v>
      </c>
      <c r="H752" t="s">
        <v>5</v>
      </c>
      <c r="I752" t="s">
        <v>171</v>
      </c>
      <c r="J752" t="s">
        <v>170</v>
      </c>
    </row>
    <row r="753" spans="1:10" x14ac:dyDescent="0.75">
      <c r="A753" s="16">
        <v>43601</v>
      </c>
      <c r="B753" t="s">
        <v>4</v>
      </c>
      <c r="C753" t="s">
        <v>5</v>
      </c>
      <c r="D753" t="s">
        <v>2629</v>
      </c>
      <c r="E753">
        <v>1</v>
      </c>
      <c r="H753" t="s">
        <v>5</v>
      </c>
      <c r="I753" t="s">
        <v>171</v>
      </c>
      <c r="J753" t="s">
        <v>4077</v>
      </c>
    </row>
    <row r="754" spans="1:10" x14ac:dyDescent="0.75">
      <c r="A754" s="16">
        <v>43570</v>
      </c>
      <c r="B754" t="s">
        <v>4</v>
      </c>
      <c r="C754" t="s">
        <v>25</v>
      </c>
      <c r="D754" t="s">
        <v>4570</v>
      </c>
      <c r="E754">
        <v>1</v>
      </c>
      <c r="F754" t="s">
        <v>2639</v>
      </c>
      <c r="G754" s="6" t="s">
        <v>2640</v>
      </c>
      <c r="H754" t="s">
        <v>4571</v>
      </c>
      <c r="I754" t="s">
        <v>3214</v>
      </c>
      <c r="J754" t="s">
        <v>170</v>
      </c>
    </row>
    <row r="755" spans="1:10" x14ac:dyDescent="0.75">
      <c r="A755" s="16">
        <v>43570</v>
      </c>
      <c r="B755" t="s">
        <v>4</v>
      </c>
      <c r="C755" t="s">
        <v>25</v>
      </c>
      <c r="D755" t="s">
        <v>4572</v>
      </c>
      <c r="E755">
        <v>1</v>
      </c>
      <c r="G755" s="6" t="s">
        <v>2641</v>
      </c>
      <c r="H755" t="s">
        <v>14</v>
      </c>
      <c r="I755" t="s">
        <v>3214</v>
      </c>
      <c r="J755" t="s">
        <v>170</v>
      </c>
    </row>
    <row r="756" spans="1:10" x14ac:dyDescent="0.75">
      <c r="A756" s="16">
        <v>43570</v>
      </c>
      <c r="B756" t="s">
        <v>4</v>
      </c>
      <c r="C756" t="s">
        <v>25</v>
      </c>
      <c r="D756" s="11" t="s">
        <v>2633</v>
      </c>
      <c r="E756">
        <v>1</v>
      </c>
      <c r="H756" t="s">
        <v>1440</v>
      </c>
      <c r="I756" t="s">
        <v>3214</v>
      </c>
      <c r="J756" t="s">
        <v>170</v>
      </c>
    </row>
    <row r="757" spans="1:10" x14ac:dyDescent="0.75">
      <c r="A757" s="16">
        <v>43570</v>
      </c>
      <c r="B757" t="s">
        <v>4</v>
      </c>
      <c r="C757" t="s">
        <v>25</v>
      </c>
      <c r="D757" t="s">
        <v>4573</v>
      </c>
      <c r="E757">
        <v>1</v>
      </c>
      <c r="H757" t="s">
        <v>14</v>
      </c>
      <c r="I757" t="s">
        <v>3214</v>
      </c>
      <c r="J757" t="s">
        <v>170</v>
      </c>
    </row>
    <row r="758" spans="1:10" x14ac:dyDescent="0.75">
      <c r="A758" s="16">
        <v>43570</v>
      </c>
      <c r="B758" t="s">
        <v>4</v>
      </c>
      <c r="C758" t="s">
        <v>25</v>
      </c>
      <c r="D758" t="s">
        <v>2634</v>
      </c>
      <c r="E758">
        <v>1</v>
      </c>
      <c r="H758" t="s">
        <v>14</v>
      </c>
      <c r="I758" t="s">
        <v>3214</v>
      </c>
      <c r="J758" t="s">
        <v>170</v>
      </c>
    </row>
    <row r="759" spans="1:10" x14ac:dyDescent="0.75">
      <c r="A759" s="16">
        <v>43570</v>
      </c>
      <c r="B759" t="s">
        <v>4</v>
      </c>
      <c r="C759" t="s">
        <v>25</v>
      </c>
      <c r="D759" t="s">
        <v>2635</v>
      </c>
      <c r="E759">
        <v>1</v>
      </c>
      <c r="H759" t="s">
        <v>14</v>
      </c>
      <c r="I759" t="s">
        <v>3214</v>
      </c>
      <c r="J759" t="s">
        <v>170</v>
      </c>
    </row>
    <row r="760" spans="1:10" x14ac:dyDescent="0.75">
      <c r="A760" s="16">
        <v>43570</v>
      </c>
      <c r="B760" t="s">
        <v>4</v>
      </c>
      <c r="C760" t="s">
        <v>25</v>
      </c>
      <c r="D760" t="s">
        <v>4574</v>
      </c>
      <c r="E760">
        <v>1</v>
      </c>
      <c r="H760" t="s">
        <v>14</v>
      </c>
      <c r="I760" t="s">
        <v>3214</v>
      </c>
      <c r="J760" t="s">
        <v>170</v>
      </c>
    </row>
    <row r="761" spans="1:10" x14ac:dyDescent="0.75">
      <c r="A761" s="16">
        <v>43570</v>
      </c>
      <c r="B761" t="s">
        <v>4</v>
      </c>
      <c r="C761" t="s">
        <v>46</v>
      </c>
      <c r="D761" t="s">
        <v>2636</v>
      </c>
      <c r="E761">
        <v>1</v>
      </c>
      <c r="H761" t="s">
        <v>1440</v>
      </c>
      <c r="I761" t="s">
        <v>168</v>
      </c>
      <c r="J761" t="s">
        <v>169</v>
      </c>
    </row>
    <row r="762" spans="1:10" x14ac:dyDescent="0.75">
      <c r="A762" s="16">
        <v>43570</v>
      </c>
      <c r="B762" t="s">
        <v>4</v>
      </c>
      <c r="C762" t="s">
        <v>46</v>
      </c>
      <c r="D762" t="s">
        <v>2637</v>
      </c>
      <c r="E762">
        <v>1</v>
      </c>
      <c r="H762" t="s">
        <v>46</v>
      </c>
      <c r="I762" t="s">
        <v>171</v>
      </c>
      <c r="J762" t="s">
        <v>4077</v>
      </c>
    </row>
    <row r="763" spans="1:10" x14ac:dyDescent="0.75">
      <c r="A763" s="16">
        <v>43570</v>
      </c>
      <c r="B763" t="s">
        <v>4</v>
      </c>
      <c r="C763" t="s">
        <v>46</v>
      </c>
      <c r="D763" t="s">
        <v>2638</v>
      </c>
      <c r="E763">
        <v>1</v>
      </c>
      <c r="H763" t="s">
        <v>46</v>
      </c>
      <c r="I763" t="s">
        <v>171</v>
      </c>
      <c r="J763" t="s">
        <v>4077</v>
      </c>
    </row>
    <row r="764" spans="1:10" x14ac:dyDescent="0.75">
      <c r="A764" s="16">
        <v>43570</v>
      </c>
      <c r="B764" t="s">
        <v>4</v>
      </c>
      <c r="C764" t="s">
        <v>46</v>
      </c>
      <c r="D764" t="s">
        <v>5719</v>
      </c>
      <c r="E764">
        <v>1</v>
      </c>
      <c r="H764" t="s">
        <v>46</v>
      </c>
      <c r="I764" t="s">
        <v>171</v>
      </c>
      <c r="J764" t="s">
        <v>4077</v>
      </c>
    </row>
    <row r="765" spans="1:10" x14ac:dyDescent="0.75">
      <c r="A765" s="16">
        <v>43570</v>
      </c>
      <c r="B765" t="s">
        <v>4</v>
      </c>
      <c r="C765" t="s">
        <v>46</v>
      </c>
      <c r="D765" t="s">
        <v>5726</v>
      </c>
      <c r="E765">
        <v>1</v>
      </c>
      <c r="H765" t="s">
        <v>46</v>
      </c>
      <c r="I765" t="s">
        <v>171</v>
      </c>
      <c r="J765" t="s">
        <v>4077</v>
      </c>
    </row>
    <row r="766" spans="1:10" x14ac:dyDescent="0.75">
      <c r="A766" s="16">
        <v>43570</v>
      </c>
      <c r="B766" t="s">
        <v>4</v>
      </c>
      <c r="C766" t="s">
        <v>46</v>
      </c>
      <c r="D766" t="s">
        <v>5720</v>
      </c>
      <c r="E766">
        <v>1</v>
      </c>
      <c r="H766" t="s">
        <v>46</v>
      </c>
      <c r="I766" t="s">
        <v>171</v>
      </c>
      <c r="J766" t="s">
        <v>4077</v>
      </c>
    </row>
    <row r="767" spans="1:10" x14ac:dyDescent="0.75">
      <c r="A767" s="16">
        <v>43570</v>
      </c>
      <c r="B767" t="s">
        <v>4</v>
      </c>
      <c r="C767" t="s">
        <v>46</v>
      </c>
      <c r="D767" t="s">
        <v>5727</v>
      </c>
      <c r="E767">
        <v>1</v>
      </c>
      <c r="H767" t="s">
        <v>46</v>
      </c>
      <c r="I767" t="s">
        <v>171</v>
      </c>
      <c r="J767" t="s">
        <v>4077</v>
      </c>
    </row>
    <row r="768" spans="1:10" x14ac:dyDescent="0.75">
      <c r="A768" s="16">
        <v>43550</v>
      </c>
      <c r="B768" t="s">
        <v>4</v>
      </c>
      <c r="C768" t="s">
        <v>46</v>
      </c>
      <c r="D768" t="s">
        <v>2642</v>
      </c>
      <c r="E768">
        <v>1</v>
      </c>
      <c r="F768" t="s">
        <v>2662</v>
      </c>
      <c r="G768" s="6" t="s">
        <v>2663</v>
      </c>
      <c r="H768" t="s">
        <v>46</v>
      </c>
      <c r="I768" t="s">
        <v>168</v>
      </c>
      <c r="J768" t="s">
        <v>170</v>
      </c>
    </row>
    <row r="769" spans="1:10" x14ac:dyDescent="0.75">
      <c r="A769" s="16">
        <v>43550</v>
      </c>
      <c r="B769" t="s">
        <v>4</v>
      </c>
      <c r="C769" t="s">
        <v>46</v>
      </c>
      <c r="D769" t="s">
        <v>2643</v>
      </c>
      <c r="E769">
        <v>1</v>
      </c>
      <c r="G769" s="6" t="s">
        <v>2664</v>
      </c>
      <c r="H769" t="s">
        <v>46</v>
      </c>
      <c r="I769" t="s">
        <v>168</v>
      </c>
      <c r="J769" t="s">
        <v>170</v>
      </c>
    </row>
    <row r="770" spans="1:10" x14ac:dyDescent="0.75">
      <c r="A770" s="16">
        <v>43550</v>
      </c>
      <c r="B770" t="s">
        <v>4</v>
      </c>
      <c r="C770" t="s">
        <v>46</v>
      </c>
      <c r="D770" t="s">
        <v>2644</v>
      </c>
      <c r="E770">
        <v>1</v>
      </c>
      <c r="H770" t="s">
        <v>46</v>
      </c>
      <c r="I770" t="s">
        <v>168</v>
      </c>
      <c r="J770" t="s">
        <v>170</v>
      </c>
    </row>
    <row r="771" spans="1:10" x14ac:dyDescent="0.75">
      <c r="A771" s="16">
        <v>43550</v>
      </c>
      <c r="B771" t="s">
        <v>4</v>
      </c>
      <c r="C771" t="s">
        <v>46</v>
      </c>
      <c r="D771" t="s">
        <v>2645</v>
      </c>
      <c r="E771">
        <v>1</v>
      </c>
      <c r="H771" t="s">
        <v>46</v>
      </c>
      <c r="I771" t="s">
        <v>168</v>
      </c>
      <c r="J771" t="s">
        <v>170</v>
      </c>
    </row>
    <row r="772" spans="1:10" x14ac:dyDescent="0.75">
      <c r="A772" s="16">
        <v>43550</v>
      </c>
      <c r="B772" t="s">
        <v>4</v>
      </c>
      <c r="C772" t="s">
        <v>46</v>
      </c>
      <c r="D772" t="s">
        <v>2646</v>
      </c>
      <c r="E772">
        <v>1</v>
      </c>
      <c r="H772" t="s">
        <v>46</v>
      </c>
      <c r="I772" t="s">
        <v>168</v>
      </c>
      <c r="J772" t="s">
        <v>170</v>
      </c>
    </row>
    <row r="773" spans="1:10" x14ac:dyDescent="0.75">
      <c r="A773" s="16">
        <v>43550</v>
      </c>
      <c r="B773" t="s">
        <v>4</v>
      </c>
      <c r="C773" t="s">
        <v>46</v>
      </c>
      <c r="D773" t="s">
        <v>2647</v>
      </c>
      <c r="E773">
        <v>1</v>
      </c>
      <c r="H773" t="s">
        <v>14</v>
      </c>
      <c r="I773" t="s">
        <v>168</v>
      </c>
      <c r="J773" t="s">
        <v>170</v>
      </c>
    </row>
    <row r="774" spans="1:10" x14ac:dyDescent="0.75">
      <c r="A774" s="16">
        <v>43550</v>
      </c>
      <c r="B774" t="s">
        <v>4</v>
      </c>
      <c r="C774" t="s">
        <v>46</v>
      </c>
      <c r="D774" t="s">
        <v>2648</v>
      </c>
      <c r="E774">
        <v>1</v>
      </c>
      <c r="H774" t="s">
        <v>14</v>
      </c>
      <c r="I774" t="s">
        <v>168</v>
      </c>
      <c r="J774" t="s">
        <v>170</v>
      </c>
    </row>
    <row r="775" spans="1:10" x14ac:dyDescent="0.75">
      <c r="A775" s="16">
        <v>43550</v>
      </c>
      <c r="B775" t="s">
        <v>4</v>
      </c>
      <c r="C775" t="s">
        <v>46</v>
      </c>
      <c r="D775" t="s">
        <v>2649</v>
      </c>
      <c r="E775">
        <v>1</v>
      </c>
      <c r="H775" t="s">
        <v>46</v>
      </c>
      <c r="I775" t="s">
        <v>168</v>
      </c>
      <c r="J775" t="s">
        <v>170</v>
      </c>
    </row>
    <row r="776" spans="1:10" x14ac:dyDescent="0.75">
      <c r="A776" s="16">
        <v>43550</v>
      </c>
      <c r="B776" t="s">
        <v>4</v>
      </c>
      <c r="C776" t="s">
        <v>46</v>
      </c>
      <c r="D776" t="s">
        <v>2650</v>
      </c>
      <c r="E776">
        <v>1</v>
      </c>
      <c r="H776" t="s">
        <v>4122</v>
      </c>
      <c r="I776" t="s">
        <v>168</v>
      </c>
      <c r="J776" t="s">
        <v>170</v>
      </c>
    </row>
    <row r="777" spans="1:10" x14ac:dyDescent="0.75">
      <c r="A777" s="16">
        <v>43550</v>
      </c>
      <c r="B777" t="s">
        <v>4</v>
      </c>
      <c r="C777" t="s">
        <v>46</v>
      </c>
      <c r="D777" t="s">
        <v>2651</v>
      </c>
      <c r="E777">
        <v>1</v>
      </c>
      <c r="H777" t="s">
        <v>46</v>
      </c>
      <c r="I777" t="s">
        <v>168</v>
      </c>
      <c r="J777" t="s">
        <v>169</v>
      </c>
    </row>
    <row r="778" spans="1:10" x14ac:dyDescent="0.75">
      <c r="A778" s="16">
        <v>43550</v>
      </c>
      <c r="B778" t="s">
        <v>4</v>
      </c>
      <c r="C778" t="s">
        <v>46</v>
      </c>
      <c r="D778" t="s">
        <v>2652</v>
      </c>
      <c r="E778">
        <v>1</v>
      </c>
      <c r="H778" t="s">
        <v>46</v>
      </c>
      <c r="I778" t="s">
        <v>168</v>
      </c>
      <c r="J778" t="s">
        <v>169</v>
      </c>
    </row>
    <row r="779" spans="1:10" x14ac:dyDescent="0.75">
      <c r="A779" s="16">
        <v>43550</v>
      </c>
      <c r="B779" t="s">
        <v>4</v>
      </c>
      <c r="C779" t="s">
        <v>46</v>
      </c>
      <c r="D779" t="s">
        <v>2653</v>
      </c>
      <c r="E779">
        <v>1</v>
      </c>
      <c r="H779" t="s">
        <v>46</v>
      </c>
      <c r="I779" t="s">
        <v>168</v>
      </c>
      <c r="J779" t="s">
        <v>169</v>
      </c>
    </row>
    <row r="780" spans="1:10" x14ac:dyDescent="0.75">
      <c r="A780" s="16">
        <v>43550</v>
      </c>
      <c r="B780" t="s">
        <v>4</v>
      </c>
      <c r="C780" t="s">
        <v>46</v>
      </c>
      <c r="D780" t="s">
        <v>2654</v>
      </c>
      <c r="E780">
        <v>1</v>
      </c>
      <c r="H780" t="s">
        <v>14</v>
      </c>
      <c r="I780" t="s">
        <v>168</v>
      </c>
      <c r="J780" t="s">
        <v>169</v>
      </c>
    </row>
    <row r="781" spans="1:10" x14ac:dyDescent="0.75">
      <c r="A781" s="16">
        <v>43550</v>
      </c>
      <c r="B781" t="s">
        <v>4</v>
      </c>
      <c r="C781" t="s">
        <v>46</v>
      </c>
      <c r="D781" t="s">
        <v>2655</v>
      </c>
      <c r="E781">
        <v>1</v>
      </c>
      <c r="H781" t="s">
        <v>46</v>
      </c>
      <c r="I781" t="s">
        <v>168</v>
      </c>
      <c r="J781" t="s">
        <v>169</v>
      </c>
    </row>
    <row r="782" spans="1:10" x14ac:dyDescent="0.75">
      <c r="A782" s="16">
        <v>43550</v>
      </c>
      <c r="B782" t="s">
        <v>4</v>
      </c>
      <c r="C782" t="s">
        <v>46</v>
      </c>
      <c r="D782" t="s">
        <v>4575</v>
      </c>
      <c r="E782">
        <v>1</v>
      </c>
      <c r="H782" t="s">
        <v>4122</v>
      </c>
      <c r="I782" t="s">
        <v>168</v>
      </c>
      <c r="J782" t="s">
        <v>169</v>
      </c>
    </row>
    <row r="783" spans="1:10" x14ac:dyDescent="0.75">
      <c r="A783" s="16">
        <v>43550</v>
      </c>
      <c r="B783" t="s">
        <v>4</v>
      </c>
      <c r="C783" t="s">
        <v>46</v>
      </c>
      <c r="D783" t="s">
        <v>2656</v>
      </c>
      <c r="E783">
        <v>1</v>
      </c>
      <c r="H783" t="s">
        <v>46</v>
      </c>
      <c r="I783" t="s">
        <v>168</v>
      </c>
      <c r="J783" t="s">
        <v>169</v>
      </c>
    </row>
    <row r="784" spans="1:10" x14ac:dyDescent="0.75">
      <c r="A784" s="16">
        <v>43550</v>
      </c>
      <c r="B784" t="s">
        <v>4</v>
      </c>
      <c r="C784" t="s">
        <v>46</v>
      </c>
      <c r="D784" t="s">
        <v>2657</v>
      </c>
      <c r="E784">
        <v>1</v>
      </c>
      <c r="H784" t="s">
        <v>46</v>
      </c>
      <c r="I784" t="s">
        <v>168</v>
      </c>
      <c r="J784" t="s">
        <v>169</v>
      </c>
    </row>
    <row r="785" spans="1:10" x14ac:dyDescent="0.75">
      <c r="A785" s="16">
        <v>43550</v>
      </c>
      <c r="B785" t="s">
        <v>4</v>
      </c>
      <c r="C785" t="s">
        <v>46</v>
      </c>
      <c r="D785" t="s">
        <v>2658</v>
      </c>
      <c r="E785">
        <v>1</v>
      </c>
      <c r="H785" t="s">
        <v>4122</v>
      </c>
      <c r="I785" t="s">
        <v>168</v>
      </c>
      <c r="J785" t="s">
        <v>169</v>
      </c>
    </row>
    <row r="786" spans="1:10" x14ac:dyDescent="0.75">
      <c r="A786" s="16">
        <v>43550</v>
      </c>
      <c r="B786" t="s">
        <v>4</v>
      </c>
      <c r="C786" t="s">
        <v>46</v>
      </c>
      <c r="D786" t="s">
        <v>2659</v>
      </c>
      <c r="E786">
        <v>1</v>
      </c>
      <c r="H786" t="s">
        <v>4122</v>
      </c>
      <c r="I786" t="s">
        <v>168</v>
      </c>
      <c r="J786" t="s">
        <v>169</v>
      </c>
    </row>
    <row r="787" spans="1:10" x14ac:dyDescent="0.75">
      <c r="A787" s="16">
        <v>43550</v>
      </c>
      <c r="B787" t="s">
        <v>4</v>
      </c>
      <c r="C787" t="s">
        <v>46</v>
      </c>
      <c r="D787" t="s">
        <v>2660</v>
      </c>
      <c r="E787">
        <v>1</v>
      </c>
      <c r="H787" t="s">
        <v>46</v>
      </c>
      <c r="I787" t="s">
        <v>168</v>
      </c>
      <c r="J787" t="s">
        <v>169</v>
      </c>
    </row>
    <row r="788" spans="1:10" x14ac:dyDescent="0.75">
      <c r="A788" s="16">
        <v>43550</v>
      </c>
      <c r="B788" t="s">
        <v>4</v>
      </c>
      <c r="C788" t="s">
        <v>46</v>
      </c>
      <c r="D788" t="s">
        <v>4576</v>
      </c>
      <c r="E788">
        <v>1</v>
      </c>
      <c r="H788" t="s">
        <v>4122</v>
      </c>
      <c r="I788" t="s">
        <v>168</v>
      </c>
      <c r="J788" t="s">
        <v>169</v>
      </c>
    </row>
    <row r="789" spans="1:10" x14ac:dyDescent="0.75">
      <c r="A789" s="16">
        <v>43550</v>
      </c>
      <c r="B789" t="s">
        <v>4</v>
      </c>
      <c r="C789" t="s">
        <v>46</v>
      </c>
      <c r="D789" t="s">
        <v>4577</v>
      </c>
      <c r="E789">
        <v>1</v>
      </c>
      <c r="H789" t="s">
        <v>4122</v>
      </c>
      <c r="I789" t="s">
        <v>168</v>
      </c>
      <c r="J789" t="s">
        <v>169</v>
      </c>
    </row>
    <row r="790" spans="1:10" x14ac:dyDescent="0.75">
      <c r="A790" s="16">
        <v>43550</v>
      </c>
      <c r="B790" t="s">
        <v>4</v>
      </c>
      <c r="C790" t="s">
        <v>46</v>
      </c>
      <c r="D790" t="s">
        <v>2661</v>
      </c>
      <c r="E790">
        <v>1</v>
      </c>
      <c r="G790" s="6"/>
      <c r="H790" t="s">
        <v>46</v>
      </c>
      <c r="I790" t="s">
        <v>168</v>
      </c>
      <c r="J790" t="s">
        <v>169</v>
      </c>
    </row>
    <row r="791" spans="1:10" x14ac:dyDescent="0.75">
      <c r="A791" s="16">
        <v>43546</v>
      </c>
      <c r="B791" t="s">
        <v>4</v>
      </c>
      <c r="C791" t="s">
        <v>46</v>
      </c>
      <c r="D791" t="s">
        <v>2665</v>
      </c>
      <c r="E791">
        <v>1</v>
      </c>
      <c r="F791" t="s">
        <v>2696</v>
      </c>
      <c r="G791" s="6" t="s">
        <v>2697</v>
      </c>
      <c r="H791" t="s">
        <v>46</v>
      </c>
      <c r="I791" t="s">
        <v>168</v>
      </c>
      <c r="J791" t="s">
        <v>170</v>
      </c>
    </row>
    <row r="792" spans="1:10" x14ac:dyDescent="0.75">
      <c r="A792" s="16">
        <v>43546</v>
      </c>
      <c r="B792" t="s">
        <v>4</v>
      </c>
      <c r="C792" t="s">
        <v>46</v>
      </c>
      <c r="D792" t="s">
        <v>2666</v>
      </c>
      <c r="E792">
        <v>1</v>
      </c>
      <c r="G792" s="6" t="s">
        <v>2698</v>
      </c>
      <c r="H792" t="s">
        <v>46</v>
      </c>
      <c r="I792" t="s">
        <v>168</v>
      </c>
      <c r="J792" t="s">
        <v>170</v>
      </c>
    </row>
    <row r="793" spans="1:10" x14ac:dyDescent="0.75">
      <c r="A793" s="16">
        <v>43546</v>
      </c>
      <c r="B793" t="s">
        <v>4</v>
      </c>
      <c r="C793" t="s">
        <v>46</v>
      </c>
      <c r="D793" t="s">
        <v>2667</v>
      </c>
      <c r="E793">
        <v>1</v>
      </c>
      <c r="H793" t="s">
        <v>46</v>
      </c>
      <c r="I793" t="s">
        <v>168</v>
      </c>
      <c r="J793" t="s">
        <v>170</v>
      </c>
    </row>
    <row r="794" spans="1:10" x14ac:dyDescent="0.75">
      <c r="A794" s="16">
        <v>43546</v>
      </c>
      <c r="B794" t="s">
        <v>4</v>
      </c>
      <c r="C794" t="s">
        <v>46</v>
      </c>
      <c r="D794" t="s">
        <v>2668</v>
      </c>
      <c r="E794">
        <v>1</v>
      </c>
      <c r="H794" t="s">
        <v>46</v>
      </c>
      <c r="I794" t="s">
        <v>168</v>
      </c>
      <c r="J794" t="s">
        <v>170</v>
      </c>
    </row>
    <row r="795" spans="1:10" x14ac:dyDescent="0.75">
      <c r="A795" s="16">
        <v>43546</v>
      </c>
      <c r="B795" t="s">
        <v>4</v>
      </c>
      <c r="C795" t="s">
        <v>46</v>
      </c>
      <c r="D795" t="s">
        <v>2669</v>
      </c>
      <c r="E795">
        <v>1</v>
      </c>
      <c r="H795" t="s">
        <v>46</v>
      </c>
      <c r="I795" t="s">
        <v>168</v>
      </c>
      <c r="J795" t="s">
        <v>170</v>
      </c>
    </row>
    <row r="796" spans="1:10" x14ac:dyDescent="0.75">
      <c r="A796" s="16">
        <v>43546</v>
      </c>
      <c r="B796" t="s">
        <v>4</v>
      </c>
      <c r="C796" t="s">
        <v>46</v>
      </c>
      <c r="D796" t="s">
        <v>2670</v>
      </c>
      <c r="E796">
        <v>1</v>
      </c>
      <c r="H796" t="s">
        <v>46</v>
      </c>
      <c r="I796" t="s">
        <v>168</v>
      </c>
      <c r="J796" t="s">
        <v>170</v>
      </c>
    </row>
    <row r="797" spans="1:10" x14ac:dyDescent="0.75">
      <c r="A797" s="16">
        <v>43546</v>
      </c>
      <c r="B797" t="s">
        <v>4</v>
      </c>
      <c r="C797" t="s">
        <v>46</v>
      </c>
      <c r="D797" t="s">
        <v>2671</v>
      </c>
      <c r="E797">
        <v>1</v>
      </c>
      <c r="H797" t="s">
        <v>46</v>
      </c>
      <c r="I797" t="s">
        <v>168</v>
      </c>
      <c r="J797" t="s">
        <v>170</v>
      </c>
    </row>
    <row r="798" spans="1:10" x14ac:dyDescent="0.75">
      <c r="A798" s="16">
        <v>43546</v>
      </c>
      <c r="B798" t="s">
        <v>4</v>
      </c>
      <c r="C798" t="s">
        <v>46</v>
      </c>
      <c r="D798" t="s">
        <v>2672</v>
      </c>
      <c r="E798">
        <v>1</v>
      </c>
      <c r="H798" t="s">
        <v>46</v>
      </c>
      <c r="I798" t="s">
        <v>168</v>
      </c>
      <c r="J798" t="s">
        <v>170</v>
      </c>
    </row>
    <row r="799" spans="1:10" x14ac:dyDescent="0.75">
      <c r="A799" s="16">
        <v>43546</v>
      </c>
      <c r="B799" t="s">
        <v>4</v>
      </c>
      <c r="C799" t="s">
        <v>46</v>
      </c>
      <c r="D799" t="s">
        <v>2673</v>
      </c>
      <c r="E799">
        <v>1</v>
      </c>
      <c r="H799" t="s">
        <v>46</v>
      </c>
      <c r="I799" t="s">
        <v>168</v>
      </c>
      <c r="J799" t="s">
        <v>170</v>
      </c>
    </row>
    <row r="800" spans="1:10" x14ac:dyDescent="0.75">
      <c r="A800" s="16">
        <v>43546</v>
      </c>
      <c r="B800" t="s">
        <v>4</v>
      </c>
      <c r="C800" t="s">
        <v>46</v>
      </c>
      <c r="D800" t="s">
        <v>2674</v>
      </c>
      <c r="E800">
        <v>1</v>
      </c>
      <c r="H800" t="s">
        <v>46</v>
      </c>
      <c r="I800" t="s">
        <v>168</v>
      </c>
      <c r="J800" t="s">
        <v>170</v>
      </c>
    </row>
    <row r="801" spans="1:10" x14ac:dyDescent="0.75">
      <c r="A801" s="16">
        <v>43546</v>
      </c>
      <c r="B801" t="s">
        <v>4</v>
      </c>
      <c r="C801" t="s">
        <v>46</v>
      </c>
      <c r="D801" t="s">
        <v>2675</v>
      </c>
      <c r="E801">
        <v>1</v>
      </c>
      <c r="H801" t="s">
        <v>46</v>
      </c>
      <c r="I801" t="s">
        <v>168</v>
      </c>
      <c r="J801" t="s">
        <v>170</v>
      </c>
    </row>
    <row r="802" spans="1:10" x14ac:dyDescent="0.75">
      <c r="A802" s="16">
        <v>43546</v>
      </c>
      <c r="B802" t="s">
        <v>4</v>
      </c>
      <c r="C802" t="s">
        <v>46</v>
      </c>
      <c r="D802" t="s">
        <v>2676</v>
      </c>
      <c r="E802">
        <v>1</v>
      </c>
      <c r="H802" t="s">
        <v>46</v>
      </c>
      <c r="I802" t="s">
        <v>168</v>
      </c>
      <c r="J802" t="s">
        <v>170</v>
      </c>
    </row>
    <row r="803" spans="1:10" x14ac:dyDescent="0.75">
      <c r="A803" s="16">
        <v>43546</v>
      </c>
      <c r="B803" t="s">
        <v>4</v>
      </c>
      <c r="C803" t="s">
        <v>46</v>
      </c>
      <c r="D803" t="s">
        <v>2677</v>
      </c>
      <c r="E803">
        <v>1</v>
      </c>
      <c r="H803" t="s">
        <v>46</v>
      </c>
      <c r="I803" t="s">
        <v>168</v>
      </c>
      <c r="J803" t="s">
        <v>170</v>
      </c>
    </row>
    <row r="804" spans="1:10" x14ac:dyDescent="0.75">
      <c r="A804" s="16">
        <v>43546</v>
      </c>
      <c r="B804" t="s">
        <v>4</v>
      </c>
      <c r="C804" t="s">
        <v>46</v>
      </c>
      <c r="D804" t="s">
        <v>2678</v>
      </c>
      <c r="E804">
        <v>1</v>
      </c>
      <c r="H804" t="s">
        <v>46</v>
      </c>
      <c r="I804" t="s">
        <v>168</v>
      </c>
      <c r="J804" t="s">
        <v>170</v>
      </c>
    </row>
    <row r="805" spans="1:10" x14ac:dyDescent="0.75">
      <c r="A805" s="16">
        <v>43546</v>
      </c>
      <c r="B805" t="s">
        <v>4</v>
      </c>
      <c r="C805" t="s">
        <v>46</v>
      </c>
      <c r="D805" t="s">
        <v>2679</v>
      </c>
      <c r="E805">
        <v>1</v>
      </c>
      <c r="H805" t="s">
        <v>46</v>
      </c>
      <c r="I805" t="s">
        <v>168</v>
      </c>
      <c r="J805" t="s">
        <v>169</v>
      </c>
    </row>
    <row r="806" spans="1:10" x14ac:dyDescent="0.75">
      <c r="A806" s="16">
        <v>43546</v>
      </c>
      <c r="B806" t="s">
        <v>4</v>
      </c>
      <c r="C806" t="s">
        <v>46</v>
      </c>
      <c r="D806" t="s">
        <v>2680</v>
      </c>
      <c r="E806">
        <v>1</v>
      </c>
      <c r="H806" t="s">
        <v>46</v>
      </c>
      <c r="I806" t="s">
        <v>168</v>
      </c>
      <c r="J806" t="s">
        <v>169</v>
      </c>
    </row>
    <row r="807" spans="1:10" x14ac:dyDescent="0.75">
      <c r="A807" s="16">
        <v>43546</v>
      </c>
      <c r="B807" t="s">
        <v>4</v>
      </c>
      <c r="C807" t="s">
        <v>46</v>
      </c>
      <c r="D807" t="s">
        <v>2681</v>
      </c>
      <c r="E807">
        <v>1</v>
      </c>
      <c r="H807" t="s">
        <v>46</v>
      </c>
      <c r="I807" t="s">
        <v>168</v>
      </c>
      <c r="J807" t="s">
        <v>169</v>
      </c>
    </row>
    <row r="808" spans="1:10" x14ac:dyDescent="0.75">
      <c r="A808" s="16">
        <v>43546</v>
      </c>
      <c r="B808" t="s">
        <v>4</v>
      </c>
      <c r="C808" t="s">
        <v>46</v>
      </c>
      <c r="D808" t="s">
        <v>2682</v>
      </c>
      <c r="E808">
        <v>1</v>
      </c>
      <c r="H808" t="s">
        <v>46</v>
      </c>
      <c r="I808" t="s">
        <v>168</v>
      </c>
      <c r="J808" t="s">
        <v>169</v>
      </c>
    </row>
    <row r="809" spans="1:10" x14ac:dyDescent="0.75">
      <c r="A809" s="16">
        <v>43546</v>
      </c>
      <c r="B809" t="s">
        <v>4</v>
      </c>
      <c r="C809" t="s">
        <v>46</v>
      </c>
      <c r="D809" t="s">
        <v>2683</v>
      </c>
      <c r="E809">
        <v>1</v>
      </c>
      <c r="H809" t="s">
        <v>46</v>
      </c>
      <c r="I809" t="s">
        <v>168</v>
      </c>
      <c r="J809" t="s">
        <v>169</v>
      </c>
    </row>
    <row r="810" spans="1:10" x14ac:dyDescent="0.75">
      <c r="A810" s="16">
        <v>43546</v>
      </c>
      <c r="B810" t="s">
        <v>4</v>
      </c>
      <c r="C810" t="s">
        <v>46</v>
      </c>
      <c r="D810" t="s">
        <v>2684</v>
      </c>
      <c r="E810">
        <v>1</v>
      </c>
      <c r="H810" t="s">
        <v>46</v>
      </c>
      <c r="I810" t="s">
        <v>168</v>
      </c>
      <c r="J810" t="s">
        <v>169</v>
      </c>
    </row>
    <row r="811" spans="1:10" x14ac:dyDescent="0.75">
      <c r="A811" s="16">
        <v>43546</v>
      </c>
      <c r="B811" t="s">
        <v>4</v>
      </c>
      <c r="C811" t="s">
        <v>46</v>
      </c>
      <c r="D811" t="s">
        <v>2685</v>
      </c>
      <c r="E811">
        <v>1</v>
      </c>
      <c r="H811" t="s">
        <v>46</v>
      </c>
      <c r="I811" t="s">
        <v>168</v>
      </c>
      <c r="J811" t="s">
        <v>169</v>
      </c>
    </row>
    <row r="812" spans="1:10" x14ac:dyDescent="0.75">
      <c r="A812" s="16">
        <v>43546</v>
      </c>
      <c r="B812" t="s">
        <v>4</v>
      </c>
      <c r="C812" t="s">
        <v>46</v>
      </c>
      <c r="D812" t="s">
        <v>2686</v>
      </c>
      <c r="E812">
        <v>1</v>
      </c>
      <c r="H812" t="s">
        <v>46</v>
      </c>
      <c r="I812" t="s">
        <v>168</v>
      </c>
      <c r="J812" t="s">
        <v>169</v>
      </c>
    </row>
    <row r="813" spans="1:10" x14ac:dyDescent="0.75">
      <c r="A813" s="16">
        <v>43546</v>
      </c>
      <c r="B813" t="s">
        <v>4</v>
      </c>
      <c r="C813" t="s">
        <v>46</v>
      </c>
      <c r="D813" t="s">
        <v>2687</v>
      </c>
      <c r="E813">
        <v>1</v>
      </c>
      <c r="H813" t="s">
        <v>46</v>
      </c>
      <c r="I813" t="s">
        <v>168</v>
      </c>
      <c r="J813" t="s">
        <v>169</v>
      </c>
    </row>
    <row r="814" spans="1:10" x14ac:dyDescent="0.75">
      <c r="A814" s="16">
        <v>43546</v>
      </c>
      <c r="B814" t="s">
        <v>4</v>
      </c>
      <c r="C814" t="s">
        <v>46</v>
      </c>
      <c r="D814" t="s">
        <v>2688</v>
      </c>
      <c r="E814">
        <v>1</v>
      </c>
      <c r="H814" t="s">
        <v>46</v>
      </c>
      <c r="I814" t="s">
        <v>168</v>
      </c>
      <c r="J814" t="s">
        <v>169</v>
      </c>
    </row>
    <row r="815" spans="1:10" x14ac:dyDescent="0.75">
      <c r="A815" s="16">
        <v>43546</v>
      </c>
      <c r="B815" t="s">
        <v>4</v>
      </c>
      <c r="C815" t="s">
        <v>46</v>
      </c>
      <c r="D815" t="s">
        <v>2689</v>
      </c>
      <c r="E815">
        <v>1</v>
      </c>
      <c r="H815" t="s">
        <v>46</v>
      </c>
      <c r="I815" t="s">
        <v>168</v>
      </c>
      <c r="J815" t="s">
        <v>169</v>
      </c>
    </row>
    <row r="816" spans="1:10" x14ac:dyDescent="0.75">
      <c r="A816" s="16">
        <v>43546</v>
      </c>
      <c r="B816" t="s">
        <v>4</v>
      </c>
      <c r="C816" t="s">
        <v>46</v>
      </c>
      <c r="D816" t="s">
        <v>2690</v>
      </c>
      <c r="E816">
        <v>1</v>
      </c>
      <c r="H816" t="s">
        <v>46</v>
      </c>
      <c r="I816" t="s">
        <v>168</v>
      </c>
      <c r="J816" t="s">
        <v>169</v>
      </c>
    </row>
    <row r="817" spans="1:10" x14ac:dyDescent="0.75">
      <c r="A817" s="16">
        <v>43546</v>
      </c>
      <c r="B817" t="s">
        <v>4</v>
      </c>
      <c r="C817" t="s">
        <v>46</v>
      </c>
      <c r="D817" t="s">
        <v>2691</v>
      </c>
      <c r="E817">
        <v>1</v>
      </c>
      <c r="H817" t="s">
        <v>46</v>
      </c>
      <c r="I817" t="s">
        <v>168</v>
      </c>
      <c r="J817" t="s">
        <v>169</v>
      </c>
    </row>
    <row r="818" spans="1:10" x14ac:dyDescent="0.75">
      <c r="A818" s="16">
        <v>43546</v>
      </c>
      <c r="B818" t="s">
        <v>4</v>
      </c>
      <c r="C818" t="s">
        <v>46</v>
      </c>
      <c r="D818" t="s">
        <v>2692</v>
      </c>
      <c r="E818">
        <v>1</v>
      </c>
      <c r="H818" t="s">
        <v>46</v>
      </c>
      <c r="I818" t="s">
        <v>168</v>
      </c>
      <c r="J818" t="s">
        <v>169</v>
      </c>
    </row>
    <row r="819" spans="1:10" x14ac:dyDescent="0.75">
      <c r="A819" s="16">
        <v>43546</v>
      </c>
      <c r="B819" t="s">
        <v>4</v>
      </c>
      <c r="C819" t="s">
        <v>46</v>
      </c>
      <c r="D819" t="s">
        <v>2693</v>
      </c>
      <c r="E819">
        <v>1</v>
      </c>
      <c r="H819" t="s">
        <v>46</v>
      </c>
      <c r="I819" t="s">
        <v>168</v>
      </c>
      <c r="J819" t="s">
        <v>169</v>
      </c>
    </row>
    <row r="820" spans="1:10" x14ac:dyDescent="0.75">
      <c r="A820" s="16">
        <v>43546</v>
      </c>
      <c r="B820" t="s">
        <v>4</v>
      </c>
      <c r="C820" t="s">
        <v>46</v>
      </c>
      <c r="D820" t="s">
        <v>2694</v>
      </c>
      <c r="E820">
        <v>1</v>
      </c>
      <c r="H820" t="s">
        <v>46</v>
      </c>
      <c r="I820" t="s">
        <v>168</v>
      </c>
      <c r="J820" t="s">
        <v>169</v>
      </c>
    </row>
    <row r="821" spans="1:10" x14ac:dyDescent="0.75">
      <c r="A821" s="16">
        <v>43546</v>
      </c>
      <c r="B821" t="s">
        <v>4</v>
      </c>
      <c r="C821" t="s">
        <v>46</v>
      </c>
      <c r="D821" t="s">
        <v>2695</v>
      </c>
      <c r="E821">
        <v>1</v>
      </c>
      <c r="H821" t="s">
        <v>46</v>
      </c>
      <c r="I821" t="s">
        <v>168</v>
      </c>
      <c r="J821" t="s">
        <v>169</v>
      </c>
    </row>
    <row r="822" spans="1:10" x14ac:dyDescent="0.75">
      <c r="A822" s="16">
        <v>43539</v>
      </c>
      <c r="B822" t="s">
        <v>4</v>
      </c>
      <c r="C822" t="s">
        <v>5</v>
      </c>
      <c r="D822" t="s">
        <v>2699</v>
      </c>
      <c r="E822">
        <v>1</v>
      </c>
      <c r="F822" t="s">
        <v>4578</v>
      </c>
      <c r="G822" s="6" t="s">
        <v>2713</v>
      </c>
      <c r="H822" t="s">
        <v>43</v>
      </c>
      <c r="I822" t="s">
        <v>2447</v>
      </c>
      <c r="J822" t="s">
        <v>170</v>
      </c>
    </row>
    <row r="823" spans="1:10" x14ac:dyDescent="0.75">
      <c r="A823" s="16">
        <v>43539</v>
      </c>
      <c r="B823" t="s">
        <v>4</v>
      </c>
      <c r="C823" t="s">
        <v>5</v>
      </c>
      <c r="D823" t="s">
        <v>2700</v>
      </c>
      <c r="E823">
        <v>1</v>
      </c>
      <c r="G823" s="6" t="s">
        <v>2714</v>
      </c>
      <c r="H823" t="s">
        <v>43</v>
      </c>
      <c r="I823" t="s">
        <v>2447</v>
      </c>
      <c r="J823" t="s">
        <v>170</v>
      </c>
    </row>
    <row r="824" spans="1:10" x14ac:dyDescent="0.75">
      <c r="A824" s="16">
        <v>43539</v>
      </c>
      <c r="B824" t="s">
        <v>4</v>
      </c>
      <c r="C824" t="s">
        <v>5</v>
      </c>
      <c r="D824" t="s">
        <v>2701</v>
      </c>
      <c r="E824">
        <v>1</v>
      </c>
      <c r="H824" t="s">
        <v>43</v>
      </c>
      <c r="I824" t="s">
        <v>2447</v>
      </c>
      <c r="J824" t="s">
        <v>170</v>
      </c>
    </row>
    <row r="825" spans="1:10" x14ac:dyDescent="0.75">
      <c r="A825" s="16">
        <v>43539</v>
      </c>
      <c r="B825" t="s">
        <v>4</v>
      </c>
      <c r="C825" t="s">
        <v>5</v>
      </c>
      <c r="D825" t="s">
        <v>2702</v>
      </c>
      <c r="E825">
        <v>1</v>
      </c>
      <c r="H825" t="s">
        <v>43</v>
      </c>
      <c r="I825" t="s">
        <v>2447</v>
      </c>
      <c r="J825" t="s">
        <v>170</v>
      </c>
    </row>
    <row r="826" spans="1:10" x14ac:dyDescent="0.75">
      <c r="A826" s="16">
        <v>43539</v>
      </c>
      <c r="B826" t="s">
        <v>4</v>
      </c>
      <c r="C826" t="s">
        <v>5</v>
      </c>
      <c r="D826" t="s">
        <v>2703</v>
      </c>
      <c r="E826">
        <v>1</v>
      </c>
      <c r="H826" t="s">
        <v>43</v>
      </c>
      <c r="I826" t="s">
        <v>2447</v>
      </c>
      <c r="J826" t="s">
        <v>170</v>
      </c>
    </row>
    <row r="827" spans="1:10" x14ac:dyDescent="0.75">
      <c r="A827" s="16">
        <v>43539</v>
      </c>
      <c r="B827" t="s">
        <v>4</v>
      </c>
      <c r="C827" t="s">
        <v>5</v>
      </c>
      <c r="D827" t="s">
        <v>2704</v>
      </c>
      <c r="E827">
        <v>1</v>
      </c>
      <c r="H827" t="s">
        <v>43</v>
      </c>
      <c r="I827" t="s">
        <v>2447</v>
      </c>
      <c r="J827" t="s">
        <v>170</v>
      </c>
    </row>
    <row r="828" spans="1:10" x14ac:dyDescent="0.75">
      <c r="A828" s="16">
        <v>43539</v>
      </c>
      <c r="B828" t="s">
        <v>4</v>
      </c>
      <c r="C828" t="s">
        <v>5</v>
      </c>
      <c r="D828" t="s">
        <v>2705</v>
      </c>
      <c r="E828">
        <v>1</v>
      </c>
      <c r="H828" t="s">
        <v>43</v>
      </c>
      <c r="I828" t="s">
        <v>168</v>
      </c>
      <c r="J828" t="s">
        <v>169</v>
      </c>
    </row>
    <row r="829" spans="1:10" x14ac:dyDescent="0.75">
      <c r="A829" s="16">
        <v>43539</v>
      </c>
      <c r="B829" t="s">
        <v>4</v>
      </c>
      <c r="C829" t="s">
        <v>5</v>
      </c>
      <c r="D829" t="s">
        <v>2706</v>
      </c>
      <c r="E829">
        <v>1</v>
      </c>
      <c r="H829" t="s">
        <v>43</v>
      </c>
      <c r="I829" t="s">
        <v>168</v>
      </c>
      <c r="J829" t="s">
        <v>169</v>
      </c>
    </row>
    <row r="830" spans="1:10" x14ac:dyDescent="0.75">
      <c r="A830" s="16">
        <v>43539</v>
      </c>
      <c r="B830" t="s">
        <v>4</v>
      </c>
      <c r="C830" t="s">
        <v>5</v>
      </c>
      <c r="D830" t="s">
        <v>2707</v>
      </c>
      <c r="E830">
        <v>1</v>
      </c>
      <c r="H830" t="s">
        <v>43</v>
      </c>
      <c r="I830" t="s">
        <v>168</v>
      </c>
      <c r="J830" t="s">
        <v>169</v>
      </c>
    </row>
    <row r="831" spans="1:10" x14ac:dyDescent="0.75">
      <c r="A831" s="16">
        <v>43539</v>
      </c>
      <c r="B831" t="s">
        <v>4</v>
      </c>
      <c r="C831" t="s">
        <v>5</v>
      </c>
      <c r="D831" t="s">
        <v>2708</v>
      </c>
      <c r="E831">
        <v>1</v>
      </c>
      <c r="H831" t="s">
        <v>43</v>
      </c>
      <c r="I831" t="s">
        <v>168</v>
      </c>
      <c r="J831" t="s">
        <v>169</v>
      </c>
    </row>
    <row r="832" spans="1:10" x14ac:dyDescent="0.75">
      <c r="A832" s="16">
        <v>43539</v>
      </c>
      <c r="B832" t="s">
        <v>4</v>
      </c>
      <c r="C832" t="s">
        <v>5</v>
      </c>
      <c r="D832" t="s">
        <v>2709</v>
      </c>
      <c r="E832">
        <v>1</v>
      </c>
      <c r="H832" t="s">
        <v>43</v>
      </c>
      <c r="I832" t="s">
        <v>168</v>
      </c>
      <c r="J832" t="s">
        <v>169</v>
      </c>
    </row>
    <row r="833" spans="1:10" x14ac:dyDescent="0.75">
      <c r="A833" s="16">
        <v>43539</v>
      </c>
      <c r="B833" t="s">
        <v>4</v>
      </c>
      <c r="C833" t="s">
        <v>5</v>
      </c>
      <c r="D833" t="s">
        <v>2710</v>
      </c>
      <c r="E833">
        <v>1</v>
      </c>
      <c r="H833" t="s">
        <v>43</v>
      </c>
      <c r="I833" t="s">
        <v>168</v>
      </c>
      <c r="J833" t="s">
        <v>169</v>
      </c>
    </row>
    <row r="834" spans="1:10" x14ac:dyDescent="0.75">
      <c r="A834" s="16">
        <v>43539</v>
      </c>
      <c r="B834" t="s">
        <v>4</v>
      </c>
      <c r="C834" t="s">
        <v>5</v>
      </c>
      <c r="D834" t="s">
        <v>2711</v>
      </c>
      <c r="E834">
        <v>1</v>
      </c>
      <c r="H834" t="s">
        <v>43</v>
      </c>
      <c r="I834" t="s">
        <v>2447</v>
      </c>
      <c r="J834" t="s">
        <v>4077</v>
      </c>
    </row>
    <row r="835" spans="1:10" x14ac:dyDescent="0.75">
      <c r="A835" s="16">
        <v>43539</v>
      </c>
      <c r="B835" t="s">
        <v>4</v>
      </c>
      <c r="C835" t="s">
        <v>5</v>
      </c>
      <c r="D835" t="s">
        <v>2712</v>
      </c>
      <c r="E835">
        <v>1</v>
      </c>
      <c r="H835" t="s">
        <v>43</v>
      </c>
      <c r="I835" t="s">
        <v>168</v>
      </c>
      <c r="J835" t="s">
        <v>169</v>
      </c>
    </row>
    <row r="836" spans="1:10" x14ac:dyDescent="0.75">
      <c r="A836" s="16">
        <v>43529</v>
      </c>
      <c r="B836" t="s">
        <v>4</v>
      </c>
      <c r="C836" t="s">
        <v>46</v>
      </c>
      <c r="D836" t="s">
        <v>2715</v>
      </c>
      <c r="E836">
        <v>1</v>
      </c>
      <c r="F836" t="s">
        <v>2716</v>
      </c>
      <c r="G836" s="6" t="s">
        <v>2717</v>
      </c>
      <c r="H836" t="s">
        <v>88</v>
      </c>
      <c r="I836" t="s">
        <v>3214</v>
      </c>
      <c r="J836" t="s">
        <v>4150</v>
      </c>
    </row>
    <row r="837" spans="1:10" x14ac:dyDescent="0.75">
      <c r="A837" s="16">
        <v>43509</v>
      </c>
      <c r="B837" t="s">
        <v>4</v>
      </c>
      <c r="C837" t="s">
        <v>46</v>
      </c>
      <c r="D837" t="s">
        <v>2718</v>
      </c>
      <c r="E837">
        <v>1</v>
      </c>
      <c r="F837" t="s">
        <v>2729</v>
      </c>
      <c r="G837" s="6" t="s">
        <v>2730</v>
      </c>
      <c r="H837" t="s">
        <v>46</v>
      </c>
      <c r="I837" t="s">
        <v>168</v>
      </c>
      <c r="J837" t="s">
        <v>170</v>
      </c>
    </row>
    <row r="838" spans="1:10" x14ac:dyDescent="0.75">
      <c r="A838" s="16">
        <v>43509</v>
      </c>
      <c r="B838" t="s">
        <v>4</v>
      </c>
      <c r="C838" t="s">
        <v>46</v>
      </c>
      <c r="D838" t="s">
        <v>2719</v>
      </c>
      <c r="E838">
        <v>1</v>
      </c>
      <c r="G838" s="6" t="s">
        <v>2731</v>
      </c>
      <c r="H838" t="s">
        <v>46</v>
      </c>
      <c r="I838" t="s">
        <v>168</v>
      </c>
      <c r="J838" t="s">
        <v>170</v>
      </c>
    </row>
    <row r="839" spans="1:10" x14ac:dyDescent="0.75">
      <c r="A839" s="16">
        <v>43509</v>
      </c>
      <c r="B839" t="s">
        <v>4</v>
      </c>
      <c r="C839" t="s">
        <v>46</v>
      </c>
      <c r="D839" t="s">
        <v>2720</v>
      </c>
      <c r="E839">
        <v>1</v>
      </c>
      <c r="G839" s="6"/>
      <c r="H839" t="s">
        <v>46</v>
      </c>
      <c r="I839" t="s">
        <v>168</v>
      </c>
      <c r="J839" t="s">
        <v>170</v>
      </c>
    </row>
    <row r="840" spans="1:10" x14ac:dyDescent="0.75">
      <c r="A840" s="16">
        <v>43509</v>
      </c>
      <c r="B840" t="s">
        <v>4</v>
      </c>
      <c r="C840" t="s">
        <v>46</v>
      </c>
      <c r="D840" t="s">
        <v>2721</v>
      </c>
      <c r="E840">
        <v>1</v>
      </c>
      <c r="G840" s="6"/>
      <c r="H840" t="s">
        <v>46</v>
      </c>
      <c r="I840" t="s">
        <v>168</v>
      </c>
      <c r="J840" t="s">
        <v>170</v>
      </c>
    </row>
    <row r="841" spans="1:10" x14ac:dyDescent="0.75">
      <c r="A841" s="16">
        <v>43509</v>
      </c>
      <c r="B841" t="s">
        <v>4</v>
      </c>
      <c r="C841" t="s">
        <v>46</v>
      </c>
      <c r="D841" t="s">
        <v>2722</v>
      </c>
      <c r="E841">
        <v>1</v>
      </c>
      <c r="G841" s="6"/>
      <c r="H841" t="s">
        <v>46</v>
      </c>
      <c r="I841" t="s">
        <v>168</v>
      </c>
      <c r="J841" t="s">
        <v>170</v>
      </c>
    </row>
    <row r="842" spans="1:10" x14ac:dyDescent="0.75">
      <c r="A842" s="16">
        <v>43509</v>
      </c>
      <c r="B842" t="s">
        <v>4</v>
      </c>
      <c r="C842" t="s">
        <v>46</v>
      </c>
      <c r="D842" t="s">
        <v>2723</v>
      </c>
      <c r="E842">
        <v>1</v>
      </c>
      <c r="G842" s="6"/>
      <c r="H842" t="s">
        <v>46</v>
      </c>
      <c r="I842" t="s">
        <v>168</v>
      </c>
      <c r="J842" t="s">
        <v>170</v>
      </c>
    </row>
    <row r="843" spans="1:10" x14ac:dyDescent="0.75">
      <c r="A843" s="16">
        <v>43509</v>
      </c>
      <c r="B843" t="s">
        <v>4</v>
      </c>
      <c r="C843" t="s">
        <v>46</v>
      </c>
      <c r="D843" t="s">
        <v>2724</v>
      </c>
      <c r="E843">
        <v>1</v>
      </c>
      <c r="G843" s="6"/>
      <c r="H843" t="s">
        <v>46</v>
      </c>
      <c r="I843" t="s">
        <v>168</v>
      </c>
      <c r="J843" t="s">
        <v>170</v>
      </c>
    </row>
    <row r="844" spans="1:10" x14ac:dyDescent="0.75">
      <c r="A844" s="16">
        <v>43509</v>
      </c>
      <c r="B844" t="s">
        <v>4</v>
      </c>
      <c r="C844" t="s">
        <v>46</v>
      </c>
      <c r="D844" t="s">
        <v>2725</v>
      </c>
      <c r="E844">
        <v>1</v>
      </c>
      <c r="G844" s="6"/>
      <c r="H844" t="s">
        <v>46</v>
      </c>
      <c r="I844" t="s">
        <v>168</v>
      </c>
      <c r="J844" t="s">
        <v>170</v>
      </c>
    </row>
    <row r="845" spans="1:10" x14ac:dyDescent="0.75">
      <c r="A845" s="16">
        <v>43509</v>
      </c>
      <c r="B845" t="s">
        <v>4</v>
      </c>
      <c r="C845" t="s">
        <v>46</v>
      </c>
      <c r="D845" t="s">
        <v>2726</v>
      </c>
      <c r="E845">
        <v>1</v>
      </c>
      <c r="G845" s="6"/>
      <c r="H845" t="s">
        <v>46</v>
      </c>
      <c r="I845" t="s">
        <v>168</v>
      </c>
      <c r="J845" t="s">
        <v>170</v>
      </c>
    </row>
    <row r="846" spans="1:10" x14ac:dyDescent="0.75">
      <c r="A846" s="16">
        <v>43509</v>
      </c>
      <c r="B846" t="s">
        <v>4</v>
      </c>
      <c r="C846" t="s">
        <v>46</v>
      </c>
      <c r="D846" t="s">
        <v>2727</v>
      </c>
      <c r="E846">
        <v>1</v>
      </c>
      <c r="G846" s="6"/>
      <c r="H846" t="s">
        <v>46</v>
      </c>
      <c r="I846" t="s">
        <v>168</v>
      </c>
      <c r="J846" t="s">
        <v>169</v>
      </c>
    </row>
    <row r="847" spans="1:10" x14ac:dyDescent="0.75">
      <c r="A847" s="16">
        <v>43509</v>
      </c>
      <c r="B847" t="s">
        <v>4</v>
      </c>
      <c r="C847" t="s">
        <v>46</v>
      </c>
      <c r="D847" t="s">
        <v>2728</v>
      </c>
      <c r="E847">
        <v>1</v>
      </c>
      <c r="G847" s="6"/>
      <c r="H847" t="s">
        <v>46</v>
      </c>
      <c r="I847" t="s">
        <v>168</v>
      </c>
      <c r="J847" t="s">
        <v>169</v>
      </c>
    </row>
    <row r="848" spans="1:10" x14ac:dyDescent="0.75">
      <c r="A848" s="16">
        <v>43489</v>
      </c>
      <c r="B848" t="s">
        <v>4</v>
      </c>
      <c r="C848" t="s">
        <v>46</v>
      </c>
      <c r="D848" t="s">
        <v>474</v>
      </c>
      <c r="E848">
        <v>1</v>
      </c>
      <c r="F848" t="s">
        <v>473</v>
      </c>
      <c r="G848" s="6" t="s">
        <v>2736</v>
      </c>
      <c r="H848" t="s">
        <v>88</v>
      </c>
      <c r="I848" t="s">
        <v>3214</v>
      </c>
      <c r="J848" t="s">
        <v>4408</v>
      </c>
    </row>
    <row r="849" spans="1:10" x14ac:dyDescent="0.75">
      <c r="A849" s="16">
        <v>43489</v>
      </c>
      <c r="B849" t="s">
        <v>4</v>
      </c>
      <c r="C849" t="s">
        <v>46</v>
      </c>
      <c r="D849" t="s">
        <v>4579</v>
      </c>
      <c r="E849">
        <v>1</v>
      </c>
      <c r="G849" s="6"/>
      <c r="H849" t="s">
        <v>1166</v>
      </c>
      <c r="I849" t="s">
        <v>168</v>
      </c>
      <c r="J849" t="s">
        <v>169</v>
      </c>
    </row>
    <row r="850" spans="1:10" x14ac:dyDescent="0.75">
      <c r="A850" s="16">
        <v>43489</v>
      </c>
      <c r="B850" t="s">
        <v>4</v>
      </c>
      <c r="C850" t="s">
        <v>46</v>
      </c>
      <c r="D850" t="s">
        <v>4581</v>
      </c>
      <c r="E850">
        <v>1</v>
      </c>
      <c r="H850" t="s">
        <v>46</v>
      </c>
      <c r="I850" t="s">
        <v>168</v>
      </c>
      <c r="J850" t="s">
        <v>169</v>
      </c>
    </row>
    <row r="851" spans="1:10" x14ac:dyDescent="0.75">
      <c r="A851" s="16">
        <v>43489</v>
      </c>
      <c r="B851" t="s">
        <v>4</v>
      </c>
      <c r="C851" t="s">
        <v>46</v>
      </c>
      <c r="D851" t="s">
        <v>4580</v>
      </c>
      <c r="E851">
        <v>1</v>
      </c>
      <c r="H851" t="s">
        <v>88</v>
      </c>
      <c r="I851" t="s">
        <v>3214</v>
      </c>
      <c r="J851" t="s">
        <v>4408</v>
      </c>
    </row>
    <row r="852" spans="1:10" x14ac:dyDescent="0.75">
      <c r="A852" s="16">
        <v>43489</v>
      </c>
      <c r="B852" t="s">
        <v>4</v>
      </c>
      <c r="C852" t="s">
        <v>46</v>
      </c>
      <c r="D852" t="s">
        <v>4582</v>
      </c>
      <c r="E852">
        <v>1</v>
      </c>
      <c r="H852" t="s">
        <v>46</v>
      </c>
      <c r="I852" t="s">
        <v>168</v>
      </c>
      <c r="J852" t="s">
        <v>2734</v>
      </c>
    </row>
    <row r="853" spans="1:10" x14ac:dyDescent="0.75">
      <c r="A853" s="16">
        <v>43489</v>
      </c>
      <c r="B853" t="s">
        <v>4</v>
      </c>
      <c r="C853" t="s">
        <v>46</v>
      </c>
      <c r="D853" t="s">
        <v>4583</v>
      </c>
      <c r="E853">
        <v>1</v>
      </c>
      <c r="H853" t="s">
        <v>46</v>
      </c>
      <c r="I853" t="s">
        <v>168</v>
      </c>
      <c r="J853" t="s">
        <v>2735</v>
      </c>
    </row>
    <row r="854" spans="1:10" x14ac:dyDescent="0.75">
      <c r="A854" s="16">
        <v>43432</v>
      </c>
      <c r="B854" t="s">
        <v>4</v>
      </c>
      <c r="C854" t="s">
        <v>46</v>
      </c>
      <c r="D854" t="s">
        <v>2737</v>
      </c>
      <c r="E854">
        <v>1</v>
      </c>
      <c r="F854" t="s">
        <v>2739</v>
      </c>
      <c r="G854" s="6" t="s">
        <v>2740</v>
      </c>
      <c r="H854" t="s">
        <v>46</v>
      </c>
      <c r="I854" t="s">
        <v>168</v>
      </c>
      <c r="J854" t="s">
        <v>170</v>
      </c>
    </row>
    <row r="855" spans="1:10" x14ac:dyDescent="0.75">
      <c r="A855" s="16">
        <v>43432</v>
      </c>
      <c r="B855" t="s">
        <v>4</v>
      </c>
      <c r="C855" t="s">
        <v>46</v>
      </c>
      <c r="D855" t="s">
        <v>2738</v>
      </c>
      <c r="E855">
        <v>1</v>
      </c>
      <c r="G855" s="6" t="s">
        <v>2741</v>
      </c>
      <c r="H855" t="s">
        <v>46</v>
      </c>
      <c r="I855" t="s">
        <v>168</v>
      </c>
      <c r="J855" t="s">
        <v>170</v>
      </c>
    </row>
    <row r="856" spans="1:10" x14ac:dyDescent="0.75">
      <c r="A856" s="16">
        <v>43424</v>
      </c>
      <c r="B856" t="s">
        <v>4</v>
      </c>
      <c r="C856" t="s">
        <v>25</v>
      </c>
      <c r="D856" s="14" t="s">
        <v>4584</v>
      </c>
      <c r="E856">
        <v>1</v>
      </c>
      <c r="F856" t="s">
        <v>2750</v>
      </c>
      <c r="G856" s="6" t="s">
        <v>2752</v>
      </c>
      <c r="H856" t="s">
        <v>88</v>
      </c>
      <c r="I856" t="s">
        <v>3214</v>
      </c>
      <c r="J856" t="s">
        <v>170</v>
      </c>
    </row>
    <row r="857" spans="1:10" x14ac:dyDescent="0.75">
      <c r="A857" s="16">
        <v>43424</v>
      </c>
      <c r="B857" t="s">
        <v>4</v>
      </c>
      <c r="C857" t="s">
        <v>46</v>
      </c>
      <c r="D857" s="14" t="s">
        <v>2742</v>
      </c>
      <c r="E857">
        <v>1</v>
      </c>
      <c r="F857" t="s">
        <v>4486</v>
      </c>
      <c r="G857" s="6" t="s">
        <v>2753</v>
      </c>
      <c r="H857" t="s">
        <v>2751</v>
      </c>
      <c r="I857" t="s">
        <v>168</v>
      </c>
      <c r="J857" t="s">
        <v>170</v>
      </c>
    </row>
    <row r="858" spans="1:10" x14ac:dyDescent="0.75">
      <c r="A858" s="16">
        <v>43424</v>
      </c>
      <c r="B858" t="s">
        <v>4</v>
      </c>
      <c r="C858" t="s">
        <v>46</v>
      </c>
      <c r="D858" s="14" t="s">
        <v>2743</v>
      </c>
      <c r="E858">
        <v>1</v>
      </c>
      <c r="G858" s="6"/>
      <c r="H858" t="s">
        <v>88</v>
      </c>
      <c r="I858" t="s">
        <v>168</v>
      </c>
      <c r="J858" t="s">
        <v>170</v>
      </c>
    </row>
    <row r="859" spans="1:10" x14ac:dyDescent="0.75">
      <c r="A859" s="16">
        <v>43424</v>
      </c>
      <c r="B859" t="s">
        <v>4</v>
      </c>
      <c r="C859" t="s">
        <v>46</v>
      </c>
      <c r="D859" t="s">
        <v>2744</v>
      </c>
      <c r="E859">
        <v>1</v>
      </c>
      <c r="G859" s="6"/>
      <c r="H859" t="s">
        <v>88</v>
      </c>
      <c r="I859" t="s">
        <v>2447</v>
      </c>
      <c r="J859" t="s">
        <v>170</v>
      </c>
    </row>
    <row r="860" spans="1:10" x14ac:dyDescent="0.75">
      <c r="A860" s="16">
        <v>43424</v>
      </c>
      <c r="B860" t="s">
        <v>4</v>
      </c>
      <c r="C860" t="s">
        <v>46</v>
      </c>
      <c r="D860" t="s">
        <v>2745</v>
      </c>
      <c r="E860">
        <v>1</v>
      </c>
      <c r="G860" s="6"/>
      <c r="H860" t="s">
        <v>46</v>
      </c>
      <c r="I860" t="s">
        <v>2447</v>
      </c>
      <c r="J860" t="s">
        <v>170</v>
      </c>
    </row>
    <row r="861" spans="1:10" x14ac:dyDescent="0.75">
      <c r="A861" s="16">
        <v>43424</v>
      </c>
      <c r="B861" t="s">
        <v>4</v>
      </c>
      <c r="C861" t="s">
        <v>46</v>
      </c>
      <c r="D861" t="s">
        <v>2746</v>
      </c>
      <c r="E861">
        <v>1</v>
      </c>
      <c r="G861" s="6"/>
      <c r="H861" t="s">
        <v>46</v>
      </c>
      <c r="I861" t="s">
        <v>2447</v>
      </c>
      <c r="J861" t="s">
        <v>170</v>
      </c>
    </row>
    <row r="862" spans="1:10" x14ac:dyDescent="0.75">
      <c r="A862" s="16">
        <v>43424</v>
      </c>
      <c r="B862" t="s">
        <v>4</v>
      </c>
      <c r="C862" t="s">
        <v>46</v>
      </c>
      <c r="D862" t="s">
        <v>2747</v>
      </c>
      <c r="E862">
        <v>1</v>
      </c>
      <c r="G862" s="6"/>
      <c r="H862" t="s">
        <v>5</v>
      </c>
      <c r="I862" t="s">
        <v>168</v>
      </c>
      <c r="J862" t="s">
        <v>169</v>
      </c>
    </row>
    <row r="863" spans="1:10" x14ac:dyDescent="0.75">
      <c r="A863" s="16">
        <v>43424</v>
      </c>
      <c r="B863" t="s">
        <v>4</v>
      </c>
      <c r="C863" t="s">
        <v>46</v>
      </c>
      <c r="D863" t="s">
        <v>2748</v>
      </c>
      <c r="E863">
        <v>1</v>
      </c>
      <c r="G863" s="6"/>
      <c r="H863" t="s">
        <v>5</v>
      </c>
      <c r="I863" t="s">
        <v>2447</v>
      </c>
      <c r="J863" t="s">
        <v>169</v>
      </c>
    </row>
    <row r="864" spans="1:10" x14ac:dyDescent="0.75">
      <c r="A864" s="16">
        <v>43424</v>
      </c>
      <c r="B864" t="s">
        <v>4</v>
      </c>
      <c r="C864" t="s">
        <v>46</v>
      </c>
      <c r="D864" t="s">
        <v>2749</v>
      </c>
      <c r="E864">
        <v>1</v>
      </c>
      <c r="G864" s="6"/>
      <c r="H864" t="s">
        <v>46</v>
      </c>
      <c r="I864" t="s">
        <v>168</v>
      </c>
      <c r="J864" t="s">
        <v>169</v>
      </c>
    </row>
    <row r="865" spans="1:10" x14ac:dyDescent="0.75">
      <c r="A865" s="16">
        <v>43417</v>
      </c>
      <c r="B865" t="s">
        <v>4</v>
      </c>
      <c r="C865" t="s">
        <v>46</v>
      </c>
      <c r="D865" t="s">
        <v>2754</v>
      </c>
      <c r="E865">
        <v>1</v>
      </c>
      <c r="F865" t="s">
        <v>2760</v>
      </c>
      <c r="G865" s="6" t="s">
        <v>2761</v>
      </c>
      <c r="H865" t="s">
        <v>1440</v>
      </c>
      <c r="I865" t="s">
        <v>3214</v>
      </c>
      <c r="J865" t="s">
        <v>170</v>
      </c>
    </row>
    <row r="866" spans="1:10" x14ac:dyDescent="0.75">
      <c r="A866" s="16">
        <v>43417</v>
      </c>
      <c r="B866" t="s">
        <v>4</v>
      </c>
      <c r="C866" t="s">
        <v>46</v>
      </c>
      <c r="D866" t="s">
        <v>2755</v>
      </c>
      <c r="E866">
        <v>1</v>
      </c>
      <c r="G866" s="6" t="s">
        <v>2762</v>
      </c>
      <c r="H866" t="s">
        <v>1440</v>
      </c>
      <c r="I866" t="s">
        <v>3214</v>
      </c>
      <c r="J866" t="s">
        <v>170</v>
      </c>
    </row>
    <row r="867" spans="1:10" x14ac:dyDescent="0.75">
      <c r="A867" s="16">
        <v>43417</v>
      </c>
      <c r="B867" t="s">
        <v>4</v>
      </c>
      <c r="C867" t="s">
        <v>46</v>
      </c>
      <c r="D867" t="s">
        <v>2756</v>
      </c>
      <c r="E867">
        <v>1</v>
      </c>
      <c r="G867" s="6"/>
      <c r="H867" t="s">
        <v>1440</v>
      </c>
      <c r="I867" t="s">
        <v>3214</v>
      </c>
      <c r="J867" t="s">
        <v>170</v>
      </c>
    </row>
    <row r="868" spans="1:10" x14ac:dyDescent="0.75">
      <c r="A868" s="16">
        <v>43417</v>
      </c>
      <c r="B868" t="s">
        <v>4</v>
      </c>
      <c r="C868" t="s">
        <v>46</v>
      </c>
      <c r="D868" t="s">
        <v>2757</v>
      </c>
      <c r="E868">
        <v>1</v>
      </c>
      <c r="G868" s="6"/>
      <c r="H868" t="s">
        <v>1440</v>
      </c>
      <c r="I868" t="s">
        <v>3214</v>
      </c>
      <c r="J868" t="s">
        <v>170</v>
      </c>
    </row>
    <row r="869" spans="1:10" x14ac:dyDescent="0.75">
      <c r="A869" s="16">
        <v>43417</v>
      </c>
      <c r="B869" t="s">
        <v>4</v>
      </c>
      <c r="C869" t="s">
        <v>46</v>
      </c>
      <c r="D869" t="s">
        <v>2758</v>
      </c>
      <c r="E869">
        <v>1</v>
      </c>
      <c r="G869" s="6"/>
      <c r="H869" t="s">
        <v>2751</v>
      </c>
      <c r="I869" t="s">
        <v>171</v>
      </c>
      <c r="J869" t="s">
        <v>170</v>
      </c>
    </row>
    <row r="870" spans="1:10" x14ac:dyDescent="0.75">
      <c r="A870" s="16">
        <v>43417</v>
      </c>
      <c r="B870" t="s">
        <v>4</v>
      </c>
      <c r="C870" t="s">
        <v>46</v>
      </c>
      <c r="D870" t="s">
        <v>2759</v>
      </c>
      <c r="E870">
        <v>1</v>
      </c>
      <c r="G870" s="6"/>
      <c r="H870" t="s">
        <v>1004</v>
      </c>
      <c r="I870" t="s">
        <v>4585</v>
      </c>
      <c r="J870" t="s">
        <v>4150</v>
      </c>
    </row>
    <row r="871" spans="1:10" x14ac:dyDescent="0.75">
      <c r="A871" s="16">
        <v>43412</v>
      </c>
      <c r="B871" t="s">
        <v>4</v>
      </c>
      <c r="C871" t="s">
        <v>5</v>
      </c>
      <c r="D871" t="s">
        <v>2763</v>
      </c>
      <c r="E871">
        <v>1</v>
      </c>
      <c r="F871" t="s">
        <v>2775</v>
      </c>
      <c r="G871" s="6" t="s">
        <v>2776</v>
      </c>
      <c r="H871" t="s">
        <v>43</v>
      </c>
      <c r="I871" t="s">
        <v>2447</v>
      </c>
      <c r="J871" t="s">
        <v>170</v>
      </c>
    </row>
    <row r="872" spans="1:10" x14ac:dyDescent="0.75">
      <c r="A872" s="16">
        <v>43412</v>
      </c>
      <c r="B872" t="s">
        <v>4</v>
      </c>
      <c r="C872" t="s">
        <v>5</v>
      </c>
      <c r="D872" t="s">
        <v>2764</v>
      </c>
      <c r="E872">
        <v>1</v>
      </c>
      <c r="G872" s="6" t="s">
        <v>2777</v>
      </c>
      <c r="H872" t="s">
        <v>5</v>
      </c>
      <c r="I872" t="s">
        <v>2447</v>
      </c>
      <c r="J872" t="s">
        <v>170</v>
      </c>
    </row>
    <row r="873" spans="1:10" x14ac:dyDescent="0.75">
      <c r="A873" s="16">
        <v>43412</v>
      </c>
      <c r="B873" t="s">
        <v>4</v>
      </c>
      <c r="C873" t="s">
        <v>5</v>
      </c>
      <c r="D873" t="s">
        <v>2765</v>
      </c>
      <c r="E873">
        <v>1</v>
      </c>
      <c r="G873" s="6"/>
      <c r="H873" t="s">
        <v>43</v>
      </c>
      <c r="I873" t="s">
        <v>168</v>
      </c>
      <c r="J873" t="s">
        <v>170</v>
      </c>
    </row>
    <row r="874" spans="1:10" x14ac:dyDescent="0.75">
      <c r="A874" s="16">
        <v>43412</v>
      </c>
      <c r="B874" t="s">
        <v>4</v>
      </c>
      <c r="C874" t="s">
        <v>5</v>
      </c>
      <c r="D874" t="s">
        <v>2766</v>
      </c>
      <c r="E874">
        <v>1</v>
      </c>
      <c r="G874" s="6"/>
      <c r="H874" t="s">
        <v>4586</v>
      </c>
      <c r="I874" t="s">
        <v>168</v>
      </c>
      <c r="J874" t="s">
        <v>169</v>
      </c>
    </row>
    <row r="875" spans="1:10" x14ac:dyDescent="0.75">
      <c r="A875" s="16">
        <v>43412</v>
      </c>
      <c r="B875" t="s">
        <v>4</v>
      </c>
      <c r="C875" t="s">
        <v>5</v>
      </c>
      <c r="D875" t="s">
        <v>2767</v>
      </c>
      <c r="E875">
        <v>1</v>
      </c>
      <c r="G875" s="6"/>
      <c r="H875" t="s">
        <v>4586</v>
      </c>
      <c r="I875" t="s">
        <v>168</v>
      </c>
      <c r="J875" t="s">
        <v>169</v>
      </c>
    </row>
    <row r="876" spans="1:10" x14ac:dyDescent="0.75">
      <c r="A876" s="16">
        <v>43412</v>
      </c>
      <c r="B876" t="s">
        <v>4</v>
      </c>
      <c r="C876" t="s">
        <v>5</v>
      </c>
      <c r="D876" t="s">
        <v>2768</v>
      </c>
      <c r="E876">
        <v>1</v>
      </c>
      <c r="G876" s="6"/>
      <c r="H876" t="s">
        <v>4586</v>
      </c>
      <c r="I876" t="s">
        <v>168</v>
      </c>
      <c r="J876" t="s">
        <v>169</v>
      </c>
    </row>
    <row r="877" spans="1:10" x14ac:dyDescent="0.75">
      <c r="A877" s="16">
        <v>43412</v>
      </c>
      <c r="B877" t="s">
        <v>4</v>
      </c>
      <c r="C877" t="s">
        <v>5</v>
      </c>
      <c r="D877" t="s">
        <v>2769</v>
      </c>
      <c r="E877">
        <v>1</v>
      </c>
      <c r="G877" s="6"/>
      <c r="H877" t="s">
        <v>4586</v>
      </c>
      <c r="I877" t="s">
        <v>168</v>
      </c>
      <c r="J877" t="s">
        <v>169</v>
      </c>
    </row>
    <row r="878" spans="1:10" x14ac:dyDescent="0.75">
      <c r="A878" s="16">
        <v>43412</v>
      </c>
      <c r="B878" t="s">
        <v>4</v>
      </c>
      <c r="C878" t="s">
        <v>5</v>
      </c>
      <c r="D878" t="s">
        <v>2770</v>
      </c>
      <c r="E878">
        <v>1</v>
      </c>
      <c r="G878" s="6"/>
      <c r="H878" t="s">
        <v>4586</v>
      </c>
      <c r="I878" t="s">
        <v>168</v>
      </c>
      <c r="J878" t="s">
        <v>169</v>
      </c>
    </row>
    <row r="879" spans="1:10" x14ac:dyDescent="0.75">
      <c r="A879" s="16">
        <v>43412</v>
      </c>
      <c r="B879" t="s">
        <v>4</v>
      </c>
      <c r="C879" t="s">
        <v>5</v>
      </c>
      <c r="D879" t="s">
        <v>2771</v>
      </c>
      <c r="E879">
        <v>1</v>
      </c>
      <c r="G879" s="6"/>
      <c r="H879" t="s">
        <v>4586</v>
      </c>
      <c r="I879" t="s">
        <v>168</v>
      </c>
      <c r="J879" t="s">
        <v>169</v>
      </c>
    </row>
    <row r="880" spans="1:10" x14ac:dyDescent="0.75">
      <c r="A880" s="16">
        <v>43412</v>
      </c>
      <c r="B880" t="s">
        <v>4</v>
      </c>
      <c r="C880" t="s">
        <v>5</v>
      </c>
      <c r="D880" t="s">
        <v>2772</v>
      </c>
      <c r="E880">
        <v>1</v>
      </c>
      <c r="G880" s="6"/>
      <c r="H880" t="s">
        <v>5</v>
      </c>
      <c r="I880" t="s">
        <v>2447</v>
      </c>
      <c r="J880" t="s">
        <v>169</v>
      </c>
    </row>
    <row r="881" spans="1:10" x14ac:dyDescent="0.75">
      <c r="A881" s="16">
        <v>43412</v>
      </c>
      <c r="B881" t="s">
        <v>4</v>
      </c>
      <c r="C881" t="s">
        <v>5</v>
      </c>
      <c r="D881" t="s">
        <v>2773</v>
      </c>
      <c r="E881">
        <v>1</v>
      </c>
      <c r="G881" s="6"/>
      <c r="H881" t="s">
        <v>4586</v>
      </c>
      <c r="I881" t="s">
        <v>168</v>
      </c>
      <c r="J881" t="s">
        <v>169</v>
      </c>
    </row>
    <row r="882" spans="1:10" x14ac:dyDescent="0.75">
      <c r="A882" s="16">
        <v>43412</v>
      </c>
      <c r="B882" t="s">
        <v>4</v>
      </c>
      <c r="C882" t="s">
        <v>5</v>
      </c>
      <c r="D882" t="s">
        <v>2774</v>
      </c>
      <c r="E882">
        <v>1</v>
      </c>
      <c r="G882" s="6"/>
      <c r="H882" t="s">
        <v>4586</v>
      </c>
      <c r="I882" t="s">
        <v>168</v>
      </c>
      <c r="J882" t="s">
        <v>169</v>
      </c>
    </row>
    <row r="883" spans="1:10" x14ac:dyDescent="0.75">
      <c r="A883" s="16">
        <v>43409</v>
      </c>
      <c r="B883" t="s">
        <v>4</v>
      </c>
      <c r="C883" t="s">
        <v>46</v>
      </c>
      <c r="D883" t="s">
        <v>2778</v>
      </c>
      <c r="E883">
        <v>1</v>
      </c>
      <c r="F883" t="s">
        <v>2809</v>
      </c>
      <c r="G883" s="6" t="s">
        <v>2810</v>
      </c>
      <c r="H883" t="s">
        <v>46</v>
      </c>
      <c r="I883" t="s">
        <v>168</v>
      </c>
      <c r="J883" t="s">
        <v>170</v>
      </c>
    </row>
    <row r="884" spans="1:10" x14ac:dyDescent="0.75">
      <c r="A884" s="16">
        <v>43409</v>
      </c>
      <c r="B884" t="s">
        <v>4</v>
      </c>
      <c r="C884" t="s">
        <v>46</v>
      </c>
      <c r="D884" t="s">
        <v>2779</v>
      </c>
      <c r="E884">
        <v>1</v>
      </c>
      <c r="G884" s="6" t="s">
        <v>3132</v>
      </c>
      <c r="H884" t="s">
        <v>46</v>
      </c>
      <c r="I884" t="s">
        <v>168</v>
      </c>
      <c r="J884" t="s">
        <v>170</v>
      </c>
    </row>
    <row r="885" spans="1:10" x14ac:dyDescent="0.75">
      <c r="A885" s="16">
        <v>43409</v>
      </c>
      <c r="B885" t="s">
        <v>4</v>
      </c>
      <c r="C885" t="s">
        <v>46</v>
      </c>
      <c r="D885" t="s">
        <v>4587</v>
      </c>
      <c r="E885">
        <v>1</v>
      </c>
      <c r="G885" s="6"/>
      <c r="H885" t="s">
        <v>46</v>
      </c>
      <c r="I885" t="s">
        <v>168</v>
      </c>
      <c r="J885" t="s">
        <v>170</v>
      </c>
    </row>
    <row r="886" spans="1:10" x14ac:dyDescent="0.75">
      <c r="A886" s="16">
        <v>43409</v>
      </c>
      <c r="B886" t="s">
        <v>4</v>
      </c>
      <c r="C886" t="s">
        <v>46</v>
      </c>
      <c r="D886" t="s">
        <v>2780</v>
      </c>
      <c r="E886">
        <v>1</v>
      </c>
      <c r="G886" s="6" t="s">
        <v>3133</v>
      </c>
      <c r="H886" t="s">
        <v>46</v>
      </c>
      <c r="I886" t="s">
        <v>168</v>
      </c>
      <c r="J886" t="s">
        <v>170</v>
      </c>
    </row>
    <row r="887" spans="1:10" x14ac:dyDescent="0.75">
      <c r="A887" s="16">
        <v>43409</v>
      </c>
      <c r="B887" t="s">
        <v>4</v>
      </c>
      <c r="C887" t="s">
        <v>46</v>
      </c>
      <c r="D887" t="s">
        <v>4588</v>
      </c>
      <c r="E887">
        <v>1</v>
      </c>
      <c r="G887" s="6"/>
      <c r="H887" t="s">
        <v>4589</v>
      </c>
      <c r="I887" t="s">
        <v>168</v>
      </c>
      <c r="J887" t="s">
        <v>170</v>
      </c>
    </row>
    <row r="888" spans="1:10" x14ac:dyDescent="0.75">
      <c r="A888" s="16">
        <v>43409</v>
      </c>
      <c r="B888" t="s">
        <v>4</v>
      </c>
      <c r="C888" t="s">
        <v>46</v>
      </c>
      <c r="D888" t="s">
        <v>2781</v>
      </c>
      <c r="E888">
        <v>1</v>
      </c>
      <c r="G888" s="6"/>
      <c r="H888" t="s">
        <v>46</v>
      </c>
      <c r="I888" t="s">
        <v>168</v>
      </c>
      <c r="J888" t="s">
        <v>170</v>
      </c>
    </row>
    <row r="889" spans="1:10" x14ac:dyDescent="0.75">
      <c r="A889" s="16">
        <v>43409</v>
      </c>
      <c r="B889" t="s">
        <v>4</v>
      </c>
      <c r="C889" t="s">
        <v>46</v>
      </c>
      <c r="D889" t="s">
        <v>2782</v>
      </c>
      <c r="E889">
        <v>1</v>
      </c>
      <c r="G889" s="6"/>
      <c r="H889" t="s">
        <v>46</v>
      </c>
      <c r="I889" t="s">
        <v>168</v>
      </c>
      <c r="J889" t="s">
        <v>170</v>
      </c>
    </row>
    <row r="890" spans="1:10" x14ac:dyDescent="0.75">
      <c r="A890" s="16">
        <v>43409</v>
      </c>
      <c r="B890" t="s">
        <v>4</v>
      </c>
      <c r="C890" t="s">
        <v>46</v>
      </c>
      <c r="D890" t="s">
        <v>2783</v>
      </c>
      <c r="E890">
        <v>1</v>
      </c>
      <c r="G890" s="6"/>
      <c r="H890" t="s">
        <v>46</v>
      </c>
      <c r="I890" t="s">
        <v>168</v>
      </c>
      <c r="J890" t="s">
        <v>170</v>
      </c>
    </row>
    <row r="891" spans="1:10" x14ac:dyDescent="0.75">
      <c r="A891" s="16">
        <v>43409</v>
      </c>
      <c r="B891" t="s">
        <v>4</v>
      </c>
      <c r="C891" t="s">
        <v>46</v>
      </c>
      <c r="D891" t="s">
        <v>2784</v>
      </c>
      <c r="E891">
        <v>1</v>
      </c>
      <c r="G891" s="6"/>
      <c r="H891" t="s">
        <v>46</v>
      </c>
      <c r="I891" t="s">
        <v>168</v>
      </c>
      <c r="J891" t="s">
        <v>170</v>
      </c>
    </row>
    <row r="892" spans="1:10" x14ac:dyDescent="0.75">
      <c r="A892" s="16">
        <v>43409</v>
      </c>
      <c r="B892" t="s">
        <v>4</v>
      </c>
      <c r="C892" t="s">
        <v>46</v>
      </c>
      <c r="D892" t="s">
        <v>4590</v>
      </c>
      <c r="E892">
        <v>1</v>
      </c>
      <c r="G892" s="6"/>
      <c r="H892" t="s">
        <v>46</v>
      </c>
      <c r="I892" t="s">
        <v>168</v>
      </c>
      <c r="J892" t="s">
        <v>170</v>
      </c>
    </row>
    <row r="893" spans="1:10" x14ac:dyDescent="0.75">
      <c r="A893" s="16">
        <v>43409</v>
      </c>
      <c r="B893" t="s">
        <v>4</v>
      </c>
      <c r="C893" t="s">
        <v>46</v>
      </c>
      <c r="D893" t="s">
        <v>2785</v>
      </c>
      <c r="E893">
        <v>1</v>
      </c>
      <c r="G893" s="6"/>
      <c r="H893" t="s">
        <v>46</v>
      </c>
      <c r="I893" t="s">
        <v>168</v>
      </c>
      <c r="J893" t="s">
        <v>170</v>
      </c>
    </row>
    <row r="894" spans="1:10" x14ac:dyDescent="0.75">
      <c r="A894" s="16">
        <v>43409</v>
      </c>
      <c r="B894" t="s">
        <v>4</v>
      </c>
      <c r="C894" t="s">
        <v>46</v>
      </c>
      <c r="D894" t="s">
        <v>2786</v>
      </c>
      <c r="E894">
        <v>1</v>
      </c>
      <c r="G894" s="6"/>
      <c r="H894" t="s">
        <v>46</v>
      </c>
      <c r="I894" t="s">
        <v>168</v>
      </c>
      <c r="J894" t="s">
        <v>170</v>
      </c>
    </row>
    <row r="895" spans="1:10" x14ac:dyDescent="0.75">
      <c r="A895" s="16">
        <v>43409</v>
      </c>
      <c r="B895" t="s">
        <v>4</v>
      </c>
      <c r="C895" t="s">
        <v>46</v>
      </c>
      <c r="D895" t="s">
        <v>4591</v>
      </c>
      <c r="E895">
        <v>1</v>
      </c>
      <c r="G895" s="6"/>
      <c r="H895" t="s">
        <v>46</v>
      </c>
      <c r="I895" t="s">
        <v>168</v>
      </c>
      <c r="J895" t="s">
        <v>170</v>
      </c>
    </row>
    <row r="896" spans="1:10" x14ac:dyDescent="0.75">
      <c r="A896" s="16">
        <v>43409</v>
      </c>
      <c r="B896" t="s">
        <v>4</v>
      </c>
      <c r="C896" t="s">
        <v>46</v>
      </c>
      <c r="D896" t="s">
        <v>2787</v>
      </c>
      <c r="E896">
        <v>1</v>
      </c>
      <c r="G896" s="6"/>
      <c r="H896" t="s">
        <v>1733</v>
      </c>
      <c r="I896" t="s">
        <v>168</v>
      </c>
      <c r="J896" t="s">
        <v>170</v>
      </c>
    </row>
    <row r="897" spans="1:10" x14ac:dyDescent="0.75">
      <c r="A897" s="16">
        <v>43409</v>
      </c>
      <c r="B897" t="s">
        <v>4</v>
      </c>
      <c r="C897" t="s">
        <v>46</v>
      </c>
      <c r="D897" t="s">
        <v>2788</v>
      </c>
      <c r="E897">
        <v>1</v>
      </c>
      <c r="G897" s="6"/>
      <c r="H897" t="s">
        <v>46</v>
      </c>
      <c r="I897" t="s">
        <v>2447</v>
      </c>
      <c r="J897" t="s">
        <v>170</v>
      </c>
    </row>
    <row r="898" spans="1:10" x14ac:dyDescent="0.75">
      <c r="A898" s="16">
        <v>43409</v>
      </c>
      <c r="B898" t="s">
        <v>4</v>
      </c>
      <c r="C898" t="s">
        <v>46</v>
      </c>
      <c r="D898" t="s">
        <v>2789</v>
      </c>
      <c r="E898">
        <v>1</v>
      </c>
      <c r="G898" s="6"/>
      <c r="H898" t="s">
        <v>1733</v>
      </c>
      <c r="I898" t="s">
        <v>2447</v>
      </c>
      <c r="J898" t="s">
        <v>170</v>
      </c>
    </row>
    <row r="899" spans="1:10" x14ac:dyDescent="0.75">
      <c r="A899" s="16">
        <v>43409</v>
      </c>
      <c r="B899" t="s">
        <v>4</v>
      </c>
      <c r="C899" t="s">
        <v>46</v>
      </c>
      <c r="D899" t="s">
        <v>2790</v>
      </c>
      <c r="E899">
        <v>1</v>
      </c>
      <c r="G899" s="6"/>
      <c r="H899" t="s">
        <v>4122</v>
      </c>
      <c r="I899" t="s">
        <v>168</v>
      </c>
      <c r="J899" t="s">
        <v>170</v>
      </c>
    </row>
    <row r="900" spans="1:10" x14ac:dyDescent="0.75">
      <c r="A900" s="16">
        <v>43409</v>
      </c>
      <c r="B900" t="s">
        <v>4</v>
      </c>
      <c r="C900" t="s">
        <v>46</v>
      </c>
      <c r="D900" t="s">
        <v>2791</v>
      </c>
      <c r="E900">
        <v>1</v>
      </c>
      <c r="G900" s="6"/>
      <c r="H900" t="s">
        <v>46</v>
      </c>
      <c r="I900" t="s">
        <v>2447</v>
      </c>
      <c r="J900" t="s">
        <v>170</v>
      </c>
    </row>
    <row r="901" spans="1:10" x14ac:dyDescent="0.75">
      <c r="A901" s="16">
        <v>43409</v>
      </c>
      <c r="B901" t="s">
        <v>4</v>
      </c>
      <c r="C901" t="s">
        <v>46</v>
      </c>
      <c r="D901" t="s">
        <v>2792</v>
      </c>
      <c r="E901">
        <v>1</v>
      </c>
      <c r="G901" s="6"/>
      <c r="H901" t="s">
        <v>46</v>
      </c>
      <c r="I901" t="s">
        <v>168</v>
      </c>
      <c r="J901" t="s">
        <v>170</v>
      </c>
    </row>
    <row r="902" spans="1:10" x14ac:dyDescent="0.75">
      <c r="A902" s="16">
        <v>43409</v>
      </c>
      <c r="B902" t="s">
        <v>4</v>
      </c>
      <c r="C902" t="s">
        <v>46</v>
      </c>
      <c r="D902" t="s">
        <v>2793</v>
      </c>
      <c r="E902">
        <v>1</v>
      </c>
      <c r="G902" s="6"/>
      <c r="H902" t="s">
        <v>46</v>
      </c>
      <c r="I902" t="s">
        <v>168</v>
      </c>
      <c r="J902" t="s">
        <v>170</v>
      </c>
    </row>
    <row r="903" spans="1:10" x14ac:dyDescent="0.75">
      <c r="A903" s="16">
        <v>43409</v>
      </c>
      <c r="B903" t="s">
        <v>4</v>
      </c>
      <c r="C903" t="s">
        <v>46</v>
      </c>
      <c r="D903" t="s">
        <v>2794</v>
      </c>
      <c r="E903">
        <v>1</v>
      </c>
      <c r="G903" s="6"/>
      <c r="H903" t="s">
        <v>46</v>
      </c>
      <c r="I903" t="s">
        <v>168</v>
      </c>
      <c r="J903" t="s">
        <v>170</v>
      </c>
    </row>
    <row r="904" spans="1:10" x14ac:dyDescent="0.75">
      <c r="A904" s="16">
        <v>43409</v>
      </c>
      <c r="B904" t="s">
        <v>4</v>
      </c>
      <c r="C904" t="s">
        <v>46</v>
      </c>
      <c r="D904" t="s">
        <v>2795</v>
      </c>
      <c r="E904">
        <v>1</v>
      </c>
      <c r="G904" s="6"/>
      <c r="H904" t="s">
        <v>46</v>
      </c>
      <c r="I904" t="s">
        <v>2447</v>
      </c>
      <c r="J904" t="s">
        <v>170</v>
      </c>
    </row>
    <row r="905" spans="1:10" x14ac:dyDescent="0.75">
      <c r="A905" s="16">
        <v>43409</v>
      </c>
      <c r="B905" t="s">
        <v>4</v>
      </c>
      <c r="C905" t="s">
        <v>46</v>
      </c>
      <c r="D905" t="s">
        <v>2796</v>
      </c>
      <c r="E905">
        <v>1</v>
      </c>
      <c r="G905" s="6"/>
      <c r="H905" t="s">
        <v>46</v>
      </c>
      <c r="I905" t="s">
        <v>2447</v>
      </c>
      <c r="J905" t="s">
        <v>170</v>
      </c>
    </row>
    <row r="906" spans="1:10" x14ac:dyDescent="0.75">
      <c r="A906" s="16">
        <v>43409</v>
      </c>
      <c r="B906" t="s">
        <v>4</v>
      </c>
      <c r="C906" t="s">
        <v>46</v>
      </c>
      <c r="D906" t="s">
        <v>2797</v>
      </c>
      <c r="E906">
        <v>1</v>
      </c>
      <c r="G906" s="6"/>
      <c r="H906" t="s">
        <v>46</v>
      </c>
      <c r="I906" t="s">
        <v>168</v>
      </c>
      <c r="J906" t="s">
        <v>170</v>
      </c>
    </row>
    <row r="907" spans="1:10" x14ac:dyDescent="0.75">
      <c r="A907" s="16">
        <v>43409</v>
      </c>
      <c r="B907" t="s">
        <v>4</v>
      </c>
      <c r="C907" t="s">
        <v>46</v>
      </c>
      <c r="D907" t="s">
        <v>2798</v>
      </c>
      <c r="E907">
        <v>1</v>
      </c>
      <c r="G907" s="6"/>
      <c r="H907" t="s">
        <v>46</v>
      </c>
      <c r="I907" t="s">
        <v>168</v>
      </c>
      <c r="J907" t="s">
        <v>170</v>
      </c>
    </row>
    <row r="908" spans="1:10" x14ac:dyDescent="0.75">
      <c r="A908" s="16">
        <v>43409</v>
      </c>
      <c r="B908" t="s">
        <v>4</v>
      </c>
      <c r="C908" t="s">
        <v>46</v>
      </c>
      <c r="D908" t="s">
        <v>2799</v>
      </c>
      <c r="E908">
        <v>1</v>
      </c>
      <c r="G908" s="6"/>
      <c r="H908" t="s">
        <v>46</v>
      </c>
      <c r="I908" t="s">
        <v>168</v>
      </c>
      <c r="J908" t="s">
        <v>170</v>
      </c>
    </row>
    <row r="909" spans="1:10" x14ac:dyDescent="0.75">
      <c r="A909" s="16">
        <v>43409</v>
      </c>
      <c r="B909" t="s">
        <v>4</v>
      </c>
      <c r="C909" t="s">
        <v>46</v>
      </c>
      <c r="D909" t="s">
        <v>2800</v>
      </c>
      <c r="E909">
        <v>1</v>
      </c>
      <c r="G909" s="6"/>
      <c r="H909" t="s">
        <v>46</v>
      </c>
      <c r="I909" t="s">
        <v>168</v>
      </c>
      <c r="J909" t="s">
        <v>169</v>
      </c>
    </row>
    <row r="910" spans="1:10" x14ac:dyDescent="0.75">
      <c r="A910" s="16">
        <v>43409</v>
      </c>
      <c r="B910" t="s">
        <v>4</v>
      </c>
      <c r="C910" t="s">
        <v>46</v>
      </c>
      <c r="D910" t="s">
        <v>4592</v>
      </c>
      <c r="E910">
        <v>1</v>
      </c>
      <c r="G910" s="6"/>
      <c r="H910" t="s">
        <v>4122</v>
      </c>
      <c r="I910" t="s">
        <v>168</v>
      </c>
      <c r="J910" t="s">
        <v>169</v>
      </c>
    </row>
    <row r="911" spans="1:10" x14ac:dyDescent="0.75">
      <c r="A911" s="16">
        <v>43409</v>
      </c>
      <c r="B911" t="s">
        <v>4</v>
      </c>
      <c r="C911" t="s">
        <v>46</v>
      </c>
      <c r="D911" t="s">
        <v>2295</v>
      </c>
      <c r="E911">
        <v>1</v>
      </c>
      <c r="G911" s="6"/>
      <c r="H911" t="s">
        <v>46</v>
      </c>
      <c r="I911" t="s">
        <v>168</v>
      </c>
      <c r="J911" t="s">
        <v>169</v>
      </c>
    </row>
    <row r="912" spans="1:10" x14ac:dyDescent="0.75">
      <c r="A912" s="16">
        <v>43409</v>
      </c>
      <c r="B912" t="s">
        <v>4</v>
      </c>
      <c r="C912" t="s">
        <v>46</v>
      </c>
      <c r="D912" t="s">
        <v>2801</v>
      </c>
      <c r="E912">
        <v>1</v>
      </c>
      <c r="G912" s="6"/>
      <c r="H912" t="s">
        <v>46</v>
      </c>
      <c r="I912" t="s">
        <v>2447</v>
      </c>
      <c r="J912" t="s">
        <v>4077</v>
      </c>
    </row>
    <row r="913" spans="1:10" x14ac:dyDescent="0.75">
      <c r="A913" s="16">
        <v>43409</v>
      </c>
      <c r="B913" t="s">
        <v>4</v>
      </c>
      <c r="C913" t="s">
        <v>46</v>
      </c>
      <c r="D913" t="s">
        <v>2802</v>
      </c>
      <c r="E913">
        <v>1</v>
      </c>
      <c r="G913" s="6"/>
      <c r="H913" t="s">
        <v>46</v>
      </c>
      <c r="I913" t="s">
        <v>2447</v>
      </c>
      <c r="J913" t="s">
        <v>4077</v>
      </c>
    </row>
    <row r="914" spans="1:10" x14ac:dyDescent="0.75">
      <c r="A914" s="16">
        <v>43409</v>
      </c>
      <c r="B914" t="s">
        <v>4</v>
      </c>
      <c r="C914" t="s">
        <v>46</v>
      </c>
      <c r="D914" t="s">
        <v>2803</v>
      </c>
      <c r="E914">
        <v>1</v>
      </c>
      <c r="G914" s="6"/>
      <c r="H914" t="s">
        <v>46</v>
      </c>
      <c r="I914" t="s">
        <v>168</v>
      </c>
      <c r="J914" t="s">
        <v>169</v>
      </c>
    </row>
    <row r="915" spans="1:10" x14ac:dyDescent="0.75">
      <c r="A915" s="16">
        <v>43409</v>
      </c>
      <c r="B915" t="s">
        <v>4</v>
      </c>
      <c r="C915" t="s">
        <v>46</v>
      </c>
      <c r="D915" t="s">
        <v>4593</v>
      </c>
      <c r="E915">
        <v>1</v>
      </c>
      <c r="G915" s="6"/>
      <c r="H915" t="s">
        <v>1811</v>
      </c>
      <c r="I915" t="s">
        <v>168</v>
      </c>
      <c r="J915" t="s">
        <v>169</v>
      </c>
    </row>
    <row r="916" spans="1:10" x14ac:dyDescent="0.75">
      <c r="A916" s="16">
        <v>43409</v>
      </c>
      <c r="B916" t="s">
        <v>4</v>
      </c>
      <c r="C916" t="s">
        <v>46</v>
      </c>
      <c r="D916" t="s">
        <v>4594</v>
      </c>
      <c r="E916">
        <v>1</v>
      </c>
      <c r="G916" s="6"/>
      <c r="H916" t="s">
        <v>100</v>
      </c>
      <c r="I916" t="s">
        <v>168</v>
      </c>
      <c r="J916" t="s">
        <v>169</v>
      </c>
    </row>
    <row r="917" spans="1:10" x14ac:dyDescent="0.75">
      <c r="A917" s="16">
        <v>43409</v>
      </c>
      <c r="B917" t="s">
        <v>4</v>
      </c>
      <c r="C917" t="s">
        <v>46</v>
      </c>
      <c r="D917" t="s">
        <v>2804</v>
      </c>
      <c r="E917">
        <v>1</v>
      </c>
      <c r="G917" s="6"/>
      <c r="H917" t="s">
        <v>46</v>
      </c>
      <c r="I917" t="s">
        <v>168</v>
      </c>
      <c r="J917" t="s">
        <v>169</v>
      </c>
    </row>
    <row r="918" spans="1:10" x14ac:dyDescent="0.75">
      <c r="A918" s="16">
        <v>43409</v>
      </c>
      <c r="B918" t="s">
        <v>4</v>
      </c>
      <c r="C918" t="s">
        <v>46</v>
      </c>
      <c r="D918" t="s">
        <v>2805</v>
      </c>
      <c r="E918">
        <v>1</v>
      </c>
      <c r="G918" s="6"/>
      <c r="H918" t="s">
        <v>46</v>
      </c>
      <c r="I918" t="s">
        <v>168</v>
      </c>
      <c r="J918" t="s">
        <v>169</v>
      </c>
    </row>
    <row r="919" spans="1:10" x14ac:dyDescent="0.75">
      <c r="A919" s="16">
        <v>43409</v>
      </c>
      <c r="B919" t="s">
        <v>4</v>
      </c>
      <c r="C919" t="s">
        <v>46</v>
      </c>
      <c r="D919" t="s">
        <v>4595</v>
      </c>
      <c r="E919">
        <v>1</v>
      </c>
      <c r="G919" s="6"/>
      <c r="H919" t="s">
        <v>1811</v>
      </c>
      <c r="I919" t="s">
        <v>168</v>
      </c>
      <c r="J919" t="s">
        <v>169</v>
      </c>
    </row>
    <row r="920" spans="1:10" x14ac:dyDescent="0.75">
      <c r="A920" s="16">
        <v>43409</v>
      </c>
      <c r="B920" t="s">
        <v>4</v>
      </c>
      <c r="C920" t="s">
        <v>46</v>
      </c>
      <c r="D920" t="s">
        <v>4596</v>
      </c>
      <c r="E920">
        <v>1</v>
      </c>
      <c r="G920" s="6"/>
      <c r="H920" t="s">
        <v>4603</v>
      </c>
      <c r="I920" t="s">
        <v>168</v>
      </c>
      <c r="J920" t="s">
        <v>169</v>
      </c>
    </row>
    <row r="921" spans="1:10" x14ac:dyDescent="0.75">
      <c r="A921" s="16">
        <v>43409</v>
      </c>
      <c r="B921" t="s">
        <v>4</v>
      </c>
      <c r="C921" t="s">
        <v>46</v>
      </c>
      <c r="D921" t="s">
        <v>4597</v>
      </c>
      <c r="E921">
        <v>1</v>
      </c>
      <c r="G921" s="6"/>
      <c r="H921" t="s">
        <v>767</v>
      </c>
      <c r="I921" t="s">
        <v>168</v>
      </c>
      <c r="J921" t="s">
        <v>169</v>
      </c>
    </row>
    <row r="922" spans="1:10" x14ac:dyDescent="0.75">
      <c r="A922" s="16">
        <v>43409</v>
      </c>
      <c r="B922" t="s">
        <v>4</v>
      </c>
      <c r="C922" t="s">
        <v>46</v>
      </c>
      <c r="D922" t="s">
        <v>4598</v>
      </c>
      <c r="E922">
        <v>1</v>
      </c>
      <c r="G922" s="6"/>
      <c r="H922" t="s">
        <v>1109</v>
      </c>
      <c r="I922" t="s">
        <v>168</v>
      </c>
      <c r="J922" t="s">
        <v>169</v>
      </c>
    </row>
    <row r="923" spans="1:10" x14ac:dyDescent="0.75">
      <c r="A923" s="16">
        <v>43409</v>
      </c>
      <c r="B923" t="s">
        <v>4</v>
      </c>
      <c r="C923" t="s">
        <v>46</v>
      </c>
      <c r="D923" t="s">
        <v>4599</v>
      </c>
      <c r="E923">
        <v>1</v>
      </c>
      <c r="G923" s="6"/>
      <c r="H923" t="s">
        <v>767</v>
      </c>
      <c r="I923" t="s">
        <v>168</v>
      </c>
      <c r="J923" t="s">
        <v>169</v>
      </c>
    </row>
    <row r="924" spans="1:10" x14ac:dyDescent="0.75">
      <c r="A924" s="16">
        <v>43409</v>
      </c>
      <c r="B924" t="s">
        <v>4</v>
      </c>
      <c r="C924" t="s">
        <v>46</v>
      </c>
      <c r="D924" t="s">
        <v>4600</v>
      </c>
      <c r="E924">
        <v>1</v>
      </c>
      <c r="G924" s="6"/>
      <c r="H924" t="s">
        <v>767</v>
      </c>
      <c r="I924" t="s">
        <v>168</v>
      </c>
      <c r="J924" t="s">
        <v>169</v>
      </c>
    </row>
    <row r="925" spans="1:10" x14ac:dyDescent="0.75">
      <c r="A925" s="16">
        <v>43409</v>
      </c>
      <c r="B925" t="s">
        <v>4</v>
      </c>
      <c r="C925" t="s">
        <v>46</v>
      </c>
      <c r="D925" t="s">
        <v>4601</v>
      </c>
      <c r="E925">
        <v>1</v>
      </c>
      <c r="G925" s="6"/>
      <c r="H925" t="s">
        <v>767</v>
      </c>
      <c r="I925" t="s">
        <v>168</v>
      </c>
      <c r="J925" t="s">
        <v>169</v>
      </c>
    </row>
    <row r="926" spans="1:10" x14ac:dyDescent="0.75">
      <c r="A926" s="16">
        <v>43409</v>
      </c>
      <c r="B926" t="s">
        <v>4</v>
      </c>
      <c r="C926" t="s">
        <v>46</v>
      </c>
      <c r="D926" t="s">
        <v>4602</v>
      </c>
      <c r="E926">
        <v>1</v>
      </c>
      <c r="G926" s="6"/>
      <c r="H926" t="s">
        <v>4122</v>
      </c>
      <c r="I926" t="s">
        <v>168</v>
      </c>
      <c r="J926" t="s">
        <v>169</v>
      </c>
    </row>
    <row r="927" spans="1:10" x14ac:dyDescent="0.75">
      <c r="A927" s="16">
        <v>43409</v>
      </c>
      <c r="B927" t="s">
        <v>4</v>
      </c>
      <c r="C927" t="s">
        <v>46</v>
      </c>
      <c r="D927" t="s">
        <v>2806</v>
      </c>
      <c r="E927">
        <v>1</v>
      </c>
      <c r="G927" s="6"/>
      <c r="H927" t="s">
        <v>46</v>
      </c>
      <c r="I927" t="s">
        <v>168</v>
      </c>
      <c r="J927" t="s">
        <v>169</v>
      </c>
    </row>
    <row r="928" spans="1:10" x14ac:dyDescent="0.75">
      <c r="A928" s="16">
        <v>43409</v>
      </c>
      <c r="B928" t="s">
        <v>4</v>
      </c>
      <c r="C928" t="s">
        <v>46</v>
      </c>
      <c r="D928" t="s">
        <v>2807</v>
      </c>
      <c r="E928">
        <v>1</v>
      </c>
      <c r="G928" s="6"/>
      <c r="H928" t="s">
        <v>46</v>
      </c>
      <c r="I928" t="s">
        <v>168</v>
      </c>
      <c r="J928" t="s">
        <v>169</v>
      </c>
    </row>
    <row r="929" spans="1:10" x14ac:dyDescent="0.75">
      <c r="A929" s="16">
        <v>43409</v>
      </c>
      <c r="B929" t="s">
        <v>4</v>
      </c>
      <c r="C929" t="s">
        <v>46</v>
      </c>
      <c r="D929" t="s">
        <v>2808</v>
      </c>
      <c r="E929">
        <v>1</v>
      </c>
      <c r="G929" s="6"/>
      <c r="H929" t="s">
        <v>46</v>
      </c>
      <c r="I929" t="s">
        <v>168</v>
      </c>
      <c r="J929" t="s">
        <v>169</v>
      </c>
    </row>
    <row r="930" spans="1:10" x14ac:dyDescent="0.75">
      <c r="A930" s="16">
        <v>43409</v>
      </c>
      <c r="B930" t="s">
        <v>4</v>
      </c>
      <c r="C930" t="s">
        <v>46</v>
      </c>
      <c r="D930" t="s">
        <v>2811</v>
      </c>
      <c r="E930">
        <v>1</v>
      </c>
      <c r="G930" s="6"/>
      <c r="H930" t="s">
        <v>46</v>
      </c>
      <c r="I930" t="s">
        <v>2447</v>
      </c>
      <c r="J930" t="s">
        <v>4077</v>
      </c>
    </row>
    <row r="931" spans="1:10" x14ac:dyDescent="0.75">
      <c r="A931" s="16">
        <v>43409</v>
      </c>
      <c r="B931" t="s">
        <v>4</v>
      </c>
      <c r="C931" t="s">
        <v>46</v>
      </c>
      <c r="D931" t="s">
        <v>2812</v>
      </c>
      <c r="E931">
        <v>1</v>
      </c>
      <c r="G931" s="6"/>
      <c r="H931" t="s">
        <v>46</v>
      </c>
      <c r="I931" t="s">
        <v>168</v>
      </c>
      <c r="J931" t="s">
        <v>169</v>
      </c>
    </row>
    <row r="932" spans="1:10" x14ac:dyDescent="0.75">
      <c r="A932" s="16">
        <v>43409</v>
      </c>
      <c r="B932" t="s">
        <v>4</v>
      </c>
      <c r="C932" t="s">
        <v>46</v>
      </c>
      <c r="D932" t="s">
        <v>2813</v>
      </c>
      <c r="E932">
        <v>1</v>
      </c>
      <c r="G932" s="6"/>
      <c r="H932" t="s">
        <v>46</v>
      </c>
      <c r="I932" t="s">
        <v>168</v>
      </c>
      <c r="J932" t="s">
        <v>169</v>
      </c>
    </row>
    <row r="933" spans="1:10" x14ac:dyDescent="0.75">
      <c r="A933" s="16">
        <v>43409</v>
      </c>
      <c r="B933" t="s">
        <v>4</v>
      </c>
      <c r="C933" t="s">
        <v>46</v>
      </c>
      <c r="D933" t="s">
        <v>2814</v>
      </c>
      <c r="E933">
        <v>1</v>
      </c>
      <c r="G933" s="6"/>
      <c r="H933" t="s">
        <v>46</v>
      </c>
      <c r="I933" t="s">
        <v>168</v>
      </c>
      <c r="J933" t="s">
        <v>169</v>
      </c>
    </row>
    <row r="934" spans="1:10" x14ac:dyDescent="0.75">
      <c r="A934" s="16">
        <v>43409</v>
      </c>
      <c r="B934" t="s">
        <v>4</v>
      </c>
      <c r="C934" t="s">
        <v>46</v>
      </c>
      <c r="D934" t="s">
        <v>2815</v>
      </c>
      <c r="E934">
        <v>1</v>
      </c>
      <c r="G934" s="6"/>
      <c r="H934" t="s">
        <v>46</v>
      </c>
      <c r="I934" t="s">
        <v>168</v>
      </c>
      <c r="J934" t="s">
        <v>169</v>
      </c>
    </row>
    <row r="935" spans="1:10" x14ac:dyDescent="0.75">
      <c r="A935" s="16">
        <v>43409</v>
      </c>
      <c r="B935" t="s">
        <v>4</v>
      </c>
      <c r="C935" t="s">
        <v>46</v>
      </c>
      <c r="D935" t="s">
        <v>2816</v>
      </c>
      <c r="E935">
        <v>1</v>
      </c>
      <c r="G935" s="6"/>
      <c r="H935" t="s">
        <v>46</v>
      </c>
      <c r="I935" t="s">
        <v>168</v>
      </c>
      <c r="J935" t="s">
        <v>169</v>
      </c>
    </row>
    <row r="936" spans="1:10" x14ac:dyDescent="0.75">
      <c r="A936" s="16">
        <v>43409</v>
      </c>
      <c r="B936" t="s">
        <v>4</v>
      </c>
      <c r="C936" t="s">
        <v>46</v>
      </c>
      <c r="D936" t="s">
        <v>2817</v>
      </c>
      <c r="E936">
        <v>1</v>
      </c>
      <c r="G936" s="6"/>
      <c r="H936" t="s">
        <v>46</v>
      </c>
      <c r="I936" t="s">
        <v>168</v>
      </c>
      <c r="J936" t="s">
        <v>169</v>
      </c>
    </row>
    <row r="937" spans="1:10" x14ac:dyDescent="0.75">
      <c r="A937" s="16">
        <v>43409</v>
      </c>
      <c r="B937" t="s">
        <v>4</v>
      </c>
      <c r="C937" t="s">
        <v>46</v>
      </c>
      <c r="D937" t="s">
        <v>2617</v>
      </c>
      <c r="E937">
        <v>1</v>
      </c>
      <c r="G937" s="6"/>
      <c r="H937" t="s">
        <v>46</v>
      </c>
      <c r="I937" t="s">
        <v>168</v>
      </c>
      <c r="J937" t="s">
        <v>169</v>
      </c>
    </row>
    <row r="938" spans="1:10" x14ac:dyDescent="0.75">
      <c r="A938" s="16">
        <v>43409</v>
      </c>
      <c r="B938" t="s">
        <v>4</v>
      </c>
      <c r="C938" t="s">
        <v>46</v>
      </c>
      <c r="D938" t="s">
        <v>2818</v>
      </c>
      <c r="E938">
        <v>1</v>
      </c>
      <c r="G938" s="6"/>
      <c r="H938" t="s">
        <v>46</v>
      </c>
      <c r="I938" t="s">
        <v>168</v>
      </c>
      <c r="J938" t="s">
        <v>3134</v>
      </c>
    </row>
    <row r="939" spans="1:10" x14ac:dyDescent="0.75">
      <c r="A939" s="16">
        <v>43409</v>
      </c>
      <c r="B939" t="s">
        <v>4</v>
      </c>
      <c r="C939" t="s">
        <v>46</v>
      </c>
      <c r="D939" t="s">
        <v>2260</v>
      </c>
      <c r="E939">
        <v>1</v>
      </c>
      <c r="G939" s="6"/>
      <c r="H939" t="s">
        <v>46</v>
      </c>
      <c r="I939" t="s">
        <v>168</v>
      </c>
      <c r="J939" t="s">
        <v>3134</v>
      </c>
    </row>
    <row r="940" spans="1:10" x14ac:dyDescent="0.75">
      <c r="A940" s="16">
        <v>43409</v>
      </c>
      <c r="B940" t="s">
        <v>4</v>
      </c>
      <c r="C940" t="s">
        <v>46</v>
      </c>
      <c r="D940" t="s">
        <v>2534</v>
      </c>
      <c r="E940">
        <v>1</v>
      </c>
      <c r="G940" s="6"/>
      <c r="H940" t="s">
        <v>46</v>
      </c>
      <c r="I940" t="s">
        <v>2447</v>
      </c>
      <c r="J940" t="s">
        <v>4077</v>
      </c>
    </row>
    <row r="941" spans="1:10" x14ac:dyDescent="0.75">
      <c r="A941" s="16">
        <v>43409</v>
      </c>
      <c r="B941" t="s">
        <v>4</v>
      </c>
      <c r="C941" t="s">
        <v>46</v>
      </c>
      <c r="D941" t="s">
        <v>2261</v>
      </c>
      <c r="E941">
        <v>1</v>
      </c>
      <c r="G941" s="6"/>
      <c r="H941" t="s">
        <v>46</v>
      </c>
      <c r="I941" t="s">
        <v>168</v>
      </c>
      <c r="J941" t="s">
        <v>3134</v>
      </c>
    </row>
    <row r="942" spans="1:10" x14ac:dyDescent="0.75">
      <c r="A942" s="16">
        <v>43409</v>
      </c>
      <c r="B942" t="s">
        <v>4</v>
      </c>
      <c r="C942" t="s">
        <v>46</v>
      </c>
      <c r="D942" t="s">
        <v>2819</v>
      </c>
      <c r="E942">
        <v>1</v>
      </c>
      <c r="G942" s="6"/>
      <c r="H942" t="s">
        <v>46</v>
      </c>
      <c r="I942" t="s">
        <v>168</v>
      </c>
      <c r="J942" t="s">
        <v>3134</v>
      </c>
    </row>
    <row r="943" spans="1:10" x14ac:dyDescent="0.75">
      <c r="A943" s="16">
        <v>43409</v>
      </c>
      <c r="B943" t="s">
        <v>4</v>
      </c>
      <c r="C943" t="s">
        <v>46</v>
      </c>
      <c r="D943" t="s">
        <v>2820</v>
      </c>
      <c r="E943">
        <v>1</v>
      </c>
      <c r="G943" s="6"/>
      <c r="H943" t="s">
        <v>46</v>
      </c>
      <c r="I943" t="s">
        <v>168</v>
      </c>
      <c r="J943" t="s">
        <v>3134</v>
      </c>
    </row>
    <row r="944" spans="1:10" x14ac:dyDescent="0.75">
      <c r="A944" s="16">
        <v>43409</v>
      </c>
      <c r="B944" t="s">
        <v>4</v>
      </c>
      <c r="C944" t="s">
        <v>46</v>
      </c>
      <c r="D944" t="s">
        <v>2262</v>
      </c>
      <c r="E944">
        <v>1</v>
      </c>
      <c r="G944" s="6"/>
      <c r="H944" t="s">
        <v>46</v>
      </c>
      <c r="I944" t="s">
        <v>168</v>
      </c>
      <c r="J944" t="s">
        <v>3134</v>
      </c>
    </row>
    <row r="945" spans="1:10" x14ac:dyDescent="0.75">
      <c r="A945" s="16">
        <v>43409</v>
      </c>
      <c r="B945" t="s">
        <v>4</v>
      </c>
      <c r="C945" t="s">
        <v>46</v>
      </c>
      <c r="D945" t="s">
        <v>4604</v>
      </c>
      <c r="E945">
        <v>1</v>
      </c>
      <c r="G945" s="6"/>
      <c r="H945" t="s">
        <v>1733</v>
      </c>
      <c r="I945" t="s">
        <v>168</v>
      </c>
      <c r="J945" t="s">
        <v>3134</v>
      </c>
    </row>
    <row r="946" spans="1:10" x14ac:dyDescent="0.75">
      <c r="A946" s="16">
        <v>43409</v>
      </c>
      <c r="B946" t="s">
        <v>4</v>
      </c>
      <c r="C946" t="s">
        <v>46</v>
      </c>
      <c r="D946" t="s">
        <v>2821</v>
      </c>
      <c r="E946">
        <v>1</v>
      </c>
      <c r="G946" s="6"/>
      <c r="H946" t="s">
        <v>46</v>
      </c>
      <c r="I946" t="s">
        <v>168</v>
      </c>
      <c r="J946" t="s">
        <v>3134</v>
      </c>
    </row>
    <row r="947" spans="1:10" x14ac:dyDescent="0.75">
      <c r="A947" s="16">
        <v>43409</v>
      </c>
      <c r="B947" t="s">
        <v>4</v>
      </c>
      <c r="C947" t="s">
        <v>46</v>
      </c>
      <c r="D947" t="s">
        <v>2822</v>
      </c>
      <c r="E947">
        <v>1</v>
      </c>
      <c r="G947" s="6"/>
      <c r="H947" t="s">
        <v>46</v>
      </c>
      <c r="I947" t="s">
        <v>168</v>
      </c>
      <c r="J947" t="s">
        <v>3134</v>
      </c>
    </row>
    <row r="948" spans="1:10" x14ac:dyDescent="0.75">
      <c r="A948" s="16">
        <v>43409</v>
      </c>
      <c r="B948" t="s">
        <v>4</v>
      </c>
      <c r="C948" t="s">
        <v>46</v>
      </c>
      <c r="D948" t="s">
        <v>4605</v>
      </c>
      <c r="E948">
        <v>1</v>
      </c>
      <c r="G948" s="6"/>
      <c r="H948" t="s">
        <v>4606</v>
      </c>
      <c r="I948" t="s">
        <v>168</v>
      </c>
      <c r="J948" t="s">
        <v>3134</v>
      </c>
    </row>
    <row r="949" spans="1:10" x14ac:dyDescent="0.75">
      <c r="A949" s="16">
        <v>43409</v>
      </c>
      <c r="B949" t="s">
        <v>4</v>
      </c>
      <c r="C949" t="s">
        <v>46</v>
      </c>
      <c r="D949" t="s">
        <v>2263</v>
      </c>
      <c r="E949">
        <v>1</v>
      </c>
      <c r="G949" s="6"/>
      <c r="H949" t="s">
        <v>46</v>
      </c>
      <c r="I949" t="s">
        <v>168</v>
      </c>
      <c r="J949" t="s">
        <v>3134</v>
      </c>
    </row>
    <row r="950" spans="1:10" x14ac:dyDescent="0.75">
      <c r="A950" s="16">
        <v>43409</v>
      </c>
      <c r="B950" t="s">
        <v>4</v>
      </c>
      <c r="C950" t="s">
        <v>46</v>
      </c>
      <c r="D950" t="s">
        <v>2823</v>
      </c>
      <c r="E950">
        <v>1</v>
      </c>
      <c r="G950" s="6"/>
      <c r="H950" t="s">
        <v>46</v>
      </c>
      <c r="I950" t="s">
        <v>168</v>
      </c>
      <c r="J950" t="s">
        <v>169</v>
      </c>
    </row>
    <row r="951" spans="1:10" x14ac:dyDescent="0.75">
      <c r="A951" s="16">
        <v>43409</v>
      </c>
      <c r="B951" t="s">
        <v>4</v>
      </c>
      <c r="C951" t="s">
        <v>46</v>
      </c>
      <c r="D951" t="s">
        <v>2824</v>
      </c>
      <c r="E951">
        <v>1</v>
      </c>
      <c r="G951" s="6"/>
      <c r="H951" t="s">
        <v>46</v>
      </c>
      <c r="I951" t="s">
        <v>168</v>
      </c>
      <c r="J951" t="s">
        <v>169</v>
      </c>
    </row>
    <row r="952" spans="1:10" x14ac:dyDescent="0.75">
      <c r="A952" s="16">
        <v>43409</v>
      </c>
      <c r="B952" t="s">
        <v>4</v>
      </c>
      <c r="C952" t="s">
        <v>46</v>
      </c>
      <c r="D952" t="s">
        <v>2825</v>
      </c>
      <c r="E952">
        <v>1</v>
      </c>
      <c r="G952" s="6"/>
      <c r="H952" t="s">
        <v>46</v>
      </c>
      <c r="I952" t="s">
        <v>168</v>
      </c>
      <c r="J952" t="s">
        <v>169</v>
      </c>
    </row>
    <row r="953" spans="1:10" x14ac:dyDescent="0.75">
      <c r="A953" s="16">
        <v>43409</v>
      </c>
      <c r="B953" t="s">
        <v>4</v>
      </c>
      <c r="C953" t="s">
        <v>46</v>
      </c>
      <c r="D953" t="s">
        <v>2826</v>
      </c>
      <c r="E953">
        <v>1</v>
      </c>
      <c r="G953" s="6"/>
      <c r="H953" t="s">
        <v>46</v>
      </c>
      <c r="I953" t="s">
        <v>168</v>
      </c>
      <c r="J953" t="s">
        <v>169</v>
      </c>
    </row>
    <row r="954" spans="1:10" x14ac:dyDescent="0.75">
      <c r="A954" s="16">
        <v>43409</v>
      </c>
      <c r="B954" t="s">
        <v>4</v>
      </c>
      <c r="C954" t="s">
        <v>46</v>
      </c>
      <c r="D954" t="s">
        <v>4607</v>
      </c>
      <c r="E954">
        <v>1</v>
      </c>
      <c r="G954" s="6"/>
      <c r="H954" t="s">
        <v>4603</v>
      </c>
      <c r="I954" t="s">
        <v>168</v>
      </c>
      <c r="J954" t="s">
        <v>169</v>
      </c>
    </row>
    <row r="955" spans="1:10" x14ac:dyDescent="0.75">
      <c r="A955" s="16">
        <v>43409</v>
      </c>
      <c r="B955" t="s">
        <v>4</v>
      </c>
      <c r="C955" t="s">
        <v>46</v>
      </c>
      <c r="D955" t="s">
        <v>4608</v>
      </c>
      <c r="E955">
        <v>1</v>
      </c>
      <c r="G955" s="6"/>
      <c r="H955" t="s">
        <v>1733</v>
      </c>
      <c r="I955" t="s">
        <v>168</v>
      </c>
      <c r="J955" t="s">
        <v>169</v>
      </c>
    </row>
    <row r="956" spans="1:10" x14ac:dyDescent="0.75">
      <c r="A956" s="16">
        <v>43409</v>
      </c>
      <c r="B956" t="s">
        <v>4</v>
      </c>
      <c r="C956" t="s">
        <v>46</v>
      </c>
      <c r="D956" t="s">
        <v>4609</v>
      </c>
      <c r="E956">
        <v>1</v>
      </c>
      <c r="G956" s="6"/>
      <c r="H956" t="s">
        <v>4122</v>
      </c>
      <c r="I956" t="s">
        <v>168</v>
      </c>
      <c r="J956" t="s">
        <v>169</v>
      </c>
    </row>
    <row r="957" spans="1:10" x14ac:dyDescent="0.75">
      <c r="A957" s="16">
        <v>43409</v>
      </c>
      <c r="B957" t="s">
        <v>4</v>
      </c>
      <c r="C957" t="s">
        <v>46</v>
      </c>
      <c r="D957" t="s">
        <v>4610</v>
      </c>
      <c r="E957">
        <v>1</v>
      </c>
      <c r="G957" s="6"/>
      <c r="H957" t="s">
        <v>4122</v>
      </c>
      <c r="I957" t="s">
        <v>168</v>
      </c>
      <c r="J957" t="s">
        <v>169</v>
      </c>
    </row>
    <row r="958" spans="1:10" x14ac:dyDescent="0.75">
      <c r="A958" s="16">
        <v>43409</v>
      </c>
      <c r="B958" t="s">
        <v>4</v>
      </c>
      <c r="C958" t="s">
        <v>46</v>
      </c>
      <c r="D958" t="s">
        <v>2827</v>
      </c>
      <c r="E958">
        <v>1</v>
      </c>
      <c r="G958" s="6"/>
      <c r="H958" t="s">
        <v>46</v>
      </c>
      <c r="I958" t="s">
        <v>168</v>
      </c>
      <c r="J958" t="s">
        <v>169</v>
      </c>
    </row>
    <row r="959" spans="1:10" x14ac:dyDescent="0.75">
      <c r="A959" s="16">
        <v>43409</v>
      </c>
      <c r="B959" t="s">
        <v>4</v>
      </c>
      <c r="C959" t="s">
        <v>46</v>
      </c>
      <c r="D959" t="s">
        <v>4611</v>
      </c>
      <c r="E959">
        <v>1</v>
      </c>
      <c r="G959" s="6"/>
      <c r="H959" t="s">
        <v>767</v>
      </c>
      <c r="I959" t="s">
        <v>168</v>
      </c>
      <c r="J959" t="s">
        <v>169</v>
      </c>
    </row>
    <row r="960" spans="1:10" x14ac:dyDescent="0.75">
      <c r="A960" s="16">
        <v>43409</v>
      </c>
      <c r="B960" t="s">
        <v>4</v>
      </c>
      <c r="C960" t="s">
        <v>46</v>
      </c>
      <c r="D960" t="s">
        <v>2828</v>
      </c>
      <c r="E960">
        <v>1</v>
      </c>
      <c r="G960" s="6"/>
      <c r="H960" t="s">
        <v>46</v>
      </c>
      <c r="I960" t="s">
        <v>168</v>
      </c>
      <c r="J960" t="s">
        <v>169</v>
      </c>
    </row>
    <row r="961" spans="1:10" x14ac:dyDescent="0.75">
      <c r="A961" s="16">
        <v>43409</v>
      </c>
      <c r="B961" t="s">
        <v>4</v>
      </c>
      <c r="C961" t="s">
        <v>46</v>
      </c>
      <c r="D961" t="s">
        <v>4612</v>
      </c>
      <c r="E961">
        <v>1</v>
      </c>
      <c r="G961" s="6"/>
      <c r="H961" t="s">
        <v>4603</v>
      </c>
      <c r="I961" t="s">
        <v>168</v>
      </c>
      <c r="J961" t="s">
        <v>169</v>
      </c>
    </row>
    <row r="962" spans="1:10" x14ac:dyDescent="0.75">
      <c r="A962" s="16">
        <v>43409</v>
      </c>
      <c r="B962" t="s">
        <v>4</v>
      </c>
      <c r="C962" t="s">
        <v>46</v>
      </c>
      <c r="D962" t="s">
        <v>4613</v>
      </c>
      <c r="E962">
        <v>1</v>
      </c>
      <c r="G962" s="6"/>
      <c r="H962" t="s">
        <v>1811</v>
      </c>
      <c r="I962" t="s">
        <v>168</v>
      </c>
      <c r="J962" t="s">
        <v>169</v>
      </c>
    </row>
    <row r="963" spans="1:10" x14ac:dyDescent="0.75">
      <c r="A963" s="16">
        <v>43409</v>
      </c>
      <c r="B963" t="s">
        <v>4</v>
      </c>
      <c r="C963" t="s">
        <v>46</v>
      </c>
      <c r="D963" t="s">
        <v>2829</v>
      </c>
      <c r="E963">
        <v>1</v>
      </c>
      <c r="G963" s="6"/>
      <c r="H963" t="s">
        <v>46</v>
      </c>
      <c r="I963" t="s">
        <v>168</v>
      </c>
      <c r="J963" t="s">
        <v>169</v>
      </c>
    </row>
    <row r="964" spans="1:10" x14ac:dyDescent="0.75">
      <c r="A964" s="16">
        <v>43409</v>
      </c>
      <c r="B964" t="s">
        <v>4</v>
      </c>
      <c r="C964" t="s">
        <v>46</v>
      </c>
      <c r="D964" t="s">
        <v>2830</v>
      </c>
      <c r="E964">
        <v>1</v>
      </c>
      <c r="G964" s="6"/>
      <c r="H964" t="s">
        <v>46</v>
      </c>
      <c r="I964" t="s">
        <v>168</v>
      </c>
      <c r="J964" t="s">
        <v>169</v>
      </c>
    </row>
    <row r="965" spans="1:10" x14ac:dyDescent="0.75">
      <c r="A965" s="16">
        <v>43409</v>
      </c>
      <c r="B965" t="s">
        <v>4</v>
      </c>
      <c r="C965" t="s">
        <v>46</v>
      </c>
      <c r="D965" t="s">
        <v>2831</v>
      </c>
      <c r="E965">
        <v>1</v>
      </c>
      <c r="G965" s="6"/>
      <c r="H965" t="s">
        <v>46</v>
      </c>
      <c r="I965" t="s">
        <v>168</v>
      </c>
      <c r="J965" t="s">
        <v>169</v>
      </c>
    </row>
    <row r="966" spans="1:10" x14ac:dyDescent="0.75">
      <c r="A966" s="16">
        <v>43409</v>
      </c>
      <c r="B966" t="s">
        <v>4</v>
      </c>
      <c r="C966" t="s">
        <v>46</v>
      </c>
      <c r="D966" t="s">
        <v>4614</v>
      </c>
      <c r="E966">
        <v>1</v>
      </c>
      <c r="G966" s="6"/>
      <c r="H966" t="s">
        <v>1753</v>
      </c>
      <c r="I966" t="s">
        <v>168</v>
      </c>
      <c r="J966" t="s">
        <v>169</v>
      </c>
    </row>
    <row r="967" spans="1:10" x14ac:dyDescent="0.75">
      <c r="A967" s="16">
        <v>43409</v>
      </c>
      <c r="B967" t="s">
        <v>4</v>
      </c>
      <c r="C967" t="s">
        <v>46</v>
      </c>
      <c r="D967" t="s">
        <v>2832</v>
      </c>
      <c r="E967">
        <v>1</v>
      </c>
      <c r="G967" s="6"/>
      <c r="H967" t="s">
        <v>46</v>
      </c>
      <c r="I967" t="s">
        <v>168</v>
      </c>
      <c r="J967" t="s">
        <v>169</v>
      </c>
    </row>
    <row r="968" spans="1:10" x14ac:dyDescent="0.75">
      <c r="A968" s="16">
        <v>43409</v>
      </c>
      <c r="B968" t="s">
        <v>4</v>
      </c>
      <c r="C968" t="s">
        <v>46</v>
      </c>
      <c r="D968" t="s">
        <v>2833</v>
      </c>
      <c r="E968">
        <v>1</v>
      </c>
      <c r="G968" s="6"/>
      <c r="H968" t="s">
        <v>46</v>
      </c>
      <c r="I968" t="s">
        <v>168</v>
      </c>
      <c r="J968" t="s">
        <v>169</v>
      </c>
    </row>
    <row r="969" spans="1:10" x14ac:dyDescent="0.75">
      <c r="A969" s="16">
        <v>43409</v>
      </c>
      <c r="B969" t="s">
        <v>4</v>
      </c>
      <c r="C969" t="s">
        <v>46</v>
      </c>
      <c r="D969" t="s">
        <v>2834</v>
      </c>
      <c r="E969">
        <v>1</v>
      </c>
      <c r="G969" s="6"/>
      <c r="H969" t="s">
        <v>46</v>
      </c>
      <c r="I969" t="s">
        <v>168</v>
      </c>
      <c r="J969" t="s">
        <v>169</v>
      </c>
    </row>
    <row r="970" spans="1:10" x14ac:dyDescent="0.75">
      <c r="A970" s="16">
        <v>43409</v>
      </c>
      <c r="B970" t="s">
        <v>4</v>
      </c>
      <c r="C970" t="s">
        <v>46</v>
      </c>
      <c r="D970" t="s">
        <v>4615</v>
      </c>
      <c r="E970">
        <v>1</v>
      </c>
      <c r="G970" s="6"/>
      <c r="H970" t="s">
        <v>1811</v>
      </c>
      <c r="I970" t="s">
        <v>168</v>
      </c>
      <c r="J970" t="s">
        <v>169</v>
      </c>
    </row>
    <row r="971" spans="1:10" x14ac:dyDescent="0.75">
      <c r="A971" s="16">
        <v>43409</v>
      </c>
      <c r="B971" t="s">
        <v>4</v>
      </c>
      <c r="C971" t="s">
        <v>46</v>
      </c>
      <c r="D971" t="s">
        <v>4616</v>
      </c>
      <c r="E971">
        <v>1</v>
      </c>
      <c r="G971" s="6"/>
      <c r="H971" t="s">
        <v>767</v>
      </c>
      <c r="I971" t="s">
        <v>168</v>
      </c>
      <c r="J971" t="s">
        <v>169</v>
      </c>
    </row>
    <row r="972" spans="1:10" x14ac:dyDescent="0.75">
      <c r="A972" s="16">
        <v>43409</v>
      </c>
      <c r="B972" t="s">
        <v>4</v>
      </c>
      <c r="C972" t="s">
        <v>46</v>
      </c>
      <c r="D972" t="s">
        <v>2835</v>
      </c>
      <c r="E972">
        <v>1</v>
      </c>
      <c r="G972" s="6"/>
      <c r="H972" t="s">
        <v>46</v>
      </c>
      <c r="I972" t="s">
        <v>168</v>
      </c>
      <c r="J972" t="s">
        <v>169</v>
      </c>
    </row>
    <row r="973" spans="1:10" x14ac:dyDescent="0.75">
      <c r="A973" s="16">
        <v>43409</v>
      </c>
      <c r="B973" t="s">
        <v>4</v>
      </c>
      <c r="C973" t="s">
        <v>46</v>
      </c>
      <c r="D973" t="s">
        <v>4617</v>
      </c>
      <c r="E973">
        <v>1</v>
      </c>
      <c r="G973" s="6"/>
      <c r="H973" t="s">
        <v>1811</v>
      </c>
      <c r="I973" t="s">
        <v>168</v>
      </c>
      <c r="J973" t="s">
        <v>169</v>
      </c>
    </row>
    <row r="974" spans="1:10" x14ac:dyDescent="0.75">
      <c r="A974" s="16">
        <v>43409</v>
      </c>
      <c r="B974" t="s">
        <v>4</v>
      </c>
      <c r="C974" t="s">
        <v>46</v>
      </c>
      <c r="D974" t="s">
        <v>2836</v>
      </c>
      <c r="E974">
        <v>1</v>
      </c>
      <c r="G974" s="6"/>
      <c r="H974" t="s">
        <v>46</v>
      </c>
      <c r="I974" t="s">
        <v>168</v>
      </c>
      <c r="J974" t="s">
        <v>3134</v>
      </c>
    </row>
    <row r="975" spans="1:10" x14ac:dyDescent="0.75">
      <c r="A975" s="16">
        <v>43409</v>
      </c>
      <c r="B975" t="s">
        <v>4</v>
      </c>
      <c r="C975" t="s">
        <v>46</v>
      </c>
      <c r="D975" t="s">
        <v>2837</v>
      </c>
      <c r="E975">
        <v>1</v>
      </c>
      <c r="G975" s="6"/>
      <c r="H975" t="s">
        <v>46</v>
      </c>
      <c r="I975" t="s">
        <v>168</v>
      </c>
      <c r="J975" t="s">
        <v>169</v>
      </c>
    </row>
    <row r="976" spans="1:10" x14ac:dyDescent="0.75">
      <c r="A976" s="16">
        <v>43409</v>
      </c>
      <c r="B976" t="s">
        <v>4</v>
      </c>
      <c r="C976" t="s">
        <v>46</v>
      </c>
      <c r="D976" t="s">
        <v>2838</v>
      </c>
      <c r="E976">
        <v>1</v>
      </c>
      <c r="G976" s="6"/>
      <c r="H976" t="s">
        <v>46</v>
      </c>
      <c r="I976" t="s">
        <v>168</v>
      </c>
      <c r="J976" t="s">
        <v>169</v>
      </c>
    </row>
    <row r="977" spans="1:10" x14ac:dyDescent="0.75">
      <c r="A977" s="16">
        <v>43409</v>
      </c>
      <c r="B977" t="s">
        <v>4</v>
      </c>
      <c r="C977" t="s">
        <v>46</v>
      </c>
      <c r="D977" t="s">
        <v>2839</v>
      </c>
      <c r="E977">
        <v>1</v>
      </c>
      <c r="G977" s="6"/>
      <c r="H977" t="s">
        <v>46</v>
      </c>
      <c r="I977" t="s">
        <v>168</v>
      </c>
      <c r="J977" t="s">
        <v>169</v>
      </c>
    </row>
    <row r="978" spans="1:10" x14ac:dyDescent="0.75">
      <c r="A978" s="16">
        <v>43409</v>
      </c>
      <c r="B978" t="s">
        <v>4</v>
      </c>
      <c r="C978" t="s">
        <v>46</v>
      </c>
      <c r="D978" t="s">
        <v>2840</v>
      </c>
      <c r="E978">
        <v>1</v>
      </c>
      <c r="G978" s="6"/>
      <c r="H978" t="s">
        <v>46</v>
      </c>
      <c r="I978" t="s">
        <v>168</v>
      </c>
      <c r="J978" t="s">
        <v>169</v>
      </c>
    </row>
    <row r="979" spans="1:10" x14ac:dyDescent="0.75">
      <c r="A979" s="16">
        <v>43409</v>
      </c>
      <c r="B979" t="s">
        <v>4</v>
      </c>
      <c r="C979" t="s">
        <v>46</v>
      </c>
      <c r="D979" t="s">
        <v>2841</v>
      </c>
      <c r="E979">
        <v>1</v>
      </c>
      <c r="G979" s="6"/>
      <c r="H979" t="s">
        <v>46</v>
      </c>
      <c r="I979" t="s">
        <v>168</v>
      </c>
      <c r="J979" t="s">
        <v>169</v>
      </c>
    </row>
    <row r="980" spans="1:10" x14ac:dyDescent="0.75">
      <c r="A980" s="16">
        <v>43409</v>
      </c>
      <c r="B980" t="s">
        <v>4</v>
      </c>
      <c r="C980" t="s">
        <v>46</v>
      </c>
      <c r="D980" t="s">
        <v>2842</v>
      </c>
      <c r="E980">
        <v>1</v>
      </c>
      <c r="G980" s="6"/>
      <c r="H980" t="s">
        <v>46</v>
      </c>
      <c r="I980" t="s">
        <v>168</v>
      </c>
      <c r="J980" t="s">
        <v>169</v>
      </c>
    </row>
    <row r="981" spans="1:10" x14ac:dyDescent="0.75">
      <c r="A981" s="16">
        <v>43409</v>
      </c>
      <c r="B981" t="s">
        <v>4</v>
      </c>
      <c r="C981" t="s">
        <v>46</v>
      </c>
      <c r="D981" t="s">
        <v>4618</v>
      </c>
      <c r="E981">
        <v>1</v>
      </c>
      <c r="G981" s="6"/>
      <c r="H981" t="s">
        <v>4122</v>
      </c>
      <c r="I981" t="s">
        <v>168</v>
      </c>
      <c r="J981" t="s">
        <v>169</v>
      </c>
    </row>
    <row r="982" spans="1:10" x14ac:dyDescent="0.75">
      <c r="A982" s="16">
        <v>43409</v>
      </c>
      <c r="B982" t="s">
        <v>4</v>
      </c>
      <c r="C982" t="s">
        <v>46</v>
      </c>
      <c r="D982" t="s">
        <v>2843</v>
      </c>
      <c r="E982">
        <v>1</v>
      </c>
      <c r="G982" s="6"/>
      <c r="H982" t="s">
        <v>46</v>
      </c>
      <c r="I982" t="s">
        <v>168</v>
      </c>
      <c r="J982" t="s">
        <v>169</v>
      </c>
    </row>
    <row r="983" spans="1:10" x14ac:dyDescent="0.75">
      <c r="A983" s="16">
        <v>43409</v>
      </c>
      <c r="B983" t="s">
        <v>4</v>
      </c>
      <c r="C983" t="s">
        <v>46</v>
      </c>
      <c r="D983" t="s">
        <v>2844</v>
      </c>
      <c r="E983">
        <v>1</v>
      </c>
      <c r="G983" s="6"/>
      <c r="H983" t="s">
        <v>46</v>
      </c>
      <c r="I983" t="s">
        <v>168</v>
      </c>
      <c r="J983" t="s">
        <v>169</v>
      </c>
    </row>
    <row r="984" spans="1:10" x14ac:dyDescent="0.75">
      <c r="A984" s="16">
        <v>43409</v>
      </c>
      <c r="B984" t="s">
        <v>4</v>
      </c>
      <c r="C984" t="s">
        <v>46</v>
      </c>
      <c r="D984" t="s">
        <v>2845</v>
      </c>
      <c r="E984">
        <v>1</v>
      </c>
      <c r="G984" s="6"/>
      <c r="H984" t="s">
        <v>46</v>
      </c>
      <c r="I984" t="s">
        <v>168</v>
      </c>
      <c r="J984" t="s">
        <v>169</v>
      </c>
    </row>
    <row r="985" spans="1:10" x14ac:dyDescent="0.75">
      <c r="A985" s="16">
        <v>43409</v>
      </c>
      <c r="B985" t="s">
        <v>4</v>
      </c>
      <c r="C985" t="s">
        <v>46</v>
      </c>
      <c r="D985" t="s">
        <v>2846</v>
      </c>
      <c r="E985">
        <v>1</v>
      </c>
      <c r="G985" s="6"/>
      <c r="H985" t="s">
        <v>46</v>
      </c>
      <c r="I985" t="s">
        <v>168</v>
      </c>
      <c r="J985" t="s">
        <v>169</v>
      </c>
    </row>
    <row r="986" spans="1:10" x14ac:dyDescent="0.75">
      <c r="A986" s="16">
        <v>43409</v>
      </c>
      <c r="B986" t="s">
        <v>4</v>
      </c>
      <c r="C986" t="s">
        <v>46</v>
      </c>
      <c r="D986" t="s">
        <v>2847</v>
      </c>
      <c r="E986">
        <v>1</v>
      </c>
      <c r="G986" s="6"/>
      <c r="H986" t="s">
        <v>767</v>
      </c>
      <c r="I986" t="s">
        <v>168</v>
      </c>
      <c r="J986" t="s">
        <v>169</v>
      </c>
    </row>
    <row r="987" spans="1:10" x14ac:dyDescent="0.75">
      <c r="A987" s="16">
        <v>43409</v>
      </c>
      <c r="B987" t="s">
        <v>4</v>
      </c>
      <c r="C987" t="s">
        <v>46</v>
      </c>
      <c r="D987" s="11" t="s">
        <v>4619</v>
      </c>
      <c r="E987">
        <v>1</v>
      </c>
      <c r="G987" s="6"/>
      <c r="H987" t="s">
        <v>767</v>
      </c>
      <c r="I987" t="s">
        <v>168</v>
      </c>
      <c r="J987" t="s">
        <v>169</v>
      </c>
    </row>
    <row r="988" spans="1:10" x14ac:dyDescent="0.75">
      <c r="A988" s="16">
        <v>43409</v>
      </c>
      <c r="B988" t="s">
        <v>4</v>
      </c>
      <c r="C988" t="s">
        <v>46</v>
      </c>
      <c r="D988" s="11" t="s">
        <v>4620</v>
      </c>
      <c r="E988">
        <v>1</v>
      </c>
      <c r="G988" s="6"/>
      <c r="H988" t="s">
        <v>767</v>
      </c>
      <c r="I988" t="s">
        <v>168</v>
      </c>
      <c r="J988" t="s">
        <v>169</v>
      </c>
    </row>
    <row r="989" spans="1:10" x14ac:dyDescent="0.75">
      <c r="A989" s="16">
        <v>43409</v>
      </c>
      <c r="B989" t="s">
        <v>4</v>
      </c>
      <c r="C989" t="s">
        <v>46</v>
      </c>
      <c r="D989" s="11" t="s">
        <v>2848</v>
      </c>
      <c r="E989">
        <v>1</v>
      </c>
      <c r="G989" s="6"/>
      <c r="H989" t="s">
        <v>46</v>
      </c>
      <c r="I989" t="s">
        <v>168</v>
      </c>
      <c r="J989" t="s">
        <v>169</v>
      </c>
    </row>
    <row r="990" spans="1:10" x14ac:dyDescent="0.75">
      <c r="A990" s="16">
        <v>43409</v>
      </c>
      <c r="B990" t="s">
        <v>4</v>
      </c>
      <c r="C990" t="s">
        <v>46</v>
      </c>
      <c r="D990" s="11" t="s">
        <v>4621</v>
      </c>
      <c r="E990">
        <v>1</v>
      </c>
      <c r="G990" s="6"/>
      <c r="H990" t="s">
        <v>683</v>
      </c>
      <c r="I990" t="s">
        <v>168</v>
      </c>
      <c r="J990" t="s">
        <v>169</v>
      </c>
    </row>
    <row r="991" spans="1:10" x14ac:dyDescent="0.75">
      <c r="A991" s="16">
        <v>43409</v>
      </c>
      <c r="B991" t="s">
        <v>4</v>
      </c>
      <c r="C991" t="s">
        <v>46</v>
      </c>
      <c r="D991" s="11" t="s">
        <v>4622</v>
      </c>
      <c r="E991">
        <v>1</v>
      </c>
      <c r="G991" s="6"/>
      <c r="H991" t="s">
        <v>767</v>
      </c>
      <c r="I991" t="s">
        <v>168</v>
      </c>
      <c r="J991" t="s">
        <v>3134</v>
      </c>
    </row>
    <row r="992" spans="1:10" x14ac:dyDescent="0.75">
      <c r="A992" s="16">
        <v>43409</v>
      </c>
      <c r="B992" t="s">
        <v>4</v>
      </c>
      <c r="C992" t="s">
        <v>46</v>
      </c>
      <c r="D992" t="s">
        <v>2849</v>
      </c>
      <c r="E992">
        <v>1</v>
      </c>
      <c r="G992" s="6"/>
      <c r="H992" t="s">
        <v>46</v>
      </c>
      <c r="I992" t="s">
        <v>168</v>
      </c>
      <c r="J992" t="s">
        <v>169</v>
      </c>
    </row>
    <row r="993" spans="1:10" x14ac:dyDescent="0.75">
      <c r="A993" s="16">
        <v>43409</v>
      </c>
      <c r="B993" t="s">
        <v>4</v>
      </c>
      <c r="C993" t="s">
        <v>46</v>
      </c>
      <c r="D993" t="s">
        <v>2850</v>
      </c>
      <c r="E993">
        <v>1</v>
      </c>
      <c r="G993" s="6"/>
      <c r="H993" t="s">
        <v>46</v>
      </c>
      <c r="I993" t="s">
        <v>2447</v>
      </c>
      <c r="J993" t="s">
        <v>4150</v>
      </c>
    </row>
    <row r="994" spans="1:10" x14ac:dyDescent="0.75">
      <c r="A994" s="16">
        <v>43409</v>
      </c>
      <c r="B994" t="s">
        <v>4</v>
      </c>
      <c r="C994" t="s">
        <v>46</v>
      </c>
      <c r="D994" t="s">
        <v>2851</v>
      </c>
      <c r="E994">
        <v>1</v>
      </c>
      <c r="G994" s="6"/>
      <c r="H994" t="s">
        <v>46</v>
      </c>
      <c r="I994" t="s">
        <v>2447</v>
      </c>
      <c r="J994" t="s">
        <v>3134</v>
      </c>
    </row>
    <row r="995" spans="1:10" x14ac:dyDescent="0.75">
      <c r="A995" s="16">
        <v>43409</v>
      </c>
      <c r="B995" t="s">
        <v>4</v>
      </c>
      <c r="C995" t="s">
        <v>46</v>
      </c>
      <c r="D995" t="s">
        <v>2852</v>
      </c>
      <c r="E995">
        <v>1</v>
      </c>
      <c r="G995" s="6"/>
      <c r="H995" t="s">
        <v>46</v>
      </c>
      <c r="I995" t="s">
        <v>168</v>
      </c>
      <c r="J995" t="s">
        <v>169</v>
      </c>
    </row>
    <row r="996" spans="1:10" x14ac:dyDescent="0.75">
      <c r="A996" s="16">
        <v>43409</v>
      </c>
      <c r="B996" t="s">
        <v>4</v>
      </c>
      <c r="C996" t="s">
        <v>46</v>
      </c>
      <c r="D996" t="s">
        <v>2853</v>
      </c>
      <c r="E996">
        <v>1</v>
      </c>
      <c r="G996" s="6"/>
      <c r="H996" t="s">
        <v>46</v>
      </c>
      <c r="I996" t="s">
        <v>168</v>
      </c>
      <c r="J996" t="s">
        <v>169</v>
      </c>
    </row>
    <row r="997" spans="1:10" x14ac:dyDescent="0.75">
      <c r="A997" s="16">
        <v>43409</v>
      </c>
      <c r="B997" t="s">
        <v>4</v>
      </c>
      <c r="C997" t="s">
        <v>46</v>
      </c>
      <c r="D997" t="s">
        <v>2854</v>
      </c>
      <c r="E997">
        <v>1</v>
      </c>
      <c r="G997" s="6"/>
      <c r="H997" t="s">
        <v>46</v>
      </c>
      <c r="I997" t="s">
        <v>168</v>
      </c>
      <c r="J997" t="s">
        <v>169</v>
      </c>
    </row>
    <row r="998" spans="1:10" x14ac:dyDescent="0.75">
      <c r="A998" s="16">
        <v>43409</v>
      </c>
      <c r="B998" t="s">
        <v>4</v>
      </c>
      <c r="C998" t="s">
        <v>46</v>
      </c>
      <c r="D998" t="s">
        <v>4623</v>
      </c>
      <c r="E998">
        <v>1</v>
      </c>
      <c r="G998" s="6"/>
      <c r="H998" t="s">
        <v>767</v>
      </c>
      <c r="I998" t="s">
        <v>168</v>
      </c>
      <c r="J998" t="s">
        <v>169</v>
      </c>
    </row>
    <row r="999" spans="1:10" x14ac:dyDescent="0.75">
      <c r="A999" s="16">
        <v>43409</v>
      </c>
      <c r="B999" t="s">
        <v>4</v>
      </c>
      <c r="C999" t="s">
        <v>46</v>
      </c>
      <c r="D999" t="s">
        <v>4624</v>
      </c>
      <c r="E999">
        <v>1</v>
      </c>
      <c r="G999" s="6"/>
      <c r="H999" t="s">
        <v>4630</v>
      </c>
      <c r="I999" t="s">
        <v>168</v>
      </c>
      <c r="J999" t="s">
        <v>3134</v>
      </c>
    </row>
    <row r="1000" spans="1:10" x14ac:dyDescent="0.75">
      <c r="A1000" s="16">
        <v>43409</v>
      </c>
      <c r="B1000" t="s">
        <v>4</v>
      </c>
      <c r="C1000" t="s">
        <v>46</v>
      </c>
      <c r="D1000" t="s">
        <v>4625</v>
      </c>
      <c r="E1000">
        <v>1</v>
      </c>
      <c r="G1000" s="6"/>
      <c r="H1000" t="s">
        <v>4630</v>
      </c>
      <c r="I1000" t="s">
        <v>168</v>
      </c>
      <c r="J1000" t="s">
        <v>3134</v>
      </c>
    </row>
    <row r="1001" spans="1:10" x14ac:dyDescent="0.75">
      <c r="A1001" s="16">
        <v>43409</v>
      </c>
      <c r="B1001" t="s">
        <v>4</v>
      </c>
      <c r="C1001" t="s">
        <v>46</v>
      </c>
      <c r="D1001" t="s">
        <v>4626</v>
      </c>
      <c r="E1001">
        <v>1</v>
      </c>
      <c r="G1001" s="6"/>
      <c r="H1001" t="s">
        <v>767</v>
      </c>
      <c r="I1001" t="s">
        <v>168</v>
      </c>
      <c r="J1001" t="s">
        <v>169</v>
      </c>
    </row>
    <row r="1002" spans="1:10" x14ac:dyDescent="0.75">
      <c r="A1002" s="16">
        <v>43409</v>
      </c>
      <c r="B1002" t="s">
        <v>4</v>
      </c>
      <c r="C1002" t="s">
        <v>46</v>
      </c>
      <c r="D1002" t="s">
        <v>4627</v>
      </c>
      <c r="E1002">
        <v>1</v>
      </c>
      <c r="G1002" s="6"/>
      <c r="H1002" t="s">
        <v>767</v>
      </c>
      <c r="I1002" t="s">
        <v>168</v>
      </c>
      <c r="J1002" t="s">
        <v>169</v>
      </c>
    </row>
    <row r="1003" spans="1:10" x14ac:dyDescent="0.75">
      <c r="A1003" s="16">
        <v>43409</v>
      </c>
      <c r="B1003" t="s">
        <v>4</v>
      </c>
      <c r="C1003" t="s">
        <v>46</v>
      </c>
      <c r="D1003" t="s">
        <v>4628</v>
      </c>
      <c r="E1003">
        <v>1</v>
      </c>
      <c r="G1003" s="6"/>
      <c r="H1003" t="s">
        <v>767</v>
      </c>
      <c r="I1003" t="s">
        <v>168</v>
      </c>
      <c r="J1003" t="s">
        <v>169</v>
      </c>
    </row>
    <row r="1004" spans="1:10" x14ac:dyDescent="0.75">
      <c r="A1004" s="16">
        <v>43409</v>
      </c>
      <c r="B1004" t="s">
        <v>4</v>
      </c>
      <c r="C1004" t="s">
        <v>46</v>
      </c>
      <c r="D1004" t="s">
        <v>4629</v>
      </c>
      <c r="E1004">
        <v>1</v>
      </c>
      <c r="G1004" s="6"/>
      <c r="H1004" t="s">
        <v>767</v>
      </c>
      <c r="I1004" t="s">
        <v>168</v>
      </c>
      <c r="J1004" t="s">
        <v>169</v>
      </c>
    </row>
    <row r="1005" spans="1:10" x14ac:dyDescent="0.75">
      <c r="A1005" s="16">
        <v>43409</v>
      </c>
      <c r="B1005" t="s">
        <v>4</v>
      </c>
      <c r="C1005" t="s">
        <v>46</v>
      </c>
      <c r="D1005" t="s">
        <v>2855</v>
      </c>
      <c r="E1005">
        <v>1</v>
      </c>
      <c r="G1005" s="6"/>
      <c r="H1005" t="s">
        <v>46</v>
      </c>
      <c r="I1005" t="s">
        <v>168</v>
      </c>
      <c r="J1005" t="s">
        <v>169</v>
      </c>
    </row>
    <row r="1006" spans="1:10" x14ac:dyDescent="0.75">
      <c r="A1006" s="16">
        <v>43409</v>
      </c>
      <c r="B1006" t="s">
        <v>4</v>
      </c>
      <c r="C1006" t="s">
        <v>46</v>
      </c>
      <c r="D1006" t="s">
        <v>4631</v>
      </c>
      <c r="E1006">
        <v>1</v>
      </c>
      <c r="G1006" s="6"/>
      <c r="H1006" t="s">
        <v>4632</v>
      </c>
      <c r="I1006" t="s">
        <v>168</v>
      </c>
      <c r="J1006" t="s">
        <v>169</v>
      </c>
    </row>
    <row r="1007" spans="1:10" x14ac:dyDescent="0.75">
      <c r="A1007" s="16">
        <v>43409</v>
      </c>
      <c r="B1007" t="s">
        <v>4</v>
      </c>
      <c r="C1007" t="s">
        <v>46</v>
      </c>
      <c r="D1007" t="s">
        <v>4633</v>
      </c>
      <c r="E1007">
        <v>1</v>
      </c>
      <c r="G1007" s="6"/>
      <c r="H1007" t="s">
        <v>4122</v>
      </c>
      <c r="I1007" t="s">
        <v>168</v>
      </c>
      <c r="J1007" t="s">
        <v>169</v>
      </c>
    </row>
    <row r="1008" spans="1:10" x14ac:dyDescent="0.75">
      <c r="A1008" s="16">
        <v>43409</v>
      </c>
      <c r="B1008" t="s">
        <v>4</v>
      </c>
      <c r="C1008" t="s">
        <v>46</v>
      </c>
      <c r="D1008" t="s">
        <v>2856</v>
      </c>
      <c r="E1008">
        <v>1</v>
      </c>
      <c r="G1008" s="6"/>
      <c r="H1008" t="s">
        <v>46</v>
      </c>
      <c r="I1008" t="s">
        <v>168</v>
      </c>
      <c r="J1008" t="s">
        <v>169</v>
      </c>
    </row>
    <row r="1009" spans="1:10" x14ac:dyDescent="0.75">
      <c r="A1009" s="16">
        <v>43409</v>
      </c>
      <c r="B1009" t="s">
        <v>4</v>
      </c>
      <c r="C1009" t="s">
        <v>46</v>
      </c>
      <c r="D1009" t="s">
        <v>2857</v>
      </c>
      <c r="E1009">
        <v>1</v>
      </c>
      <c r="G1009" s="6"/>
      <c r="H1009" t="s">
        <v>46</v>
      </c>
      <c r="I1009" t="s">
        <v>168</v>
      </c>
      <c r="J1009" t="s">
        <v>169</v>
      </c>
    </row>
    <row r="1010" spans="1:10" x14ac:dyDescent="0.75">
      <c r="A1010" s="16">
        <v>43409</v>
      </c>
      <c r="B1010" t="s">
        <v>4</v>
      </c>
      <c r="C1010" t="s">
        <v>46</v>
      </c>
      <c r="D1010" t="s">
        <v>2858</v>
      </c>
      <c r="E1010">
        <v>1</v>
      </c>
      <c r="G1010" s="6"/>
      <c r="H1010" t="s">
        <v>46</v>
      </c>
      <c r="I1010" t="s">
        <v>168</v>
      </c>
      <c r="J1010" t="s">
        <v>169</v>
      </c>
    </row>
    <row r="1011" spans="1:10" x14ac:dyDescent="0.75">
      <c r="A1011" s="16">
        <v>43409</v>
      </c>
      <c r="B1011" t="s">
        <v>4</v>
      </c>
      <c r="C1011" t="s">
        <v>46</v>
      </c>
      <c r="D1011" t="s">
        <v>2859</v>
      </c>
      <c r="E1011">
        <v>1</v>
      </c>
      <c r="G1011" s="6"/>
      <c r="H1011" t="s">
        <v>46</v>
      </c>
      <c r="I1011" t="s">
        <v>168</v>
      </c>
      <c r="J1011" t="s">
        <v>169</v>
      </c>
    </row>
    <row r="1012" spans="1:10" x14ac:dyDescent="0.75">
      <c r="A1012" s="16">
        <v>43409</v>
      </c>
      <c r="B1012" t="s">
        <v>4</v>
      </c>
      <c r="C1012" t="s">
        <v>46</v>
      </c>
      <c r="D1012" t="s">
        <v>2860</v>
      </c>
      <c r="E1012">
        <v>1</v>
      </c>
      <c r="G1012" s="6"/>
      <c r="H1012" t="s">
        <v>46</v>
      </c>
      <c r="I1012" t="s">
        <v>168</v>
      </c>
      <c r="J1012" t="s">
        <v>169</v>
      </c>
    </row>
    <row r="1013" spans="1:10" x14ac:dyDescent="0.75">
      <c r="A1013" s="16">
        <v>43409</v>
      </c>
      <c r="B1013" t="s">
        <v>4</v>
      </c>
      <c r="C1013" t="s">
        <v>46</v>
      </c>
      <c r="D1013" t="s">
        <v>2861</v>
      </c>
      <c r="E1013">
        <v>1</v>
      </c>
      <c r="G1013" s="6"/>
      <c r="H1013" t="s">
        <v>46</v>
      </c>
      <c r="I1013" t="s">
        <v>168</v>
      </c>
      <c r="J1013" t="s">
        <v>169</v>
      </c>
    </row>
    <row r="1014" spans="1:10" x14ac:dyDescent="0.75">
      <c r="A1014" s="16">
        <v>43409</v>
      </c>
      <c r="B1014" t="s">
        <v>4</v>
      </c>
      <c r="C1014" t="s">
        <v>46</v>
      </c>
      <c r="D1014" t="s">
        <v>2862</v>
      </c>
      <c r="E1014">
        <v>1</v>
      </c>
      <c r="G1014" s="6"/>
      <c r="H1014" t="s">
        <v>46</v>
      </c>
      <c r="I1014" t="s">
        <v>168</v>
      </c>
      <c r="J1014" t="s">
        <v>169</v>
      </c>
    </row>
    <row r="1015" spans="1:10" x14ac:dyDescent="0.75">
      <c r="A1015" s="16">
        <v>43409</v>
      </c>
      <c r="B1015" t="s">
        <v>4</v>
      </c>
      <c r="C1015" t="s">
        <v>46</v>
      </c>
      <c r="D1015" t="s">
        <v>2863</v>
      </c>
      <c r="E1015">
        <v>1</v>
      </c>
      <c r="G1015" s="6"/>
      <c r="H1015" t="s">
        <v>46</v>
      </c>
      <c r="I1015" t="s">
        <v>168</v>
      </c>
      <c r="J1015" t="s">
        <v>169</v>
      </c>
    </row>
    <row r="1016" spans="1:10" x14ac:dyDescent="0.75">
      <c r="A1016" s="16">
        <v>43409</v>
      </c>
      <c r="B1016" t="s">
        <v>4</v>
      </c>
      <c r="C1016" t="s">
        <v>46</v>
      </c>
      <c r="D1016" t="s">
        <v>2864</v>
      </c>
      <c r="E1016">
        <v>1</v>
      </c>
      <c r="G1016" s="6"/>
      <c r="H1016" t="s">
        <v>46</v>
      </c>
      <c r="I1016" t="s">
        <v>168</v>
      </c>
      <c r="J1016" t="s">
        <v>169</v>
      </c>
    </row>
    <row r="1017" spans="1:10" x14ac:dyDescent="0.75">
      <c r="A1017" s="16">
        <v>43409</v>
      </c>
      <c r="B1017" t="s">
        <v>4</v>
      </c>
      <c r="C1017" t="s">
        <v>46</v>
      </c>
      <c r="D1017" t="s">
        <v>2865</v>
      </c>
      <c r="E1017">
        <v>1</v>
      </c>
      <c r="G1017" s="6"/>
      <c r="H1017" t="s">
        <v>46</v>
      </c>
      <c r="I1017" t="s">
        <v>168</v>
      </c>
      <c r="J1017" t="s">
        <v>169</v>
      </c>
    </row>
    <row r="1018" spans="1:10" x14ac:dyDescent="0.75">
      <c r="A1018" s="16">
        <v>43409</v>
      </c>
      <c r="B1018" t="s">
        <v>4</v>
      </c>
      <c r="C1018" t="s">
        <v>46</v>
      </c>
      <c r="D1018" t="s">
        <v>2866</v>
      </c>
      <c r="E1018">
        <v>1</v>
      </c>
      <c r="G1018" s="6"/>
      <c r="H1018" t="s">
        <v>46</v>
      </c>
      <c r="I1018" t="s">
        <v>168</v>
      </c>
      <c r="J1018" t="s">
        <v>169</v>
      </c>
    </row>
    <row r="1019" spans="1:10" x14ac:dyDescent="0.75">
      <c r="A1019" s="16">
        <v>43409</v>
      </c>
      <c r="B1019" t="s">
        <v>4</v>
      </c>
      <c r="C1019" t="s">
        <v>46</v>
      </c>
      <c r="D1019" t="s">
        <v>2867</v>
      </c>
      <c r="E1019">
        <v>1</v>
      </c>
      <c r="G1019" s="6"/>
      <c r="H1019" t="s">
        <v>46</v>
      </c>
      <c r="I1019" t="s">
        <v>168</v>
      </c>
      <c r="J1019" t="s">
        <v>169</v>
      </c>
    </row>
    <row r="1020" spans="1:10" x14ac:dyDescent="0.75">
      <c r="A1020" s="16">
        <v>43409</v>
      </c>
      <c r="B1020" t="s">
        <v>4</v>
      </c>
      <c r="C1020" t="s">
        <v>46</v>
      </c>
      <c r="D1020" t="s">
        <v>2868</v>
      </c>
      <c r="E1020">
        <v>1</v>
      </c>
      <c r="G1020" s="6"/>
      <c r="H1020" t="s">
        <v>46</v>
      </c>
      <c r="I1020" t="s">
        <v>168</v>
      </c>
      <c r="J1020" t="s">
        <v>169</v>
      </c>
    </row>
    <row r="1021" spans="1:10" x14ac:dyDescent="0.75">
      <c r="A1021" s="16">
        <v>43409</v>
      </c>
      <c r="B1021" t="s">
        <v>4</v>
      </c>
      <c r="C1021" t="s">
        <v>46</v>
      </c>
      <c r="D1021" t="s">
        <v>2869</v>
      </c>
      <c r="E1021">
        <v>1</v>
      </c>
      <c r="G1021" s="6"/>
      <c r="H1021" t="s">
        <v>46</v>
      </c>
      <c r="I1021" t="s">
        <v>168</v>
      </c>
      <c r="J1021" t="s">
        <v>169</v>
      </c>
    </row>
    <row r="1022" spans="1:10" x14ac:dyDescent="0.75">
      <c r="A1022" s="16">
        <v>43409</v>
      </c>
      <c r="B1022" t="s">
        <v>4</v>
      </c>
      <c r="C1022" t="s">
        <v>46</v>
      </c>
      <c r="D1022" t="s">
        <v>2870</v>
      </c>
      <c r="E1022">
        <v>1</v>
      </c>
      <c r="G1022" s="6"/>
      <c r="H1022" t="s">
        <v>46</v>
      </c>
      <c r="I1022" t="s">
        <v>168</v>
      </c>
      <c r="J1022" t="s">
        <v>169</v>
      </c>
    </row>
    <row r="1023" spans="1:10" x14ac:dyDescent="0.75">
      <c r="A1023" s="16">
        <v>43409</v>
      </c>
      <c r="B1023" t="s">
        <v>4</v>
      </c>
      <c r="C1023" t="s">
        <v>46</v>
      </c>
      <c r="D1023" t="s">
        <v>2871</v>
      </c>
      <c r="E1023">
        <v>1</v>
      </c>
      <c r="G1023" s="6"/>
      <c r="H1023" t="s">
        <v>46</v>
      </c>
      <c r="I1023" t="s">
        <v>168</v>
      </c>
      <c r="J1023" t="s">
        <v>169</v>
      </c>
    </row>
    <row r="1024" spans="1:10" x14ac:dyDescent="0.75">
      <c r="A1024" s="16">
        <v>43409</v>
      </c>
      <c r="B1024" t="s">
        <v>4</v>
      </c>
      <c r="C1024" t="s">
        <v>46</v>
      </c>
      <c r="D1024" t="s">
        <v>2872</v>
      </c>
      <c r="E1024">
        <v>1</v>
      </c>
      <c r="G1024" s="6"/>
      <c r="H1024" t="s">
        <v>46</v>
      </c>
      <c r="I1024" t="s">
        <v>168</v>
      </c>
      <c r="J1024" t="s">
        <v>169</v>
      </c>
    </row>
    <row r="1025" spans="1:10" x14ac:dyDescent="0.75">
      <c r="A1025" s="16">
        <v>43409</v>
      </c>
      <c r="B1025" t="s">
        <v>4</v>
      </c>
      <c r="C1025" t="s">
        <v>46</v>
      </c>
      <c r="D1025" t="s">
        <v>2873</v>
      </c>
      <c r="E1025">
        <v>1</v>
      </c>
      <c r="G1025" s="6"/>
      <c r="H1025" t="s">
        <v>46</v>
      </c>
      <c r="I1025" t="s">
        <v>168</v>
      </c>
      <c r="J1025" t="s">
        <v>169</v>
      </c>
    </row>
    <row r="1026" spans="1:10" x14ac:dyDescent="0.75">
      <c r="A1026" s="16">
        <v>43409</v>
      </c>
      <c r="B1026" t="s">
        <v>4</v>
      </c>
      <c r="C1026" t="s">
        <v>46</v>
      </c>
      <c r="D1026" t="s">
        <v>2874</v>
      </c>
      <c r="E1026">
        <v>1</v>
      </c>
      <c r="G1026" s="6"/>
      <c r="H1026" t="s">
        <v>46</v>
      </c>
      <c r="I1026" t="s">
        <v>168</v>
      </c>
      <c r="J1026" t="s">
        <v>169</v>
      </c>
    </row>
    <row r="1027" spans="1:10" x14ac:dyDescent="0.75">
      <c r="A1027" s="16">
        <v>43409</v>
      </c>
      <c r="B1027" t="s">
        <v>4</v>
      </c>
      <c r="C1027" t="s">
        <v>46</v>
      </c>
      <c r="D1027" t="s">
        <v>2875</v>
      </c>
      <c r="E1027">
        <v>1</v>
      </c>
      <c r="G1027" s="6"/>
      <c r="H1027" t="s">
        <v>46</v>
      </c>
      <c r="I1027" t="s">
        <v>168</v>
      </c>
      <c r="J1027" t="s">
        <v>169</v>
      </c>
    </row>
    <row r="1028" spans="1:10" x14ac:dyDescent="0.75">
      <c r="A1028" s="16">
        <v>43409</v>
      </c>
      <c r="B1028" t="s">
        <v>4</v>
      </c>
      <c r="C1028" t="s">
        <v>46</v>
      </c>
      <c r="D1028" t="s">
        <v>2876</v>
      </c>
      <c r="E1028">
        <v>1</v>
      </c>
      <c r="G1028" s="6"/>
      <c r="H1028" t="s">
        <v>46</v>
      </c>
      <c r="I1028" t="s">
        <v>168</v>
      </c>
      <c r="J1028" t="s">
        <v>169</v>
      </c>
    </row>
    <row r="1029" spans="1:10" x14ac:dyDescent="0.75">
      <c r="A1029" s="16">
        <v>43409</v>
      </c>
      <c r="B1029" t="s">
        <v>4</v>
      </c>
      <c r="C1029" t="s">
        <v>46</v>
      </c>
      <c r="D1029" t="s">
        <v>2877</v>
      </c>
      <c r="E1029">
        <v>1</v>
      </c>
      <c r="G1029" s="6"/>
      <c r="H1029" t="s">
        <v>46</v>
      </c>
      <c r="I1029" t="s">
        <v>168</v>
      </c>
      <c r="J1029" t="s">
        <v>169</v>
      </c>
    </row>
    <row r="1030" spans="1:10" x14ac:dyDescent="0.75">
      <c r="A1030" s="16">
        <v>43409</v>
      </c>
      <c r="B1030" t="s">
        <v>4</v>
      </c>
      <c r="C1030" t="s">
        <v>46</v>
      </c>
      <c r="D1030" t="s">
        <v>2878</v>
      </c>
      <c r="E1030">
        <v>1</v>
      </c>
      <c r="G1030" s="6"/>
      <c r="H1030" t="s">
        <v>46</v>
      </c>
      <c r="I1030" t="s">
        <v>168</v>
      </c>
      <c r="J1030" t="s">
        <v>169</v>
      </c>
    </row>
    <row r="1031" spans="1:10" x14ac:dyDescent="0.75">
      <c r="A1031" s="16">
        <v>43409</v>
      </c>
      <c r="B1031" t="s">
        <v>4</v>
      </c>
      <c r="C1031" t="s">
        <v>46</v>
      </c>
      <c r="D1031" t="s">
        <v>2879</v>
      </c>
      <c r="E1031">
        <v>1</v>
      </c>
      <c r="G1031" s="6"/>
      <c r="H1031" t="s">
        <v>46</v>
      </c>
      <c r="I1031" t="s">
        <v>168</v>
      </c>
      <c r="J1031" t="s">
        <v>169</v>
      </c>
    </row>
    <row r="1032" spans="1:10" x14ac:dyDescent="0.75">
      <c r="A1032" s="16">
        <v>43409</v>
      </c>
      <c r="B1032" t="s">
        <v>4</v>
      </c>
      <c r="C1032" t="s">
        <v>46</v>
      </c>
      <c r="D1032" t="s">
        <v>2265</v>
      </c>
      <c r="E1032">
        <v>1</v>
      </c>
      <c r="G1032" s="6"/>
      <c r="H1032" t="s">
        <v>46</v>
      </c>
      <c r="I1032" t="s">
        <v>168</v>
      </c>
      <c r="J1032" t="s">
        <v>3134</v>
      </c>
    </row>
    <row r="1033" spans="1:10" x14ac:dyDescent="0.75">
      <c r="A1033" s="16">
        <v>43409</v>
      </c>
      <c r="B1033" t="s">
        <v>4</v>
      </c>
      <c r="C1033" t="s">
        <v>46</v>
      </c>
      <c r="D1033" t="s">
        <v>2880</v>
      </c>
      <c r="E1033">
        <v>1</v>
      </c>
      <c r="G1033" s="6"/>
      <c r="H1033" t="s">
        <v>46</v>
      </c>
      <c r="I1033" t="s">
        <v>168</v>
      </c>
      <c r="J1033" t="s">
        <v>3134</v>
      </c>
    </row>
    <row r="1034" spans="1:10" x14ac:dyDescent="0.75">
      <c r="A1034" s="16">
        <v>43409</v>
      </c>
      <c r="B1034" t="s">
        <v>4</v>
      </c>
      <c r="C1034" t="s">
        <v>46</v>
      </c>
      <c r="D1034" t="s">
        <v>2881</v>
      </c>
      <c r="E1034">
        <v>1</v>
      </c>
      <c r="G1034" s="6"/>
      <c r="H1034" t="s">
        <v>46</v>
      </c>
      <c r="I1034" t="s">
        <v>168</v>
      </c>
      <c r="J1034" t="s">
        <v>169</v>
      </c>
    </row>
    <row r="1035" spans="1:10" x14ac:dyDescent="0.75">
      <c r="A1035" s="16">
        <v>43409</v>
      </c>
      <c r="B1035" t="s">
        <v>4</v>
      </c>
      <c r="C1035" t="s">
        <v>46</v>
      </c>
      <c r="D1035" t="s">
        <v>2882</v>
      </c>
      <c r="E1035">
        <v>1</v>
      </c>
      <c r="G1035" s="6"/>
      <c r="H1035" t="s">
        <v>46</v>
      </c>
      <c r="I1035" t="s">
        <v>168</v>
      </c>
      <c r="J1035" t="s">
        <v>169</v>
      </c>
    </row>
    <row r="1036" spans="1:10" x14ac:dyDescent="0.75">
      <c r="A1036" s="16">
        <v>43409</v>
      </c>
      <c r="B1036" t="s">
        <v>4</v>
      </c>
      <c r="C1036" t="s">
        <v>46</v>
      </c>
      <c r="D1036" t="s">
        <v>2883</v>
      </c>
      <c r="E1036">
        <v>1</v>
      </c>
      <c r="G1036" s="6"/>
      <c r="H1036" t="s">
        <v>46</v>
      </c>
      <c r="I1036" t="s">
        <v>168</v>
      </c>
      <c r="J1036" t="s">
        <v>169</v>
      </c>
    </row>
    <row r="1037" spans="1:10" x14ac:dyDescent="0.75">
      <c r="A1037" s="16">
        <v>43409</v>
      </c>
      <c r="B1037" t="s">
        <v>4</v>
      </c>
      <c r="C1037" t="s">
        <v>46</v>
      </c>
      <c r="D1037" t="s">
        <v>2884</v>
      </c>
      <c r="E1037">
        <v>1</v>
      </c>
      <c r="G1037" s="6"/>
      <c r="H1037" t="s">
        <v>46</v>
      </c>
      <c r="I1037" t="s">
        <v>168</v>
      </c>
      <c r="J1037" t="s">
        <v>169</v>
      </c>
    </row>
    <row r="1038" spans="1:10" x14ac:dyDescent="0.75">
      <c r="A1038" s="16">
        <v>43409</v>
      </c>
      <c r="B1038" t="s">
        <v>4</v>
      </c>
      <c r="C1038" t="s">
        <v>46</v>
      </c>
      <c r="D1038" t="s">
        <v>2885</v>
      </c>
      <c r="E1038">
        <v>1</v>
      </c>
      <c r="G1038" s="6"/>
      <c r="H1038" t="s">
        <v>46</v>
      </c>
      <c r="I1038" t="s">
        <v>168</v>
      </c>
      <c r="J1038" t="s">
        <v>169</v>
      </c>
    </row>
    <row r="1039" spans="1:10" x14ac:dyDescent="0.75">
      <c r="A1039" s="16">
        <v>43409</v>
      </c>
      <c r="B1039" t="s">
        <v>4</v>
      </c>
      <c r="C1039" t="s">
        <v>46</v>
      </c>
      <c r="D1039" t="s">
        <v>2886</v>
      </c>
      <c r="E1039">
        <v>1</v>
      </c>
      <c r="G1039" s="6"/>
      <c r="H1039" t="s">
        <v>46</v>
      </c>
      <c r="I1039" t="s">
        <v>168</v>
      </c>
      <c r="J1039" t="s">
        <v>169</v>
      </c>
    </row>
    <row r="1040" spans="1:10" x14ac:dyDescent="0.75">
      <c r="A1040" s="16">
        <v>43409</v>
      </c>
      <c r="B1040" t="s">
        <v>4</v>
      </c>
      <c r="C1040" t="s">
        <v>46</v>
      </c>
      <c r="D1040" t="s">
        <v>4634</v>
      </c>
      <c r="E1040">
        <v>1</v>
      </c>
      <c r="G1040" s="6"/>
      <c r="H1040" t="s">
        <v>4122</v>
      </c>
      <c r="I1040" t="s">
        <v>168</v>
      </c>
      <c r="J1040" t="s">
        <v>169</v>
      </c>
    </row>
    <row r="1041" spans="1:10" x14ac:dyDescent="0.75">
      <c r="A1041" s="16">
        <v>43409</v>
      </c>
      <c r="B1041" t="s">
        <v>4</v>
      </c>
      <c r="C1041" t="s">
        <v>46</v>
      </c>
      <c r="D1041" t="s">
        <v>4635</v>
      </c>
      <c r="E1041">
        <v>1</v>
      </c>
      <c r="G1041" s="6"/>
      <c r="H1041" t="s">
        <v>4122</v>
      </c>
      <c r="I1041" t="s">
        <v>168</v>
      </c>
      <c r="J1041" t="s">
        <v>169</v>
      </c>
    </row>
    <row r="1042" spans="1:10" x14ac:dyDescent="0.75">
      <c r="A1042" s="16">
        <v>43409</v>
      </c>
      <c r="B1042" t="s">
        <v>4</v>
      </c>
      <c r="C1042" t="s">
        <v>46</v>
      </c>
      <c r="D1042" t="s">
        <v>4636</v>
      </c>
      <c r="E1042">
        <v>1</v>
      </c>
      <c r="G1042" s="6"/>
      <c r="H1042" t="s">
        <v>1811</v>
      </c>
      <c r="I1042" t="s">
        <v>168</v>
      </c>
      <c r="J1042" t="s">
        <v>169</v>
      </c>
    </row>
    <row r="1043" spans="1:10" x14ac:dyDescent="0.75">
      <c r="A1043" s="16">
        <v>43409</v>
      </c>
      <c r="B1043" t="s">
        <v>4</v>
      </c>
      <c r="C1043" t="s">
        <v>46</v>
      </c>
      <c r="D1043" t="s">
        <v>2887</v>
      </c>
      <c r="E1043">
        <v>1</v>
      </c>
      <c r="G1043" s="6"/>
      <c r="H1043" t="s">
        <v>46</v>
      </c>
      <c r="I1043" t="s">
        <v>168</v>
      </c>
      <c r="J1043" t="s">
        <v>169</v>
      </c>
    </row>
    <row r="1044" spans="1:10" x14ac:dyDescent="0.75">
      <c r="A1044" s="16">
        <v>43409</v>
      </c>
      <c r="B1044" t="s">
        <v>4</v>
      </c>
      <c r="C1044" t="s">
        <v>46</v>
      </c>
      <c r="D1044" t="s">
        <v>2888</v>
      </c>
      <c r="E1044">
        <v>1</v>
      </c>
      <c r="G1044" s="6"/>
      <c r="H1044" t="s">
        <v>46</v>
      </c>
      <c r="I1044" t="s">
        <v>168</v>
      </c>
      <c r="J1044" t="s">
        <v>169</v>
      </c>
    </row>
    <row r="1045" spans="1:10" x14ac:dyDescent="0.75">
      <c r="A1045" s="16">
        <v>43409</v>
      </c>
      <c r="B1045" t="s">
        <v>4</v>
      </c>
      <c r="C1045" t="s">
        <v>46</v>
      </c>
      <c r="D1045" t="s">
        <v>2889</v>
      </c>
      <c r="E1045">
        <v>1</v>
      </c>
      <c r="G1045" s="6"/>
      <c r="H1045" t="s">
        <v>46</v>
      </c>
      <c r="I1045" t="s">
        <v>168</v>
      </c>
      <c r="J1045" t="s">
        <v>169</v>
      </c>
    </row>
    <row r="1046" spans="1:10" x14ac:dyDescent="0.75">
      <c r="A1046" s="16">
        <v>43409</v>
      </c>
      <c r="B1046" t="s">
        <v>4</v>
      </c>
      <c r="C1046" t="s">
        <v>46</v>
      </c>
      <c r="D1046" t="s">
        <v>2890</v>
      </c>
      <c r="E1046">
        <v>1</v>
      </c>
      <c r="G1046" s="6"/>
      <c r="H1046" t="s">
        <v>46</v>
      </c>
      <c r="I1046" t="s">
        <v>168</v>
      </c>
      <c r="J1046" t="s">
        <v>3134</v>
      </c>
    </row>
    <row r="1047" spans="1:10" x14ac:dyDescent="0.75">
      <c r="A1047" s="16">
        <v>43409</v>
      </c>
      <c r="B1047" t="s">
        <v>4</v>
      </c>
      <c r="C1047" t="s">
        <v>46</v>
      </c>
      <c r="D1047" t="s">
        <v>4637</v>
      </c>
      <c r="E1047">
        <v>1</v>
      </c>
      <c r="G1047" s="6"/>
      <c r="H1047" t="s">
        <v>1811</v>
      </c>
      <c r="I1047" t="s">
        <v>168</v>
      </c>
      <c r="J1047" t="s">
        <v>169</v>
      </c>
    </row>
    <row r="1048" spans="1:10" x14ac:dyDescent="0.75">
      <c r="A1048" s="16">
        <v>43409</v>
      </c>
      <c r="B1048" t="s">
        <v>4</v>
      </c>
      <c r="C1048" t="s">
        <v>46</v>
      </c>
      <c r="D1048" t="s">
        <v>4638</v>
      </c>
      <c r="E1048">
        <v>1</v>
      </c>
      <c r="G1048" s="6"/>
      <c r="H1048" t="s">
        <v>1811</v>
      </c>
      <c r="I1048" t="s">
        <v>168</v>
      </c>
      <c r="J1048" t="s">
        <v>169</v>
      </c>
    </row>
    <row r="1049" spans="1:10" x14ac:dyDescent="0.75">
      <c r="A1049" s="16">
        <v>43409</v>
      </c>
      <c r="B1049" t="s">
        <v>4</v>
      </c>
      <c r="C1049" t="s">
        <v>46</v>
      </c>
      <c r="D1049" t="s">
        <v>2891</v>
      </c>
      <c r="E1049">
        <v>1</v>
      </c>
      <c r="G1049" s="6"/>
      <c r="H1049" t="s">
        <v>46</v>
      </c>
      <c r="I1049" t="s">
        <v>168</v>
      </c>
      <c r="J1049" t="s">
        <v>3134</v>
      </c>
    </row>
    <row r="1050" spans="1:10" x14ac:dyDescent="0.75">
      <c r="A1050" s="16">
        <v>43409</v>
      </c>
      <c r="B1050" t="s">
        <v>4</v>
      </c>
      <c r="C1050" t="s">
        <v>46</v>
      </c>
      <c r="D1050" t="s">
        <v>4639</v>
      </c>
      <c r="E1050">
        <v>1</v>
      </c>
      <c r="G1050" s="6"/>
      <c r="H1050" t="s">
        <v>4122</v>
      </c>
      <c r="I1050" t="s">
        <v>168</v>
      </c>
      <c r="J1050" t="s">
        <v>169</v>
      </c>
    </row>
    <row r="1051" spans="1:10" x14ac:dyDescent="0.75">
      <c r="A1051" s="16">
        <v>43409</v>
      </c>
      <c r="B1051" t="s">
        <v>4</v>
      </c>
      <c r="C1051" t="s">
        <v>46</v>
      </c>
      <c r="D1051" t="s">
        <v>4640</v>
      </c>
      <c r="E1051">
        <v>1</v>
      </c>
      <c r="G1051" s="6"/>
      <c r="H1051" t="s">
        <v>4122</v>
      </c>
      <c r="I1051" t="s">
        <v>168</v>
      </c>
      <c r="J1051" t="s">
        <v>169</v>
      </c>
    </row>
    <row r="1052" spans="1:10" x14ac:dyDescent="0.75">
      <c r="A1052" s="16">
        <v>43409</v>
      </c>
      <c r="B1052" t="s">
        <v>4</v>
      </c>
      <c r="C1052" t="s">
        <v>46</v>
      </c>
      <c r="D1052" t="s">
        <v>4641</v>
      </c>
      <c r="E1052">
        <v>1</v>
      </c>
      <c r="G1052" s="6"/>
      <c r="H1052" t="s">
        <v>1811</v>
      </c>
      <c r="I1052" t="s">
        <v>168</v>
      </c>
      <c r="J1052" t="s">
        <v>169</v>
      </c>
    </row>
    <row r="1053" spans="1:10" x14ac:dyDescent="0.75">
      <c r="A1053" s="16">
        <v>43409</v>
      </c>
      <c r="B1053" t="s">
        <v>4</v>
      </c>
      <c r="C1053" t="s">
        <v>46</v>
      </c>
      <c r="D1053" t="s">
        <v>4642</v>
      </c>
      <c r="E1053">
        <v>1</v>
      </c>
      <c r="G1053" s="6"/>
      <c r="H1053" t="s">
        <v>1811</v>
      </c>
      <c r="I1053" t="s">
        <v>168</v>
      </c>
      <c r="J1053" t="s">
        <v>169</v>
      </c>
    </row>
    <row r="1054" spans="1:10" x14ac:dyDescent="0.75">
      <c r="A1054" s="16">
        <v>43409</v>
      </c>
      <c r="B1054" t="s">
        <v>4</v>
      </c>
      <c r="C1054" t="s">
        <v>46</v>
      </c>
      <c r="D1054" t="s">
        <v>4643</v>
      </c>
      <c r="E1054">
        <v>1</v>
      </c>
      <c r="G1054" s="6"/>
      <c r="H1054" t="s">
        <v>1811</v>
      </c>
      <c r="I1054" t="s">
        <v>168</v>
      </c>
      <c r="J1054" t="s">
        <v>169</v>
      </c>
    </row>
    <row r="1055" spans="1:10" x14ac:dyDescent="0.75">
      <c r="A1055" s="16">
        <v>43409</v>
      </c>
      <c r="B1055" t="s">
        <v>4</v>
      </c>
      <c r="C1055" t="s">
        <v>46</v>
      </c>
      <c r="D1055" t="s">
        <v>4644</v>
      </c>
      <c r="E1055">
        <v>1</v>
      </c>
      <c r="G1055" s="6"/>
      <c r="H1055" t="s">
        <v>1811</v>
      </c>
      <c r="I1055" t="s">
        <v>168</v>
      </c>
      <c r="J1055" t="s">
        <v>169</v>
      </c>
    </row>
    <row r="1056" spans="1:10" x14ac:dyDescent="0.75">
      <c r="A1056" s="16">
        <v>43409</v>
      </c>
      <c r="B1056" t="s">
        <v>4</v>
      </c>
      <c r="C1056" t="s">
        <v>46</v>
      </c>
      <c r="D1056" t="s">
        <v>4645</v>
      </c>
      <c r="E1056">
        <v>1</v>
      </c>
      <c r="G1056" s="6"/>
      <c r="H1056" t="s">
        <v>683</v>
      </c>
      <c r="I1056" t="s">
        <v>168</v>
      </c>
      <c r="J1056" t="s">
        <v>169</v>
      </c>
    </row>
    <row r="1057" spans="1:10" x14ac:dyDescent="0.75">
      <c r="A1057" s="16">
        <v>43409</v>
      </c>
      <c r="B1057" t="s">
        <v>4</v>
      </c>
      <c r="C1057" t="s">
        <v>46</v>
      </c>
      <c r="D1057" t="s">
        <v>2892</v>
      </c>
      <c r="E1057">
        <v>1</v>
      </c>
      <c r="G1057" s="6"/>
      <c r="H1057" t="s">
        <v>46</v>
      </c>
      <c r="I1057" t="s">
        <v>168</v>
      </c>
      <c r="J1057" t="s">
        <v>169</v>
      </c>
    </row>
    <row r="1058" spans="1:10" x14ac:dyDescent="0.75">
      <c r="A1058" s="16">
        <v>43409</v>
      </c>
      <c r="B1058" t="s">
        <v>4</v>
      </c>
      <c r="C1058" t="s">
        <v>46</v>
      </c>
      <c r="D1058" t="s">
        <v>2893</v>
      </c>
      <c r="E1058">
        <v>1</v>
      </c>
      <c r="G1058" s="6"/>
      <c r="H1058" t="s">
        <v>46</v>
      </c>
      <c r="I1058" t="s">
        <v>168</v>
      </c>
      <c r="J1058" t="s">
        <v>169</v>
      </c>
    </row>
    <row r="1059" spans="1:10" x14ac:dyDescent="0.75">
      <c r="A1059" s="16">
        <v>43409</v>
      </c>
      <c r="B1059" t="s">
        <v>4</v>
      </c>
      <c r="C1059" t="s">
        <v>46</v>
      </c>
      <c r="D1059" t="s">
        <v>2894</v>
      </c>
      <c r="E1059">
        <v>1</v>
      </c>
      <c r="G1059" s="6"/>
      <c r="H1059" t="s">
        <v>46</v>
      </c>
      <c r="I1059" t="s">
        <v>168</v>
      </c>
      <c r="J1059" t="s">
        <v>169</v>
      </c>
    </row>
    <row r="1060" spans="1:10" x14ac:dyDescent="0.75">
      <c r="A1060" s="16">
        <v>43409</v>
      </c>
      <c r="B1060" t="s">
        <v>4</v>
      </c>
      <c r="C1060" t="s">
        <v>46</v>
      </c>
      <c r="D1060" t="s">
        <v>4646</v>
      </c>
      <c r="E1060">
        <v>1</v>
      </c>
      <c r="G1060" s="6"/>
      <c r="H1060" t="s">
        <v>767</v>
      </c>
      <c r="I1060" t="s">
        <v>168</v>
      </c>
      <c r="J1060" t="s">
        <v>169</v>
      </c>
    </row>
    <row r="1061" spans="1:10" x14ac:dyDescent="0.75">
      <c r="A1061" s="16">
        <v>43409</v>
      </c>
      <c r="B1061" t="s">
        <v>4</v>
      </c>
      <c r="C1061" t="s">
        <v>46</v>
      </c>
      <c r="D1061" t="s">
        <v>4647</v>
      </c>
      <c r="E1061">
        <v>1</v>
      </c>
      <c r="G1061" s="6"/>
      <c r="H1061" t="s">
        <v>767</v>
      </c>
      <c r="I1061" t="s">
        <v>168</v>
      </c>
      <c r="J1061" t="s">
        <v>169</v>
      </c>
    </row>
    <row r="1062" spans="1:10" x14ac:dyDescent="0.75">
      <c r="A1062" s="16">
        <v>43409</v>
      </c>
      <c r="B1062" t="s">
        <v>4</v>
      </c>
      <c r="C1062" t="s">
        <v>46</v>
      </c>
      <c r="D1062" t="s">
        <v>4648</v>
      </c>
      <c r="E1062">
        <v>1</v>
      </c>
      <c r="G1062" s="6"/>
      <c r="H1062" t="s">
        <v>767</v>
      </c>
      <c r="I1062" t="s">
        <v>168</v>
      </c>
      <c r="J1062" t="s">
        <v>169</v>
      </c>
    </row>
    <row r="1063" spans="1:10" x14ac:dyDescent="0.75">
      <c r="A1063" s="16">
        <v>43409</v>
      </c>
      <c r="B1063" t="s">
        <v>4</v>
      </c>
      <c r="C1063" t="s">
        <v>46</v>
      </c>
      <c r="D1063" t="s">
        <v>4649</v>
      </c>
      <c r="E1063">
        <v>1</v>
      </c>
      <c r="G1063" s="6"/>
      <c r="H1063" t="s">
        <v>4589</v>
      </c>
      <c r="I1063" t="s">
        <v>168</v>
      </c>
      <c r="J1063" t="s">
        <v>169</v>
      </c>
    </row>
    <row r="1064" spans="1:10" x14ac:dyDescent="0.75">
      <c r="A1064" s="16">
        <v>43409</v>
      </c>
      <c r="B1064" t="s">
        <v>4</v>
      </c>
      <c r="C1064" t="s">
        <v>46</v>
      </c>
      <c r="D1064" t="s">
        <v>2895</v>
      </c>
      <c r="E1064">
        <v>1</v>
      </c>
      <c r="G1064" s="6"/>
      <c r="H1064" t="s">
        <v>46</v>
      </c>
      <c r="I1064" t="s">
        <v>168</v>
      </c>
      <c r="J1064" t="s">
        <v>169</v>
      </c>
    </row>
    <row r="1065" spans="1:10" x14ac:dyDescent="0.75">
      <c r="A1065" s="16">
        <v>43409</v>
      </c>
      <c r="B1065" t="s">
        <v>4</v>
      </c>
      <c r="C1065" t="s">
        <v>46</v>
      </c>
      <c r="D1065" t="s">
        <v>2896</v>
      </c>
      <c r="E1065">
        <v>1</v>
      </c>
      <c r="G1065" s="6"/>
      <c r="H1065" t="s">
        <v>46</v>
      </c>
      <c r="I1065" t="s">
        <v>168</v>
      </c>
      <c r="J1065" t="s">
        <v>169</v>
      </c>
    </row>
    <row r="1066" spans="1:10" x14ac:dyDescent="0.75">
      <c r="A1066" s="16">
        <v>43409</v>
      </c>
      <c r="B1066" t="s">
        <v>4</v>
      </c>
      <c r="C1066" t="s">
        <v>46</v>
      </c>
      <c r="D1066" t="s">
        <v>2897</v>
      </c>
      <c r="E1066">
        <v>1</v>
      </c>
      <c r="G1066" s="6"/>
      <c r="H1066" t="s">
        <v>46</v>
      </c>
      <c r="I1066" t="s">
        <v>168</v>
      </c>
      <c r="J1066" t="s">
        <v>169</v>
      </c>
    </row>
    <row r="1067" spans="1:10" x14ac:dyDescent="0.75">
      <c r="A1067" s="16">
        <v>43409</v>
      </c>
      <c r="B1067" t="s">
        <v>4</v>
      </c>
      <c r="C1067" t="s">
        <v>46</v>
      </c>
      <c r="D1067" t="s">
        <v>2898</v>
      </c>
      <c r="E1067">
        <v>1</v>
      </c>
      <c r="G1067" s="6"/>
      <c r="H1067" t="s">
        <v>46</v>
      </c>
      <c r="I1067" t="s">
        <v>168</v>
      </c>
      <c r="J1067" t="s">
        <v>169</v>
      </c>
    </row>
    <row r="1068" spans="1:10" x14ac:dyDescent="0.75">
      <c r="A1068" s="16">
        <v>43409</v>
      </c>
      <c r="B1068" t="s">
        <v>4</v>
      </c>
      <c r="C1068" t="s">
        <v>46</v>
      </c>
      <c r="D1068" t="s">
        <v>4650</v>
      </c>
      <c r="E1068">
        <v>1</v>
      </c>
      <c r="G1068" s="6"/>
      <c r="H1068" t="s">
        <v>767</v>
      </c>
      <c r="I1068" t="s">
        <v>168</v>
      </c>
      <c r="J1068" t="s">
        <v>169</v>
      </c>
    </row>
    <row r="1069" spans="1:10" x14ac:dyDescent="0.75">
      <c r="A1069" s="16">
        <v>43409</v>
      </c>
      <c r="B1069" t="s">
        <v>4</v>
      </c>
      <c r="C1069" t="s">
        <v>46</v>
      </c>
      <c r="D1069" t="s">
        <v>2899</v>
      </c>
      <c r="E1069">
        <v>1</v>
      </c>
      <c r="G1069" s="6"/>
      <c r="H1069" t="s">
        <v>46</v>
      </c>
      <c r="I1069" t="s">
        <v>168</v>
      </c>
      <c r="J1069" t="s">
        <v>169</v>
      </c>
    </row>
    <row r="1070" spans="1:10" x14ac:dyDescent="0.75">
      <c r="A1070" s="16">
        <v>43409</v>
      </c>
      <c r="B1070" t="s">
        <v>4</v>
      </c>
      <c r="C1070" t="s">
        <v>46</v>
      </c>
      <c r="D1070" t="s">
        <v>2900</v>
      </c>
      <c r="E1070">
        <v>1</v>
      </c>
      <c r="G1070" s="6"/>
      <c r="H1070" t="s">
        <v>46</v>
      </c>
      <c r="I1070" t="s">
        <v>168</v>
      </c>
      <c r="J1070" t="s">
        <v>169</v>
      </c>
    </row>
    <row r="1071" spans="1:10" x14ac:dyDescent="0.75">
      <c r="A1071" s="16">
        <v>43409</v>
      </c>
      <c r="B1071" t="s">
        <v>4</v>
      </c>
      <c r="C1071" t="s">
        <v>46</v>
      </c>
      <c r="D1071" t="s">
        <v>2901</v>
      </c>
      <c r="E1071">
        <v>1</v>
      </c>
      <c r="G1071" s="6"/>
      <c r="H1071" t="s">
        <v>46</v>
      </c>
      <c r="I1071" t="s">
        <v>2447</v>
      </c>
      <c r="J1071" t="s">
        <v>169</v>
      </c>
    </row>
    <row r="1072" spans="1:10" x14ac:dyDescent="0.75">
      <c r="A1072" s="16">
        <v>43409</v>
      </c>
      <c r="B1072" t="s">
        <v>4</v>
      </c>
      <c r="C1072" t="s">
        <v>46</v>
      </c>
      <c r="D1072" t="s">
        <v>2902</v>
      </c>
      <c r="E1072">
        <v>1</v>
      </c>
      <c r="G1072" s="6"/>
      <c r="H1072" t="s">
        <v>46</v>
      </c>
      <c r="I1072" t="s">
        <v>2447</v>
      </c>
      <c r="J1072" t="s">
        <v>169</v>
      </c>
    </row>
    <row r="1073" spans="1:10" x14ac:dyDescent="0.75">
      <c r="A1073" s="16">
        <v>43409</v>
      </c>
      <c r="B1073" t="s">
        <v>4</v>
      </c>
      <c r="C1073" t="s">
        <v>46</v>
      </c>
      <c r="D1073" t="s">
        <v>2903</v>
      </c>
      <c r="E1073">
        <v>1</v>
      </c>
      <c r="G1073" s="6"/>
      <c r="H1073" t="s">
        <v>4122</v>
      </c>
      <c r="I1073" t="s">
        <v>2447</v>
      </c>
      <c r="J1073" t="s">
        <v>169</v>
      </c>
    </row>
    <row r="1074" spans="1:10" x14ac:dyDescent="0.75">
      <c r="A1074" s="16">
        <v>43409</v>
      </c>
      <c r="B1074" t="s">
        <v>4</v>
      </c>
      <c r="C1074" t="s">
        <v>46</v>
      </c>
      <c r="D1074" t="s">
        <v>2904</v>
      </c>
      <c r="E1074">
        <v>1</v>
      </c>
      <c r="G1074" s="6"/>
      <c r="H1074" t="s">
        <v>46</v>
      </c>
      <c r="I1074" t="s">
        <v>168</v>
      </c>
      <c r="J1074" t="s">
        <v>169</v>
      </c>
    </row>
    <row r="1075" spans="1:10" x14ac:dyDescent="0.75">
      <c r="A1075" s="16">
        <v>43409</v>
      </c>
      <c r="B1075" t="s">
        <v>4</v>
      </c>
      <c r="C1075" t="s">
        <v>46</v>
      </c>
      <c r="D1075" t="s">
        <v>2905</v>
      </c>
      <c r="E1075">
        <v>1</v>
      </c>
      <c r="G1075" s="6"/>
      <c r="H1075" t="s">
        <v>46</v>
      </c>
      <c r="I1075" t="s">
        <v>2447</v>
      </c>
      <c r="J1075" t="s">
        <v>4077</v>
      </c>
    </row>
    <row r="1076" spans="1:10" x14ac:dyDescent="0.75">
      <c r="A1076" s="16">
        <v>43409</v>
      </c>
      <c r="B1076" t="s">
        <v>4</v>
      </c>
      <c r="C1076" t="s">
        <v>46</v>
      </c>
      <c r="D1076" t="s">
        <v>2906</v>
      </c>
      <c r="E1076">
        <v>1</v>
      </c>
      <c r="G1076" s="6"/>
      <c r="H1076" t="s">
        <v>46</v>
      </c>
      <c r="I1076" t="s">
        <v>168</v>
      </c>
      <c r="J1076" t="s">
        <v>3134</v>
      </c>
    </row>
    <row r="1077" spans="1:10" x14ac:dyDescent="0.75">
      <c r="A1077" s="16">
        <v>43409</v>
      </c>
      <c r="B1077" t="s">
        <v>4</v>
      </c>
      <c r="C1077" t="s">
        <v>46</v>
      </c>
      <c r="D1077" t="s">
        <v>2907</v>
      </c>
      <c r="E1077">
        <v>1</v>
      </c>
      <c r="G1077" s="6"/>
      <c r="H1077" t="s">
        <v>46</v>
      </c>
      <c r="I1077" t="s">
        <v>168</v>
      </c>
      <c r="J1077" t="s">
        <v>3134</v>
      </c>
    </row>
    <row r="1078" spans="1:10" x14ac:dyDescent="0.75">
      <c r="A1078" s="16">
        <v>43409</v>
      </c>
      <c r="B1078" t="s">
        <v>4</v>
      </c>
      <c r="C1078" t="s">
        <v>46</v>
      </c>
      <c r="D1078" t="s">
        <v>2908</v>
      </c>
      <c r="E1078">
        <v>1</v>
      </c>
      <c r="G1078" s="6"/>
      <c r="H1078" t="s">
        <v>46</v>
      </c>
      <c r="I1078" t="s">
        <v>2447</v>
      </c>
      <c r="J1078" t="s">
        <v>169</v>
      </c>
    </row>
    <row r="1079" spans="1:10" x14ac:dyDescent="0.75">
      <c r="A1079" s="16">
        <v>43409</v>
      </c>
      <c r="B1079" t="s">
        <v>4</v>
      </c>
      <c r="C1079" t="s">
        <v>46</v>
      </c>
      <c r="D1079" t="s">
        <v>2909</v>
      </c>
      <c r="E1079">
        <v>1</v>
      </c>
      <c r="G1079" s="6"/>
      <c r="H1079" t="s">
        <v>46</v>
      </c>
      <c r="I1079" t="s">
        <v>168</v>
      </c>
      <c r="J1079" t="s">
        <v>169</v>
      </c>
    </row>
    <row r="1080" spans="1:10" x14ac:dyDescent="0.75">
      <c r="A1080" s="16">
        <v>43409</v>
      </c>
      <c r="B1080" t="s">
        <v>4</v>
      </c>
      <c r="C1080" t="s">
        <v>46</v>
      </c>
      <c r="D1080" t="s">
        <v>4651</v>
      </c>
      <c r="E1080">
        <v>1</v>
      </c>
      <c r="G1080" s="6"/>
      <c r="H1080" t="s">
        <v>46</v>
      </c>
      <c r="I1080" t="s">
        <v>168</v>
      </c>
      <c r="J1080" t="s">
        <v>169</v>
      </c>
    </row>
    <row r="1081" spans="1:10" x14ac:dyDescent="0.75">
      <c r="A1081" s="16">
        <v>43409</v>
      </c>
      <c r="B1081" t="s">
        <v>4</v>
      </c>
      <c r="C1081" t="s">
        <v>46</v>
      </c>
      <c r="D1081" t="s">
        <v>2910</v>
      </c>
      <c r="E1081">
        <v>1</v>
      </c>
      <c r="G1081" s="6"/>
      <c r="H1081" t="s">
        <v>46</v>
      </c>
      <c r="I1081" t="s">
        <v>168</v>
      </c>
      <c r="J1081" t="s">
        <v>169</v>
      </c>
    </row>
    <row r="1082" spans="1:10" x14ac:dyDescent="0.75">
      <c r="A1082" s="16">
        <v>43409</v>
      </c>
      <c r="B1082" t="s">
        <v>4</v>
      </c>
      <c r="C1082" t="s">
        <v>46</v>
      </c>
      <c r="D1082" t="s">
        <v>2911</v>
      </c>
      <c r="E1082">
        <v>1</v>
      </c>
      <c r="G1082" s="6"/>
      <c r="H1082" t="s">
        <v>46</v>
      </c>
      <c r="I1082" t="s">
        <v>168</v>
      </c>
      <c r="J1082" t="s">
        <v>169</v>
      </c>
    </row>
    <row r="1083" spans="1:10" x14ac:dyDescent="0.75">
      <c r="A1083" s="16">
        <v>43409</v>
      </c>
      <c r="B1083" t="s">
        <v>4</v>
      </c>
      <c r="C1083" t="s">
        <v>46</v>
      </c>
      <c r="D1083" t="s">
        <v>2912</v>
      </c>
      <c r="E1083">
        <v>1</v>
      </c>
      <c r="G1083" s="6"/>
      <c r="H1083" t="s">
        <v>1194</v>
      </c>
      <c r="I1083" t="s">
        <v>168</v>
      </c>
      <c r="J1083" t="s">
        <v>169</v>
      </c>
    </row>
    <row r="1084" spans="1:10" x14ac:dyDescent="0.75">
      <c r="A1084" s="16">
        <v>43409</v>
      </c>
      <c r="B1084" t="s">
        <v>4</v>
      </c>
      <c r="C1084" t="s">
        <v>46</v>
      </c>
      <c r="D1084" t="s">
        <v>2913</v>
      </c>
      <c r="E1084">
        <v>1</v>
      </c>
      <c r="G1084" s="6"/>
      <c r="H1084" t="s">
        <v>46</v>
      </c>
      <c r="I1084" t="s">
        <v>168</v>
      </c>
      <c r="J1084" t="s">
        <v>169</v>
      </c>
    </row>
    <row r="1085" spans="1:10" x14ac:dyDescent="0.75">
      <c r="A1085" s="16">
        <v>43409</v>
      </c>
      <c r="B1085" t="s">
        <v>4</v>
      </c>
      <c r="C1085" t="s">
        <v>46</v>
      </c>
      <c r="D1085" t="s">
        <v>2914</v>
      </c>
      <c r="E1085">
        <v>1</v>
      </c>
      <c r="G1085" s="6"/>
      <c r="H1085" t="s">
        <v>46</v>
      </c>
      <c r="I1085" t="s">
        <v>168</v>
      </c>
      <c r="J1085" t="s">
        <v>3134</v>
      </c>
    </row>
    <row r="1086" spans="1:10" x14ac:dyDescent="0.75">
      <c r="A1086" s="16">
        <v>43409</v>
      </c>
      <c r="B1086" t="s">
        <v>4</v>
      </c>
      <c r="C1086" t="s">
        <v>46</v>
      </c>
      <c r="D1086" t="s">
        <v>4652</v>
      </c>
      <c r="E1086">
        <v>1</v>
      </c>
      <c r="G1086" s="6"/>
      <c r="H1086" t="s">
        <v>1089</v>
      </c>
      <c r="I1086" t="s">
        <v>168</v>
      </c>
      <c r="J1086" t="s">
        <v>169</v>
      </c>
    </row>
    <row r="1087" spans="1:10" x14ac:dyDescent="0.75">
      <c r="A1087" s="16">
        <v>43409</v>
      </c>
      <c r="B1087" t="s">
        <v>4</v>
      </c>
      <c r="C1087" t="s">
        <v>46</v>
      </c>
      <c r="D1087" t="s">
        <v>4653</v>
      </c>
      <c r="E1087">
        <v>1</v>
      </c>
      <c r="G1087" s="6"/>
      <c r="H1087" t="s">
        <v>767</v>
      </c>
      <c r="I1087" t="s">
        <v>168</v>
      </c>
      <c r="J1087" t="s">
        <v>169</v>
      </c>
    </row>
    <row r="1088" spans="1:10" x14ac:dyDescent="0.75">
      <c r="A1088" s="16">
        <v>43409</v>
      </c>
      <c r="B1088" t="s">
        <v>4</v>
      </c>
      <c r="C1088" t="s">
        <v>46</v>
      </c>
      <c r="D1088" t="s">
        <v>2915</v>
      </c>
      <c r="E1088">
        <v>1</v>
      </c>
      <c r="G1088" s="6"/>
      <c r="H1088" t="s">
        <v>46</v>
      </c>
      <c r="I1088" t="s">
        <v>168</v>
      </c>
      <c r="J1088" t="s">
        <v>169</v>
      </c>
    </row>
    <row r="1089" spans="1:10" x14ac:dyDescent="0.75">
      <c r="A1089" s="16">
        <v>43409</v>
      </c>
      <c r="B1089" t="s">
        <v>4</v>
      </c>
      <c r="C1089" t="s">
        <v>46</v>
      </c>
      <c r="D1089" t="s">
        <v>2916</v>
      </c>
      <c r="E1089">
        <v>1</v>
      </c>
      <c r="G1089" s="6"/>
      <c r="H1089" t="s">
        <v>46</v>
      </c>
      <c r="I1089" t="s">
        <v>168</v>
      </c>
      <c r="J1089" t="s">
        <v>169</v>
      </c>
    </row>
    <row r="1090" spans="1:10" x14ac:dyDescent="0.75">
      <c r="A1090" s="16">
        <v>43409</v>
      </c>
      <c r="B1090" t="s">
        <v>4</v>
      </c>
      <c r="C1090" t="s">
        <v>46</v>
      </c>
      <c r="D1090" t="s">
        <v>4654</v>
      </c>
      <c r="E1090">
        <v>1</v>
      </c>
      <c r="G1090" s="6"/>
      <c r="H1090" t="s">
        <v>1089</v>
      </c>
      <c r="I1090" t="s">
        <v>168</v>
      </c>
      <c r="J1090" t="s">
        <v>169</v>
      </c>
    </row>
    <row r="1091" spans="1:10" x14ac:dyDescent="0.75">
      <c r="A1091" s="16">
        <v>43409</v>
      </c>
      <c r="B1091" t="s">
        <v>4</v>
      </c>
      <c r="C1091" t="s">
        <v>46</v>
      </c>
      <c r="D1091" t="s">
        <v>4655</v>
      </c>
      <c r="E1091">
        <v>1</v>
      </c>
      <c r="G1091" s="6"/>
      <c r="H1091" t="s">
        <v>4603</v>
      </c>
      <c r="I1091" t="s">
        <v>168</v>
      </c>
      <c r="J1091" t="s">
        <v>169</v>
      </c>
    </row>
    <row r="1092" spans="1:10" x14ac:dyDescent="0.75">
      <c r="A1092" s="16">
        <v>43409</v>
      </c>
      <c r="B1092" t="s">
        <v>4</v>
      </c>
      <c r="C1092" t="s">
        <v>46</v>
      </c>
      <c r="D1092" t="s">
        <v>4656</v>
      </c>
      <c r="E1092">
        <v>1</v>
      </c>
      <c r="G1092" s="6"/>
      <c r="H1092" t="s">
        <v>4603</v>
      </c>
      <c r="I1092" t="s">
        <v>168</v>
      </c>
      <c r="J1092" t="s">
        <v>169</v>
      </c>
    </row>
    <row r="1093" spans="1:10" x14ac:dyDescent="0.75">
      <c r="A1093" s="16">
        <v>43409</v>
      </c>
      <c r="B1093" t="s">
        <v>4</v>
      </c>
      <c r="C1093" t="s">
        <v>46</v>
      </c>
      <c r="D1093" t="s">
        <v>4657</v>
      </c>
      <c r="E1093">
        <v>1</v>
      </c>
      <c r="G1093" s="6"/>
      <c r="H1093" t="s">
        <v>4603</v>
      </c>
      <c r="I1093" t="s">
        <v>168</v>
      </c>
      <c r="J1093" t="s">
        <v>169</v>
      </c>
    </row>
    <row r="1094" spans="1:10" x14ac:dyDescent="0.75">
      <c r="A1094" s="16">
        <v>43409</v>
      </c>
      <c r="B1094" t="s">
        <v>4</v>
      </c>
      <c r="C1094" t="s">
        <v>46</v>
      </c>
      <c r="D1094" t="s">
        <v>4658</v>
      </c>
      <c r="E1094">
        <v>1</v>
      </c>
      <c r="G1094" s="6"/>
      <c r="H1094" t="s">
        <v>4603</v>
      </c>
      <c r="I1094" t="s">
        <v>168</v>
      </c>
      <c r="J1094" t="s">
        <v>169</v>
      </c>
    </row>
    <row r="1095" spans="1:10" x14ac:dyDescent="0.75">
      <c r="A1095" s="16">
        <v>43409</v>
      </c>
      <c r="B1095" t="s">
        <v>4</v>
      </c>
      <c r="C1095" t="s">
        <v>46</v>
      </c>
      <c r="D1095" t="s">
        <v>4659</v>
      </c>
      <c r="E1095">
        <v>1</v>
      </c>
      <c r="G1095" s="6"/>
      <c r="H1095" t="s">
        <v>1440</v>
      </c>
      <c r="I1095" t="s">
        <v>168</v>
      </c>
      <c r="J1095" t="s">
        <v>3134</v>
      </c>
    </row>
    <row r="1096" spans="1:10" x14ac:dyDescent="0.75">
      <c r="A1096" s="16">
        <v>43409</v>
      </c>
      <c r="B1096" t="s">
        <v>4</v>
      </c>
      <c r="C1096" t="s">
        <v>46</v>
      </c>
      <c r="D1096" t="s">
        <v>4660</v>
      </c>
      <c r="E1096">
        <v>1</v>
      </c>
      <c r="G1096" s="6"/>
      <c r="H1096" t="s">
        <v>683</v>
      </c>
      <c r="I1096" t="s">
        <v>168</v>
      </c>
      <c r="J1096" t="s">
        <v>169</v>
      </c>
    </row>
    <row r="1097" spans="1:10" x14ac:dyDescent="0.75">
      <c r="A1097" s="16">
        <v>43409</v>
      </c>
      <c r="B1097" t="s">
        <v>4</v>
      </c>
      <c r="C1097" t="s">
        <v>46</v>
      </c>
      <c r="D1097" t="s">
        <v>4661</v>
      </c>
      <c r="E1097">
        <v>1</v>
      </c>
      <c r="G1097" s="6"/>
      <c r="H1097" t="s">
        <v>4122</v>
      </c>
      <c r="I1097" t="s">
        <v>168</v>
      </c>
      <c r="J1097" t="s">
        <v>169</v>
      </c>
    </row>
    <row r="1098" spans="1:10" x14ac:dyDescent="0.75">
      <c r="A1098" s="16">
        <v>43409</v>
      </c>
      <c r="B1098" t="s">
        <v>4</v>
      </c>
      <c r="C1098" t="s">
        <v>46</v>
      </c>
      <c r="D1098" t="s">
        <v>2917</v>
      </c>
      <c r="E1098">
        <v>1</v>
      </c>
      <c r="G1098" s="6"/>
      <c r="H1098" t="s">
        <v>2469</v>
      </c>
      <c r="I1098" t="s">
        <v>2447</v>
      </c>
      <c r="J1098" t="s">
        <v>4077</v>
      </c>
    </row>
    <row r="1099" spans="1:10" x14ac:dyDescent="0.75">
      <c r="A1099" s="16">
        <v>43409</v>
      </c>
      <c r="B1099" t="s">
        <v>4</v>
      </c>
      <c r="C1099" t="s">
        <v>46</v>
      </c>
      <c r="D1099" t="s">
        <v>2918</v>
      </c>
      <c r="E1099">
        <v>1</v>
      </c>
      <c r="G1099" s="6"/>
      <c r="H1099" t="s">
        <v>46</v>
      </c>
      <c r="I1099" t="s">
        <v>2447</v>
      </c>
      <c r="J1099" t="s">
        <v>4077</v>
      </c>
    </row>
    <row r="1100" spans="1:10" x14ac:dyDescent="0.75">
      <c r="A1100" s="16">
        <v>43409</v>
      </c>
      <c r="B1100" t="s">
        <v>4</v>
      </c>
      <c r="C1100" t="s">
        <v>46</v>
      </c>
      <c r="D1100" t="s">
        <v>4662</v>
      </c>
      <c r="E1100">
        <v>1</v>
      </c>
      <c r="G1100" s="6"/>
      <c r="H1100" t="s">
        <v>46</v>
      </c>
      <c r="I1100" t="s">
        <v>2447</v>
      </c>
      <c r="J1100" t="s">
        <v>4077</v>
      </c>
    </row>
    <row r="1101" spans="1:10" x14ac:dyDescent="0.75">
      <c r="A1101" s="16">
        <v>43409</v>
      </c>
      <c r="B1101" t="s">
        <v>4</v>
      </c>
      <c r="C1101" t="s">
        <v>46</v>
      </c>
      <c r="D1101" t="s">
        <v>4663</v>
      </c>
      <c r="E1101">
        <v>1</v>
      </c>
      <c r="G1101" s="6"/>
      <c r="H1101" t="s">
        <v>4122</v>
      </c>
      <c r="I1101" t="s">
        <v>168</v>
      </c>
      <c r="J1101" t="s">
        <v>169</v>
      </c>
    </row>
    <row r="1102" spans="1:10" x14ac:dyDescent="0.75">
      <c r="A1102" s="16">
        <v>43409</v>
      </c>
      <c r="B1102" t="s">
        <v>4</v>
      </c>
      <c r="C1102" t="s">
        <v>46</v>
      </c>
      <c r="D1102" t="s">
        <v>4664</v>
      </c>
      <c r="E1102">
        <v>1</v>
      </c>
      <c r="G1102" s="6"/>
      <c r="H1102" t="s">
        <v>996</v>
      </c>
      <c r="I1102" t="s">
        <v>168</v>
      </c>
      <c r="J1102" t="s">
        <v>169</v>
      </c>
    </row>
    <row r="1103" spans="1:10" x14ac:dyDescent="0.75">
      <c r="A1103" s="16">
        <v>43409</v>
      </c>
      <c r="B1103" t="s">
        <v>4</v>
      </c>
      <c r="C1103" t="s">
        <v>46</v>
      </c>
      <c r="D1103" t="s">
        <v>4665</v>
      </c>
      <c r="E1103">
        <v>1</v>
      </c>
      <c r="G1103" s="6"/>
      <c r="H1103" t="s">
        <v>1733</v>
      </c>
      <c r="I1103" t="s">
        <v>168</v>
      </c>
      <c r="J1103" t="s">
        <v>169</v>
      </c>
    </row>
    <row r="1104" spans="1:10" x14ac:dyDescent="0.75">
      <c r="A1104" s="16">
        <v>43409</v>
      </c>
      <c r="B1104" t="s">
        <v>4</v>
      </c>
      <c r="C1104" t="s">
        <v>46</v>
      </c>
      <c r="D1104" t="s">
        <v>4666</v>
      </c>
      <c r="E1104">
        <v>1</v>
      </c>
      <c r="G1104" s="6"/>
      <c r="H1104" t="s">
        <v>1733</v>
      </c>
      <c r="I1104" t="s">
        <v>168</v>
      </c>
      <c r="J1104" t="s">
        <v>169</v>
      </c>
    </row>
    <row r="1105" spans="1:10" x14ac:dyDescent="0.75">
      <c r="A1105" s="16">
        <v>43409</v>
      </c>
      <c r="B1105" t="s">
        <v>4</v>
      </c>
      <c r="C1105" t="s">
        <v>46</v>
      </c>
      <c r="D1105" t="s">
        <v>2919</v>
      </c>
      <c r="E1105">
        <v>1</v>
      </c>
      <c r="G1105" s="6"/>
      <c r="H1105" t="s">
        <v>46</v>
      </c>
      <c r="I1105" t="s">
        <v>168</v>
      </c>
      <c r="J1105" t="s">
        <v>169</v>
      </c>
    </row>
    <row r="1106" spans="1:10" x14ac:dyDescent="0.75">
      <c r="A1106" s="16">
        <v>43409</v>
      </c>
      <c r="B1106" t="s">
        <v>4</v>
      </c>
      <c r="C1106" t="s">
        <v>46</v>
      </c>
      <c r="D1106" t="s">
        <v>2269</v>
      </c>
      <c r="E1106">
        <v>1</v>
      </c>
      <c r="G1106" s="6"/>
      <c r="H1106" t="s">
        <v>46</v>
      </c>
      <c r="I1106" t="s">
        <v>168</v>
      </c>
      <c r="J1106" t="s">
        <v>3134</v>
      </c>
    </row>
    <row r="1107" spans="1:10" x14ac:dyDescent="0.75">
      <c r="A1107" s="16">
        <v>43409</v>
      </c>
      <c r="B1107" t="s">
        <v>4</v>
      </c>
      <c r="C1107" t="s">
        <v>46</v>
      </c>
      <c r="D1107" t="s">
        <v>2920</v>
      </c>
      <c r="E1107">
        <v>1</v>
      </c>
      <c r="G1107" s="6"/>
      <c r="H1107" t="s">
        <v>46</v>
      </c>
      <c r="I1107" t="s">
        <v>168</v>
      </c>
      <c r="J1107" t="s">
        <v>169</v>
      </c>
    </row>
    <row r="1108" spans="1:10" x14ac:dyDescent="0.75">
      <c r="A1108" s="16">
        <v>43409</v>
      </c>
      <c r="B1108" t="s">
        <v>4</v>
      </c>
      <c r="C1108" t="s">
        <v>46</v>
      </c>
      <c r="D1108" t="s">
        <v>4667</v>
      </c>
      <c r="E1108">
        <v>1</v>
      </c>
      <c r="G1108" s="6"/>
      <c r="H1108" t="s">
        <v>4122</v>
      </c>
      <c r="I1108" t="s">
        <v>168</v>
      </c>
      <c r="J1108" t="s">
        <v>169</v>
      </c>
    </row>
    <row r="1109" spans="1:10" x14ac:dyDescent="0.75">
      <c r="A1109" s="16">
        <v>43409</v>
      </c>
      <c r="B1109" t="s">
        <v>4</v>
      </c>
      <c r="C1109" t="s">
        <v>46</v>
      </c>
      <c r="D1109" t="s">
        <v>4668</v>
      </c>
      <c r="E1109">
        <v>1</v>
      </c>
      <c r="G1109" s="6"/>
      <c r="H1109" t="s">
        <v>4603</v>
      </c>
      <c r="I1109" t="s">
        <v>168</v>
      </c>
      <c r="J1109" t="s">
        <v>169</v>
      </c>
    </row>
    <row r="1110" spans="1:10" x14ac:dyDescent="0.75">
      <c r="A1110" s="16">
        <v>43409</v>
      </c>
      <c r="B1110" t="s">
        <v>4</v>
      </c>
      <c r="C1110" t="s">
        <v>46</v>
      </c>
      <c r="D1110" t="s">
        <v>2270</v>
      </c>
      <c r="E1110">
        <v>1</v>
      </c>
      <c r="G1110" s="6"/>
      <c r="H1110" t="s">
        <v>46</v>
      </c>
      <c r="I1110" t="s">
        <v>168</v>
      </c>
      <c r="J1110" t="s">
        <v>3134</v>
      </c>
    </row>
    <row r="1111" spans="1:10" x14ac:dyDescent="0.75">
      <c r="A1111" s="16">
        <v>43409</v>
      </c>
      <c r="B1111" t="s">
        <v>4</v>
      </c>
      <c r="C1111" t="s">
        <v>46</v>
      </c>
      <c r="D1111" t="s">
        <v>2921</v>
      </c>
      <c r="E1111">
        <v>1</v>
      </c>
      <c r="G1111" s="6"/>
      <c r="H1111" t="s">
        <v>46</v>
      </c>
      <c r="I1111" t="s">
        <v>168</v>
      </c>
      <c r="J1111" t="s">
        <v>169</v>
      </c>
    </row>
    <row r="1112" spans="1:10" x14ac:dyDescent="0.75">
      <c r="A1112" s="16">
        <v>43409</v>
      </c>
      <c r="B1112" t="s">
        <v>4</v>
      </c>
      <c r="C1112" t="s">
        <v>46</v>
      </c>
      <c r="D1112" t="s">
        <v>2922</v>
      </c>
      <c r="E1112">
        <v>1</v>
      </c>
      <c r="G1112" s="6"/>
      <c r="H1112" t="s">
        <v>46</v>
      </c>
      <c r="I1112" t="s">
        <v>168</v>
      </c>
      <c r="J1112" t="s">
        <v>169</v>
      </c>
    </row>
    <row r="1113" spans="1:10" x14ac:dyDescent="0.75">
      <c r="A1113" s="16">
        <v>43409</v>
      </c>
      <c r="B1113" t="s">
        <v>4</v>
      </c>
      <c r="C1113" t="s">
        <v>46</v>
      </c>
      <c r="D1113" t="s">
        <v>2923</v>
      </c>
      <c r="E1113">
        <v>1</v>
      </c>
      <c r="G1113" s="6"/>
      <c r="H1113" t="s">
        <v>46</v>
      </c>
      <c r="I1113" t="s">
        <v>168</v>
      </c>
      <c r="J1113" t="s">
        <v>169</v>
      </c>
    </row>
    <row r="1114" spans="1:10" x14ac:dyDescent="0.75">
      <c r="A1114" s="16">
        <v>43409</v>
      </c>
      <c r="B1114" t="s">
        <v>4</v>
      </c>
      <c r="C1114" t="s">
        <v>46</v>
      </c>
      <c r="D1114" t="s">
        <v>2924</v>
      </c>
      <c r="E1114">
        <v>1</v>
      </c>
      <c r="G1114" s="6"/>
      <c r="H1114" t="s">
        <v>46</v>
      </c>
      <c r="I1114" t="s">
        <v>168</v>
      </c>
      <c r="J1114" t="s">
        <v>3134</v>
      </c>
    </row>
    <row r="1115" spans="1:10" x14ac:dyDescent="0.75">
      <c r="A1115" s="16">
        <v>43409</v>
      </c>
      <c r="B1115" t="s">
        <v>4</v>
      </c>
      <c r="C1115" t="s">
        <v>46</v>
      </c>
      <c r="D1115" t="s">
        <v>2925</v>
      </c>
      <c r="E1115">
        <v>1</v>
      </c>
      <c r="G1115" s="6"/>
      <c r="H1115" t="s">
        <v>46</v>
      </c>
      <c r="I1115" t="s">
        <v>168</v>
      </c>
      <c r="J1115" t="s">
        <v>169</v>
      </c>
    </row>
    <row r="1116" spans="1:10" x14ac:dyDescent="0.75">
      <c r="A1116" s="16">
        <v>43409</v>
      </c>
      <c r="B1116" t="s">
        <v>4</v>
      </c>
      <c r="C1116" t="s">
        <v>46</v>
      </c>
      <c r="D1116" t="s">
        <v>4669</v>
      </c>
      <c r="E1116">
        <v>1</v>
      </c>
      <c r="G1116" s="6"/>
      <c r="H1116" t="s">
        <v>4122</v>
      </c>
      <c r="I1116" t="s">
        <v>168</v>
      </c>
      <c r="J1116" t="s">
        <v>169</v>
      </c>
    </row>
    <row r="1117" spans="1:10" x14ac:dyDescent="0.75">
      <c r="A1117" s="16">
        <v>43409</v>
      </c>
      <c r="B1117" t="s">
        <v>4</v>
      </c>
      <c r="C1117" t="s">
        <v>46</v>
      </c>
      <c r="D1117" t="s">
        <v>2926</v>
      </c>
      <c r="E1117">
        <v>1</v>
      </c>
      <c r="G1117" s="6"/>
      <c r="H1117" t="s">
        <v>46</v>
      </c>
      <c r="I1117" t="s">
        <v>168</v>
      </c>
      <c r="J1117" t="s">
        <v>169</v>
      </c>
    </row>
    <row r="1118" spans="1:10" x14ac:dyDescent="0.75">
      <c r="A1118" s="16">
        <v>43409</v>
      </c>
      <c r="B1118" t="s">
        <v>4</v>
      </c>
      <c r="C1118" t="s">
        <v>46</v>
      </c>
      <c r="D1118" t="s">
        <v>4670</v>
      </c>
      <c r="E1118">
        <v>1</v>
      </c>
      <c r="G1118" s="6"/>
      <c r="H1118" t="s">
        <v>1733</v>
      </c>
      <c r="I1118" t="s">
        <v>168</v>
      </c>
      <c r="J1118" t="s">
        <v>169</v>
      </c>
    </row>
    <row r="1119" spans="1:10" x14ac:dyDescent="0.75">
      <c r="A1119" s="16">
        <v>43409</v>
      </c>
      <c r="B1119" t="s">
        <v>4</v>
      </c>
      <c r="C1119" t="s">
        <v>46</v>
      </c>
      <c r="D1119" t="s">
        <v>2927</v>
      </c>
      <c r="E1119">
        <v>1</v>
      </c>
      <c r="G1119" s="6"/>
      <c r="H1119" t="s">
        <v>46</v>
      </c>
      <c r="I1119" t="s">
        <v>168</v>
      </c>
      <c r="J1119" t="s">
        <v>169</v>
      </c>
    </row>
    <row r="1120" spans="1:10" x14ac:dyDescent="0.75">
      <c r="A1120" s="16">
        <v>43409</v>
      </c>
      <c r="B1120" t="s">
        <v>4</v>
      </c>
      <c r="C1120" t="s">
        <v>46</v>
      </c>
      <c r="D1120" t="s">
        <v>2928</v>
      </c>
      <c r="E1120">
        <v>1</v>
      </c>
      <c r="G1120" s="6"/>
      <c r="H1120" t="s">
        <v>46</v>
      </c>
      <c r="I1120" t="s">
        <v>168</v>
      </c>
      <c r="J1120" t="s">
        <v>169</v>
      </c>
    </row>
    <row r="1121" spans="1:10" x14ac:dyDescent="0.75">
      <c r="A1121" s="16">
        <v>43409</v>
      </c>
      <c r="B1121" t="s">
        <v>4</v>
      </c>
      <c r="C1121" t="s">
        <v>46</v>
      </c>
      <c r="D1121" t="s">
        <v>2929</v>
      </c>
      <c r="E1121">
        <v>1</v>
      </c>
      <c r="G1121" s="6"/>
      <c r="H1121" t="s">
        <v>46</v>
      </c>
      <c r="I1121" t="s">
        <v>168</v>
      </c>
      <c r="J1121" t="s">
        <v>169</v>
      </c>
    </row>
    <row r="1122" spans="1:10" x14ac:dyDescent="0.75">
      <c r="A1122" s="16">
        <v>43409</v>
      </c>
      <c r="B1122" t="s">
        <v>4</v>
      </c>
      <c r="C1122" t="s">
        <v>46</v>
      </c>
      <c r="D1122" t="s">
        <v>4671</v>
      </c>
      <c r="E1122">
        <v>1</v>
      </c>
      <c r="G1122" s="6"/>
      <c r="H1122" t="s">
        <v>4603</v>
      </c>
      <c r="I1122" t="s">
        <v>168</v>
      </c>
      <c r="J1122" t="s">
        <v>169</v>
      </c>
    </row>
    <row r="1123" spans="1:10" x14ac:dyDescent="0.75">
      <c r="A1123" s="16">
        <v>43409</v>
      </c>
      <c r="B1123" t="s">
        <v>4</v>
      </c>
      <c r="C1123" t="s">
        <v>46</v>
      </c>
      <c r="D1123" t="s">
        <v>4672</v>
      </c>
      <c r="E1123">
        <v>1</v>
      </c>
      <c r="G1123" s="6"/>
      <c r="H1123" t="s">
        <v>4603</v>
      </c>
      <c r="I1123" t="s">
        <v>168</v>
      </c>
      <c r="J1123" t="s">
        <v>169</v>
      </c>
    </row>
    <row r="1124" spans="1:10" x14ac:dyDescent="0.75">
      <c r="A1124" s="16">
        <v>43409</v>
      </c>
      <c r="B1124" t="s">
        <v>4</v>
      </c>
      <c r="C1124" t="s">
        <v>46</v>
      </c>
      <c r="D1124" t="s">
        <v>2930</v>
      </c>
      <c r="E1124">
        <v>1</v>
      </c>
      <c r="G1124" s="6"/>
      <c r="H1124" t="s">
        <v>46</v>
      </c>
      <c r="I1124" t="s">
        <v>168</v>
      </c>
      <c r="J1124" t="s">
        <v>169</v>
      </c>
    </row>
    <row r="1125" spans="1:10" x14ac:dyDescent="0.75">
      <c r="A1125" s="16">
        <v>43409</v>
      </c>
      <c r="B1125" t="s">
        <v>4</v>
      </c>
      <c r="C1125" t="s">
        <v>46</v>
      </c>
      <c r="D1125" t="s">
        <v>2931</v>
      </c>
      <c r="E1125">
        <v>1</v>
      </c>
      <c r="G1125" s="6"/>
      <c r="H1125" t="s">
        <v>46</v>
      </c>
      <c r="I1125" t="s">
        <v>168</v>
      </c>
      <c r="J1125" t="s">
        <v>169</v>
      </c>
    </row>
    <row r="1126" spans="1:10" x14ac:dyDescent="0.75">
      <c r="A1126" s="16">
        <v>43409</v>
      </c>
      <c r="B1126" t="s">
        <v>4</v>
      </c>
      <c r="C1126" t="s">
        <v>46</v>
      </c>
      <c r="D1126" t="s">
        <v>4673</v>
      </c>
      <c r="E1126">
        <v>1</v>
      </c>
      <c r="G1126" s="6"/>
      <c r="H1126" t="s">
        <v>5</v>
      </c>
      <c r="I1126" t="s">
        <v>168</v>
      </c>
      <c r="J1126" t="s">
        <v>3134</v>
      </c>
    </row>
    <row r="1127" spans="1:10" x14ac:dyDescent="0.75">
      <c r="A1127" s="16">
        <v>43409</v>
      </c>
      <c r="B1127" t="s">
        <v>4</v>
      </c>
      <c r="C1127" t="s">
        <v>46</v>
      </c>
      <c r="D1127" t="s">
        <v>4674</v>
      </c>
      <c r="E1127">
        <v>1</v>
      </c>
      <c r="G1127" s="6"/>
      <c r="H1127" t="s">
        <v>767</v>
      </c>
      <c r="I1127" t="s">
        <v>168</v>
      </c>
      <c r="J1127" t="s">
        <v>169</v>
      </c>
    </row>
    <row r="1128" spans="1:10" x14ac:dyDescent="0.75">
      <c r="A1128" s="16">
        <v>43409</v>
      </c>
      <c r="B1128" t="s">
        <v>4</v>
      </c>
      <c r="C1128" t="s">
        <v>46</v>
      </c>
      <c r="D1128" t="s">
        <v>4675</v>
      </c>
      <c r="E1128">
        <v>1</v>
      </c>
      <c r="G1128" s="6"/>
      <c r="H1128" t="s">
        <v>767</v>
      </c>
      <c r="I1128" t="s">
        <v>168</v>
      </c>
      <c r="J1128" t="s">
        <v>169</v>
      </c>
    </row>
    <row r="1129" spans="1:10" x14ac:dyDescent="0.75">
      <c r="A1129" s="16">
        <v>43409</v>
      </c>
      <c r="B1129" t="s">
        <v>4</v>
      </c>
      <c r="C1129" t="s">
        <v>46</v>
      </c>
      <c r="D1129" t="s">
        <v>2932</v>
      </c>
      <c r="E1129">
        <v>1</v>
      </c>
      <c r="G1129" s="6"/>
      <c r="H1129" t="s">
        <v>46</v>
      </c>
      <c r="I1129" t="s">
        <v>168</v>
      </c>
      <c r="J1129" t="s">
        <v>3134</v>
      </c>
    </row>
    <row r="1130" spans="1:10" x14ac:dyDescent="0.75">
      <c r="A1130" s="16">
        <v>43409</v>
      </c>
      <c r="B1130" t="s">
        <v>4</v>
      </c>
      <c r="C1130" t="s">
        <v>46</v>
      </c>
      <c r="D1130" t="s">
        <v>4676</v>
      </c>
      <c r="E1130">
        <v>1</v>
      </c>
      <c r="G1130" s="6"/>
      <c r="H1130" t="s">
        <v>1811</v>
      </c>
      <c r="I1130" t="s">
        <v>168</v>
      </c>
      <c r="J1130" t="s">
        <v>169</v>
      </c>
    </row>
    <row r="1131" spans="1:10" x14ac:dyDescent="0.75">
      <c r="A1131" s="16">
        <v>43409</v>
      </c>
      <c r="B1131" t="s">
        <v>4</v>
      </c>
      <c r="C1131" t="s">
        <v>46</v>
      </c>
      <c r="D1131" t="s">
        <v>4677</v>
      </c>
      <c r="E1131">
        <v>1</v>
      </c>
      <c r="G1131" s="6"/>
      <c r="H1131" t="s">
        <v>1166</v>
      </c>
      <c r="I1131" t="s">
        <v>168</v>
      </c>
      <c r="J1131" t="s">
        <v>169</v>
      </c>
    </row>
    <row r="1132" spans="1:10" x14ac:dyDescent="0.75">
      <c r="A1132" s="16">
        <v>43409</v>
      </c>
      <c r="B1132" t="s">
        <v>4</v>
      </c>
      <c r="C1132" t="s">
        <v>46</v>
      </c>
      <c r="D1132" t="s">
        <v>2933</v>
      </c>
      <c r="E1132">
        <v>1</v>
      </c>
      <c r="G1132" s="6"/>
      <c r="H1132" t="s">
        <v>46</v>
      </c>
      <c r="I1132" t="s">
        <v>168</v>
      </c>
      <c r="J1132" t="s">
        <v>169</v>
      </c>
    </row>
    <row r="1133" spans="1:10" x14ac:dyDescent="0.75">
      <c r="A1133" s="16">
        <v>43409</v>
      </c>
      <c r="B1133" t="s">
        <v>4</v>
      </c>
      <c r="C1133" t="s">
        <v>46</v>
      </c>
      <c r="D1133" t="s">
        <v>4678</v>
      </c>
      <c r="E1133">
        <v>1</v>
      </c>
      <c r="G1133" s="6"/>
      <c r="H1133" t="s">
        <v>1733</v>
      </c>
      <c r="I1133" t="s">
        <v>168</v>
      </c>
      <c r="J1133" t="s">
        <v>3134</v>
      </c>
    </row>
    <row r="1134" spans="1:10" x14ac:dyDescent="0.75">
      <c r="A1134" s="16">
        <v>43409</v>
      </c>
      <c r="B1134" t="s">
        <v>4</v>
      </c>
      <c r="C1134" t="s">
        <v>46</v>
      </c>
      <c r="D1134" t="s">
        <v>2934</v>
      </c>
      <c r="E1134">
        <v>1</v>
      </c>
      <c r="G1134" s="6"/>
      <c r="H1134" t="s">
        <v>46</v>
      </c>
      <c r="I1134" t="s">
        <v>168</v>
      </c>
      <c r="J1134" t="s">
        <v>169</v>
      </c>
    </row>
    <row r="1135" spans="1:10" x14ac:dyDescent="0.75">
      <c r="A1135" s="16">
        <v>43409</v>
      </c>
      <c r="B1135" t="s">
        <v>4</v>
      </c>
      <c r="C1135" t="s">
        <v>46</v>
      </c>
      <c r="D1135" t="s">
        <v>4679</v>
      </c>
      <c r="E1135">
        <v>1</v>
      </c>
      <c r="G1135" s="6"/>
      <c r="H1135" t="s">
        <v>1811</v>
      </c>
      <c r="I1135" t="s">
        <v>168</v>
      </c>
      <c r="J1135" t="s">
        <v>169</v>
      </c>
    </row>
    <row r="1136" spans="1:10" x14ac:dyDescent="0.75">
      <c r="A1136" s="16">
        <v>43409</v>
      </c>
      <c r="B1136" t="s">
        <v>4</v>
      </c>
      <c r="C1136" t="s">
        <v>46</v>
      </c>
      <c r="D1136" t="s">
        <v>2296</v>
      </c>
      <c r="E1136">
        <v>1</v>
      </c>
      <c r="G1136" s="6"/>
      <c r="H1136" t="s">
        <v>46</v>
      </c>
      <c r="I1136" t="s">
        <v>168</v>
      </c>
      <c r="J1136" t="s">
        <v>169</v>
      </c>
    </row>
    <row r="1137" spans="1:10" x14ac:dyDescent="0.75">
      <c r="A1137" s="16">
        <v>43409</v>
      </c>
      <c r="B1137" t="s">
        <v>4</v>
      </c>
      <c r="C1137" t="s">
        <v>46</v>
      </c>
      <c r="D1137" t="s">
        <v>4680</v>
      </c>
      <c r="E1137">
        <v>1</v>
      </c>
      <c r="G1137" s="6"/>
      <c r="H1137" t="s">
        <v>4683</v>
      </c>
      <c r="I1137" t="s">
        <v>168</v>
      </c>
      <c r="J1137" t="s">
        <v>169</v>
      </c>
    </row>
    <row r="1138" spans="1:10" x14ac:dyDescent="0.75">
      <c r="A1138" s="16">
        <v>43409</v>
      </c>
      <c r="B1138" t="s">
        <v>4</v>
      </c>
      <c r="C1138" t="s">
        <v>46</v>
      </c>
      <c r="D1138" t="s">
        <v>4681</v>
      </c>
      <c r="E1138">
        <v>1</v>
      </c>
      <c r="G1138" s="6"/>
      <c r="H1138" t="s">
        <v>1811</v>
      </c>
      <c r="I1138" t="s">
        <v>168</v>
      </c>
      <c r="J1138" t="s">
        <v>169</v>
      </c>
    </row>
    <row r="1139" spans="1:10" x14ac:dyDescent="0.75">
      <c r="A1139" s="16">
        <v>43409</v>
      </c>
      <c r="B1139" t="s">
        <v>4</v>
      </c>
      <c r="C1139" t="s">
        <v>46</v>
      </c>
      <c r="D1139" t="s">
        <v>4682</v>
      </c>
      <c r="E1139">
        <v>1</v>
      </c>
      <c r="G1139" s="6"/>
      <c r="H1139" t="s">
        <v>767</v>
      </c>
      <c r="I1139" t="s">
        <v>168</v>
      </c>
      <c r="J1139" t="s">
        <v>169</v>
      </c>
    </row>
    <row r="1140" spans="1:10" x14ac:dyDescent="0.75">
      <c r="A1140" s="16">
        <v>43409</v>
      </c>
      <c r="B1140" t="s">
        <v>4</v>
      </c>
      <c r="C1140" t="s">
        <v>46</v>
      </c>
      <c r="D1140" t="s">
        <v>2935</v>
      </c>
      <c r="E1140">
        <v>1</v>
      </c>
      <c r="G1140" s="6"/>
      <c r="H1140" t="s">
        <v>46</v>
      </c>
      <c r="I1140" t="s">
        <v>168</v>
      </c>
      <c r="J1140" t="s">
        <v>169</v>
      </c>
    </row>
    <row r="1141" spans="1:10" x14ac:dyDescent="0.75">
      <c r="A1141" s="16">
        <v>43409</v>
      </c>
      <c r="B1141" t="s">
        <v>4</v>
      </c>
      <c r="C1141" t="s">
        <v>46</v>
      </c>
      <c r="D1141" t="s">
        <v>2936</v>
      </c>
      <c r="E1141">
        <v>1</v>
      </c>
      <c r="G1141" s="6"/>
      <c r="H1141" t="s">
        <v>46</v>
      </c>
      <c r="I1141" t="s">
        <v>168</v>
      </c>
      <c r="J1141" t="s">
        <v>169</v>
      </c>
    </row>
    <row r="1142" spans="1:10" x14ac:dyDescent="0.75">
      <c r="A1142" s="16">
        <v>43409</v>
      </c>
      <c r="B1142" t="s">
        <v>4</v>
      </c>
      <c r="C1142" t="s">
        <v>46</v>
      </c>
      <c r="D1142" t="s">
        <v>2618</v>
      </c>
      <c r="E1142">
        <v>1</v>
      </c>
      <c r="G1142" s="6"/>
      <c r="H1142" t="s">
        <v>46</v>
      </c>
      <c r="I1142" t="s">
        <v>168</v>
      </c>
      <c r="J1142" t="s">
        <v>169</v>
      </c>
    </row>
    <row r="1143" spans="1:10" x14ac:dyDescent="0.75">
      <c r="A1143" s="16">
        <v>43409</v>
      </c>
      <c r="B1143" t="s">
        <v>4</v>
      </c>
      <c r="C1143" t="s">
        <v>46</v>
      </c>
      <c r="D1143" t="s">
        <v>2937</v>
      </c>
      <c r="E1143">
        <v>1</v>
      </c>
      <c r="G1143" s="6"/>
      <c r="H1143" t="s">
        <v>46</v>
      </c>
      <c r="I1143" t="s">
        <v>168</v>
      </c>
      <c r="J1143" t="s">
        <v>169</v>
      </c>
    </row>
    <row r="1144" spans="1:10" x14ac:dyDescent="0.75">
      <c r="A1144" s="16">
        <v>43409</v>
      </c>
      <c r="B1144" t="s">
        <v>4</v>
      </c>
      <c r="C1144" t="s">
        <v>46</v>
      </c>
      <c r="D1144" t="s">
        <v>2938</v>
      </c>
      <c r="E1144">
        <v>1</v>
      </c>
      <c r="G1144" s="6"/>
      <c r="H1144" t="s">
        <v>46</v>
      </c>
      <c r="I1144" t="s">
        <v>168</v>
      </c>
      <c r="J1144" t="s">
        <v>169</v>
      </c>
    </row>
    <row r="1145" spans="1:10" x14ac:dyDescent="0.75">
      <c r="A1145" s="16">
        <v>43409</v>
      </c>
      <c r="B1145" t="s">
        <v>4</v>
      </c>
      <c r="C1145" t="s">
        <v>46</v>
      </c>
      <c r="D1145" t="s">
        <v>2939</v>
      </c>
      <c r="E1145">
        <v>1</v>
      </c>
      <c r="G1145" s="6"/>
      <c r="H1145" t="s">
        <v>46</v>
      </c>
      <c r="I1145" t="s">
        <v>168</v>
      </c>
      <c r="J1145" t="s">
        <v>169</v>
      </c>
    </row>
    <row r="1146" spans="1:10" x14ac:dyDescent="0.75">
      <c r="A1146" s="16">
        <v>43409</v>
      </c>
      <c r="B1146" t="s">
        <v>4</v>
      </c>
      <c r="C1146" t="s">
        <v>46</v>
      </c>
      <c r="D1146" t="s">
        <v>4684</v>
      </c>
      <c r="E1146">
        <v>1</v>
      </c>
      <c r="G1146" s="6"/>
      <c r="H1146" t="s">
        <v>4122</v>
      </c>
      <c r="I1146" t="s">
        <v>168</v>
      </c>
      <c r="J1146" t="s">
        <v>169</v>
      </c>
    </row>
    <row r="1147" spans="1:10" x14ac:dyDescent="0.75">
      <c r="A1147" s="16">
        <v>43409</v>
      </c>
      <c r="B1147" t="s">
        <v>4</v>
      </c>
      <c r="C1147" t="s">
        <v>46</v>
      </c>
      <c r="D1147" t="s">
        <v>2940</v>
      </c>
      <c r="E1147">
        <v>1</v>
      </c>
      <c r="G1147" s="6"/>
      <c r="H1147" t="s">
        <v>46</v>
      </c>
      <c r="I1147" t="s">
        <v>168</v>
      </c>
      <c r="J1147" t="s">
        <v>169</v>
      </c>
    </row>
    <row r="1148" spans="1:10" x14ac:dyDescent="0.75">
      <c r="A1148" s="16">
        <v>43409</v>
      </c>
      <c r="B1148" t="s">
        <v>4</v>
      </c>
      <c r="C1148" t="s">
        <v>46</v>
      </c>
      <c r="D1148" t="s">
        <v>2941</v>
      </c>
      <c r="E1148">
        <v>1</v>
      </c>
      <c r="G1148" s="6"/>
      <c r="H1148" t="s">
        <v>46</v>
      </c>
      <c r="I1148" t="s">
        <v>168</v>
      </c>
      <c r="J1148" t="s">
        <v>169</v>
      </c>
    </row>
    <row r="1149" spans="1:10" x14ac:dyDescent="0.75">
      <c r="A1149" s="16">
        <v>43409</v>
      </c>
      <c r="B1149" t="s">
        <v>4</v>
      </c>
      <c r="C1149" t="s">
        <v>46</v>
      </c>
      <c r="D1149" t="s">
        <v>2942</v>
      </c>
      <c r="E1149">
        <v>1</v>
      </c>
      <c r="G1149" s="6"/>
      <c r="H1149" t="s">
        <v>46</v>
      </c>
      <c r="I1149" t="s">
        <v>168</v>
      </c>
      <c r="J1149" t="s">
        <v>169</v>
      </c>
    </row>
    <row r="1150" spans="1:10" x14ac:dyDescent="0.75">
      <c r="A1150" s="16">
        <v>43409</v>
      </c>
      <c r="B1150" t="s">
        <v>4</v>
      </c>
      <c r="C1150" t="s">
        <v>46</v>
      </c>
      <c r="D1150" t="s">
        <v>2943</v>
      </c>
      <c r="E1150">
        <v>1</v>
      </c>
      <c r="G1150" s="6"/>
      <c r="H1150" t="s">
        <v>46</v>
      </c>
      <c r="I1150" t="s">
        <v>168</v>
      </c>
      <c r="J1150" t="s">
        <v>169</v>
      </c>
    </row>
    <row r="1151" spans="1:10" x14ac:dyDescent="0.75">
      <c r="A1151" s="16">
        <v>43409</v>
      </c>
      <c r="B1151" t="s">
        <v>4</v>
      </c>
      <c r="C1151" t="s">
        <v>46</v>
      </c>
      <c r="D1151" t="s">
        <v>2944</v>
      </c>
      <c r="E1151">
        <v>1</v>
      </c>
      <c r="G1151" s="6"/>
      <c r="H1151" t="s">
        <v>1161</v>
      </c>
      <c r="I1151" t="s">
        <v>2447</v>
      </c>
      <c r="J1151" t="s">
        <v>4077</v>
      </c>
    </row>
    <row r="1152" spans="1:10" x14ac:dyDescent="0.75">
      <c r="A1152" s="16">
        <v>43409</v>
      </c>
      <c r="B1152" t="s">
        <v>4</v>
      </c>
      <c r="C1152" t="s">
        <v>46</v>
      </c>
      <c r="D1152" t="s">
        <v>4685</v>
      </c>
      <c r="E1152">
        <v>1</v>
      </c>
      <c r="G1152" s="6"/>
      <c r="H1152" t="s">
        <v>1733</v>
      </c>
      <c r="I1152" t="s">
        <v>168</v>
      </c>
      <c r="J1152" t="s">
        <v>169</v>
      </c>
    </row>
    <row r="1153" spans="1:10" x14ac:dyDescent="0.75">
      <c r="A1153" s="16">
        <v>43409</v>
      </c>
      <c r="B1153" t="s">
        <v>4</v>
      </c>
      <c r="C1153" t="s">
        <v>46</v>
      </c>
      <c r="D1153" t="s">
        <v>4685</v>
      </c>
      <c r="E1153">
        <v>1</v>
      </c>
      <c r="G1153" s="6"/>
      <c r="H1153" t="s">
        <v>1146</v>
      </c>
      <c r="I1153" t="s">
        <v>168</v>
      </c>
      <c r="J1153" t="s">
        <v>169</v>
      </c>
    </row>
    <row r="1154" spans="1:10" x14ac:dyDescent="0.75">
      <c r="A1154" s="16">
        <v>43409</v>
      </c>
      <c r="B1154" t="s">
        <v>4</v>
      </c>
      <c r="C1154" t="s">
        <v>46</v>
      </c>
      <c r="D1154" t="s">
        <v>4686</v>
      </c>
      <c r="E1154">
        <v>1</v>
      </c>
      <c r="G1154" s="6"/>
      <c r="H1154" t="s">
        <v>1733</v>
      </c>
      <c r="I1154" t="s">
        <v>168</v>
      </c>
      <c r="J1154" t="s">
        <v>169</v>
      </c>
    </row>
    <row r="1155" spans="1:10" x14ac:dyDescent="0.75">
      <c r="A1155" s="16">
        <v>43409</v>
      </c>
      <c r="B1155" t="s">
        <v>4</v>
      </c>
      <c r="C1155" t="s">
        <v>46</v>
      </c>
      <c r="D1155" t="s">
        <v>2945</v>
      </c>
      <c r="E1155">
        <v>1</v>
      </c>
      <c r="G1155" s="6"/>
      <c r="H1155" t="s">
        <v>46</v>
      </c>
      <c r="I1155" t="s">
        <v>168</v>
      </c>
      <c r="J1155" t="s">
        <v>169</v>
      </c>
    </row>
    <row r="1156" spans="1:10" x14ac:dyDescent="0.75">
      <c r="A1156" s="16">
        <v>43409</v>
      </c>
      <c r="B1156" t="s">
        <v>4</v>
      </c>
      <c r="C1156" t="s">
        <v>46</v>
      </c>
      <c r="D1156" t="s">
        <v>4687</v>
      </c>
      <c r="E1156">
        <v>1</v>
      </c>
      <c r="G1156" s="6"/>
      <c r="H1156" t="s">
        <v>767</v>
      </c>
      <c r="I1156" t="s">
        <v>168</v>
      </c>
      <c r="J1156" t="s">
        <v>169</v>
      </c>
    </row>
    <row r="1157" spans="1:10" x14ac:dyDescent="0.75">
      <c r="A1157" s="16">
        <v>43409</v>
      </c>
      <c r="B1157" t="s">
        <v>4</v>
      </c>
      <c r="C1157" t="s">
        <v>46</v>
      </c>
      <c r="D1157" t="s">
        <v>2946</v>
      </c>
      <c r="E1157">
        <v>1</v>
      </c>
      <c r="G1157" s="6"/>
      <c r="H1157" t="s">
        <v>46</v>
      </c>
      <c r="I1157" t="s">
        <v>168</v>
      </c>
      <c r="J1157" t="s">
        <v>169</v>
      </c>
    </row>
    <row r="1158" spans="1:10" x14ac:dyDescent="0.75">
      <c r="A1158" s="16">
        <v>43409</v>
      </c>
      <c r="B1158" t="s">
        <v>4</v>
      </c>
      <c r="C1158" t="s">
        <v>46</v>
      </c>
      <c r="D1158" t="s">
        <v>2245</v>
      </c>
      <c r="E1158">
        <v>1</v>
      </c>
      <c r="G1158" s="6"/>
      <c r="H1158" t="s">
        <v>46</v>
      </c>
      <c r="I1158" t="s">
        <v>2447</v>
      </c>
      <c r="J1158" t="s">
        <v>4077</v>
      </c>
    </row>
    <row r="1159" spans="1:10" x14ac:dyDescent="0.75">
      <c r="A1159" s="16">
        <v>43409</v>
      </c>
      <c r="B1159" t="s">
        <v>4</v>
      </c>
      <c r="C1159" t="s">
        <v>46</v>
      </c>
      <c r="D1159" t="s">
        <v>4688</v>
      </c>
      <c r="E1159">
        <v>1</v>
      </c>
      <c r="G1159" s="6"/>
      <c r="H1159" t="s">
        <v>2156</v>
      </c>
      <c r="I1159" t="s">
        <v>2447</v>
      </c>
      <c r="J1159" t="s">
        <v>4077</v>
      </c>
    </row>
    <row r="1160" spans="1:10" x14ac:dyDescent="0.75">
      <c r="A1160" s="16">
        <v>43409</v>
      </c>
      <c r="B1160" t="s">
        <v>4</v>
      </c>
      <c r="C1160" t="s">
        <v>46</v>
      </c>
      <c r="D1160" t="s">
        <v>2947</v>
      </c>
      <c r="E1160">
        <v>1</v>
      </c>
      <c r="G1160" s="6"/>
      <c r="H1160" t="s">
        <v>46</v>
      </c>
      <c r="I1160" t="s">
        <v>168</v>
      </c>
      <c r="J1160" t="s">
        <v>169</v>
      </c>
    </row>
    <row r="1161" spans="1:10" x14ac:dyDescent="0.75">
      <c r="A1161" s="16">
        <v>43409</v>
      </c>
      <c r="B1161" t="s">
        <v>4</v>
      </c>
      <c r="C1161" t="s">
        <v>46</v>
      </c>
      <c r="D1161" t="s">
        <v>4689</v>
      </c>
      <c r="E1161">
        <v>1</v>
      </c>
      <c r="G1161" s="6"/>
      <c r="H1161" t="s">
        <v>4122</v>
      </c>
      <c r="I1161" t="s">
        <v>168</v>
      </c>
      <c r="J1161" t="s">
        <v>169</v>
      </c>
    </row>
    <row r="1162" spans="1:10" x14ac:dyDescent="0.75">
      <c r="A1162" s="16">
        <v>43409</v>
      </c>
      <c r="B1162" t="s">
        <v>4</v>
      </c>
      <c r="C1162" t="s">
        <v>46</v>
      </c>
      <c r="D1162" t="s">
        <v>2948</v>
      </c>
      <c r="E1162">
        <v>1</v>
      </c>
      <c r="G1162" s="6"/>
      <c r="H1162" t="s">
        <v>46</v>
      </c>
      <c r="I1162" t="s">
        <v>2447</v>
      </c>
      <c r="J1162" t="s">
        <v>169</v>
      </c>
    </row>
    <row r="1163" spans="1:10" x14ac:dyDescent="0.75">
      <c r="A1163" s="16">
        <v>43409</v>
      </c>
      <c r="B1163" t="s">
        <v>4</v>
      </c>
      <c r="C1163" t="s">
        <v>46</v>
      </c>
      <c r="D1163" t="s">
        <v>2949</v>
      </c>
      <c r="E1163">
        <v>1</v>
      </c>
      <c r="G1163" s="6"/>
      <c r="H1163" t="s">
        <v>46</v>
      </c>
      <c r="I1163" t="s">
        <v>168</v>
      </c>
      <c r="J1163" t="s">
        <v>169</v>
      </c>
    </row>
    <row r="1164" spans="1:10" x14ac:dyDescent="0.75">
      <c r="A1164" s="16">
        <v>43409</v>
      </c>
      <c r="B1164" t="s">
        <v>4</v>
      </c>
      <c r="C1164" t="s">
        <v>46</v>
      </c>
      <c r="D1164" t="s">
        <v>2950</v>
      </c>
      <c r="E1164">
        <v>1</v>
      </c>
      <c r="G1164" s="6"/>
      <c r="H1164" t="s">
        <v>46</v>
      </c>
      <c r="I1164" t="s">
        <v>168</v>
      </c>
      <c r="J1164" t="s">
        <v>169</v>
      </c>
    </row>
    <row r="1165" spans="1:10" x14ac:dyDescent="0.75">
      <c r="A1165" s="16">
        <v>43409</v>
      </c>
      <c r="B1165" t="s">
        <v>4</v>
      </c>
      <c r="C1165" t="s">
        <v>46</v>
      </c>
      <c r="D1165" t="s">
        <v>2951</v>
      </c>
      <c r="E1165">
        <v>1</v>
      </c>
      <c r="G1165" s="6"/>
      <c r="H1165" t="s">
        <v>46</v>
      </c>
      <c r="I1165" t="s">
        <v>168</v>
      </c>
      <c r="J1165" t="s">
        <v>169</v>
      </c>
    </row>
    <row r="1166" spans="1:10" x14ac:dyDescent="0.75">
      <c r="A1166" s="16">
        <v>43409</v>
      </c>
      <c r="B1166" t="s">
        <v>4</v>
      </c>
      <c r="C1166" t="s">
        <v>46</v>
      </c>
      <c r="D1166" t="s">
        <v>2952</v>
      </c>
      <c r="E1166">
        <v>1</v>
      </c>
      <c r="G1166" s="6"/>
      <c r="H1166" t="s">
        <v>46</v>
      </c>
      <c r="I1166" t="s">
        <v>168</v>
      </c>
      <c r="J1166" t="s">
        <v>169</v>
      </c>
    </row>
    <row r="1167" spans="1:10" x14ac:dyDescent="0.75">
      <c r="A1167" s="16">
        <v>43409</v>
      </c>
      <c r="B1167" t="s">
        <v>4</v>
      </c>
      <c r="C1167" t="s">
        <v>46</v>
      </c>
      <c r="D1167" t="s">
        <v>4690</v>
      </c>
      <c r="E1167">
        <v>1</v>
      </c>
      <c r="G1167" s="6"/>
      <c r="H1167" t="s">
        <v>1733</v>
      </c>
      <c r="I1167" t="s">
        <v>168</v>
      </c>
      <c r="J1167" t="s">
        <v>169</v>
      </c>
    </row>
    <row r="1168" spans="1:10" x14ac:dyDescent="0.75">
      <c r="A1168" s="16">
        <v>43409</v>
      </c>
      <c r="B1168" t="s">
        <v>4</v>
      </c>
      <c r="C1168" t="s">
        <v>46</v>
      </c>
      <c r="D1168" t="s">
        <v>4691</v>
      </c>
      <c r="E1168">
        <v>1</v>
      </c>
      <c r="G1168" s="6"/>
      <c r="H1168" t="s">
        <v>767</v>
      </c>
      <c r="I1168" t="s">
        <v>168</v>
      </c>
      <c r="J1168" t="s">
        <v>169</v>
      </c>
    </row>
    <row r="1169" spans="1:10" x14ac:dyDescent="0.75">
      <c r="A1169" s="16">
        <v>43409</v>
      </c>
      <c r="B1169" t="s">
        <v>4</v>
      </c>
      <c r="C1169" t="s">
        <v>46</v>
      </c>
      <c r="D1169" t="s">
        <v>4692</v>
      </c>
      <c r="E1169">
        <v>1</v>
      </c>
      <c r="G1169" s="6"/>
      <c r="H1169" t="s">
        <v>1733</v>
      </c>
      <c r="I1169" t="s">
        <v>2447</v>
      </c>
      <c r="J1169" t="s">
        <v>4077</v>
      </c>
    </row>
    <row r="1170" spans="1:10" x14ac:dyDescent="0.75">
      <c r="A1170" s="16">
        <v>43409</v>
      </c>
      <c r="B1170" t="s">
        <v>4</v>
      </c>
      <c r="C1170" t="s">
        <v>46</v>
      </c>
      <c r="D1170" t="s">
        <v>4693</v>
      </c>
      <c r="E1170">
        <v>1</v>
      </c>
      <c r="G1170" s="6"/>
      <c r="H1170" t="s">
        <v>4630</v>
      </c>
      <c r="I1170" t="s">
        <v>168</v>
      </c>
      <c r="J1170" t="s">
        <v>169</v>
      </c>
    </row>
    <row r="1171" spans="1:10" x14ac:dyDescent="0.75">
      <c r="A1171" s="16">
        <v>43409</v>
      </c>
      <c r="B1171" t="s">
        <v>4</v>
      </c>
      <c r="C1171" t="s">
        <v>46</v>
      </c>
      <c r="D1171" t="s">
        <v>2953</v>
      </c>
      <c r="E1171">
        <v>1</v>
      </c>
      <c r="G1171" s="6"/>
      <c r="H1171" t="s">
        <v>46</v>
      </c>
      <c r="I1171" t="s">
        <v>168</v>
      </c>
      <c r="J1171" t="s">
        <v>169</v>
      </c>
    </row>
    <row r="1172" spans="1:10" x14ac:dyDescent="0.75">
      <c r="A1172" s="16">
        <v>43409</v>
      </c>
      <c r="B1172" t="s">
        <v>4</v>
      </c>
      <c r="C1172" t="s">
        <v>46</v>
      </c>
      <c r="D1172" t="s">
        <v>2954</v>
      </c>
      <c r="E1172">
        <v>1</v>
      </c>
      <c r="G1172" s="6"/>
      <c r="H1172" t="s">
        <v>46</v>
      </c>
      <c r="I1172" t="s">
        <v>168</v>
      </c>
      <c r="J1172" t="s">
        <v>169</v>
      </c>
    </row>
    <row r="1173" spans="1:10" x14ac:dyDescent="0.75">
      <c r="A1173" s="16">
        <v>43409</v>
      </c>
      <c r="B1173" t="s">
        <v>4</v>
      </c>
      <c r="C1173" t="s">
        <v>46</v>
      </c>
      <c r="D1173" t="s">
        <v>2955</v>
      </c>
      <c r="E1173">
        <v>1</v>
      </c>
      <c r="G1173" s="6"/>
      <c r="H1173" t="s">
        <v>46</v>
      </c>
      <c r="I1173" t="s">
        <v>168</v>
      </c>
      <c r="J1173" t="s">
        <v>169</v>
      </c>
    </row>
    <row r="1174" spans="1:10" x14ac:dyDescent="0.75">
      <c r="A1174" s="16">
        <v>43409</v>
      </c>
      <c r="B1174" t="s">
        <v>4</v>
      </c>
      <c r="C1174" t="s">
        <v>46</v>
      </c>
      <c r="D1174" t="s">
        <v>4694</v>
      </c>
      <c r="E1174">
        <v>1</v>
      </c>
      <c r="G1174" s="6"/>
      <c r="H1174" t="s">
        <v>1733</v>
      </c>
      <c r="I1174" t="s">
        <v>168</v>
      </c>
      <c r="J1174" t="s">
        <v>169</v>
      </c>
    </row>
    <row r="1175" spans="1:10" x14ac:dyDescent="0.75">
      <c r="A1175" s="16">
        <v>43409</v>
      </c>
      <c r="B1175" t="s">
        <v>4</v>
      </c>
      <c r="C1175" t="s">
        <v>46</v>
      </c>
      <c r="D1175" t="s">
        <v>2956</v>
      </c>
      <c r="E1175">
        <v>1</v>
      </c>
      <c r="G1175" s="6"/>
      <c r="H1175" t="s">
        <v>46</v>
      </c>
      <c r="I1175" t="s">
        <v>168</v>
      </c>
      <c r="J1175" t="s">
        <v>169</v>
      </c>
    </row>
    <row r="1176" spans="1:10" x14ac:dyDescent="0.75">
      <c r="A1176" s="16">
        <v>43409</v>
      </c>
      <c r="B1176" t="s">
        <v>4</v>
      </c>
      <c r="C1176" t="s">
        <v>46</v>
      </c>
      <c r="D1176" t="s">
        <v>2957</v>
      </c>
      <c r="E1176">
        <v>1</v>
      </c>
      <c r="G1176" s="6"/>
      <c r="H1176" t="s">
        <v>46</v>
      </c>
      <c r="I1176" t="s">
        <v>2447</v>
      </c>
      <c r="J1176" t="s">
        <v>4077</v>
      </c>
    </row>
    <row r="1177" spans="1:10" x14ac:dyDescent="0.75">
      <c r="A1177" s="16">
        <v>43409</v>
      </c>
      <c r="B1177" t="s">
        <v>4</v>
      </c>
      <c r="C1177" t="s">
        <v>46</v>
      </c>
      <c r="D1177" t="s">
        <v>2958</v>
      </c>
      <c r="E1177">
        <v>1</v>
      </c>
      <c r="G1177" s="6"/>
      <c r="H1177" t="s">
        <v>46</v>
      </c>
      <c r="I1177" t="s">
        <v>2447</v>
      </c>
      <c r="J1177" t="s">
        <v>4077</v>
      </c>
    </row>
    <row r="1178" spans="1:10" x14ac:dyDescent="0.75">
      <c r="A1178" s="16">
        <v>43409</v>
      </c>
      <c r="B1178" t="s">
        <v>4</v>
      </c>
      <c r="C1178" t="s">
        <v>46</v>
      </c>
      <c r="D1178" t="s">
        <v>4695</v>
      </c>
      <c r="E1178">
        <v>1</v>
      </c>
      <c r="G1178" s="6"/>
      <c r="H1178" t="s">
        <v>767</v>
      </c>
      <c r="I1178" t="s">
        <v>168</v>
      </c>
      <c r="J1178" t="s">
        <v>169</v>
      </c>
    </row>
    <row r="1179" spans="1:10" x14ac:dyDescent="0.75">
      <c r="A1179" s="16">
        <v>43409</v>
      </c>
      <c r="B1179" t="s">
        <v>4</v>
      </c>
      <c r="C1179" t="s">
        <v>46</v>
      </c>
      <c r="D1179" t="s">
        <v>2959</v>
      </c>
      <c r="E1179">
        <v>1</v>
      </c>
      <c r="G1179" s="6"/>
      <c r="H1179" t="s">
        <v>46</v>
      </c>
      <c r="I1179" t="s">
        <v>168</v>
      </c>
      <c r="J1179" t="s">
        <v>169</v>
      </c>
    </row>
    <row r="1180" spans="1:10" x14ac:dyDescent="0.75">
      <c r="A1180" s="16">
        <v>43409</v>
      </c>
      <c r="B1180" t="s">
        <v>4</v>
      </c>
      <c r="C1180" t="s">
        <v>46</v>
      </c>
      <c r="D1180" t="s">
        <v>2960</v>
      </c>
      <c r="E1180">
        <v>1</v>
      </c>
      <c r="G1180" s="6"/>
      <c r="H1180" t="s">
        <v>46</v>
      </c>
      <c r="I1180" t="s">
        <v>168</v>
      </c>
      <c r="J1180" t="s">
        <v>169</v>
      </c>
    </row>
    <row r="1181" spans="1:10" x14ac:dyDescent="0.75">
      <c r="A1181" s="16">
        <v>43409</v>
      </c>
      <c r="B1181" t="s">
        <v>4</v>
      </c>
      <c r="C1181" t="s">
        <v>46</v>
      </c>
      <c r="D1181" t="s">
        <v>2961</v>
      </c>
      <c r="E1181">
        <v>1</v>
      </c>
      <c r="G1181" s="6"/>
      <c r="H1181" t="s">
        <v>46</v>
      </c>
      <c r="I1181" t="s">
        <v>168</v>
      </c>
      <c r="J1181" t="s">
        <v>169</v>
      </c>
    </row>
    <row r="1182" spans="1:10" x14ac:dyDescent="0.75">
      <c r="A1182" s="16">
        <v>43409</v>
      </c>
      <c r="B1182" t="s">
        <v>4</v>
      </c>
      <c r="C1182" t="s">
        <v>46</v>
      </c>
      <c r="D1182" t="s">
        <v>2962</v>
      </c>
      <c r="E1182">
        <v>1</v>
      </c>
      <c r="G1182" s="6"/>
      <c r="H1182" t="s">
        <v>46</v>
      </c>
      <c r="I1182" t="s">
        <v>168</v>
      </c>
      <c r="J1182" t="s">
        <v>169</v>
      </c>
    </row>
    <row r="1183" spans="1:10" x14ac:dyDescent="0.75">
      <c r="A1183" s="16">
        <v>43409</v>
      </c>
      <c r="B1183" t="s">
        <v>4</v>
      </c>
      <c r="C1183" t="s">
        <v>46</v>
      </c>
      <c r="D1183" t="s">
        <v>2963</v>
      </c>
      <c r="E1183">
        <v>1</v>
      </c>
      <c r="G1183" s="6"/>
      <c r="H1183" t="s">
        <v>46</v>
      </c>
      <c r="I1183" t="s">
        <v>168</v>
      </c>
      <c r="J1183" t="s">
        <v>169</v>
      </c>
    </row>
    <row r="1184" spans="1:10" x14ac:dyDescent="0.75">
      <c r="A1184" s="16">
        <v>43409</v>
      </c>
      <c r="B1184" t="s">
        <v>4</v>
      </c>
      <c r="C1184" t="s">
        <v>46</v>
      </c>
      <c r="D1184" t="s">
        <v>2964</v>
      </c>
      <c r="E1184">
        <v>1</v>
      </c>
      <c r="G1184" s="6"/>
      <c r="H1184" t="s">
        <v>46</v>
      </c>
      <c r="I1184" t="s">
        <v>168</v>
      </c>
      <c r="J1184" t="s">
        <v>169</v>
      </c>
    </row>
    <row r="1185" spans="1:10" x14ac:dyDescent="0.75">
      <c r="A1185" s="16">
        <v>43409</v>
      </c>
      <c r="B1185" t="s">
        <v>4</v>
      </c>
      <c r="C1185" t="s">
        <v>46</v>
      </c>
      <c r="D1185" t="s">
        <v>4696</v>
      </c>
      <c r="E1185">
        <v>1</v>
      </c>
      <c r="G1185" s="6"/>
      <c r="H1185" t="s">
        <v>664</v>
      </c>
      <c r="I1185" t="s">
        <v>168</v>
      </c>
      <c r="J1185" t="s">
        <v>169</v>
      </c>
    </row>
    <row r="1186" spans="1:10" x14ac:dyDescent="0.75">
      <c r="A1186" s="16">
        <v>43409</v>
      </c>
      <c r="B1186" t="s">
        <v>4</v>
      </c>
      <c r="C1186" t="s">
        <v>46</v>
      </c>
      <c r="D1186" t="s">
        <v>4697</v>
      </c>
      <c r="E1186">
        <v>1</v>
      </c>
      <c r="G1186" s="6"/>
      <c r="H1186" t="s">
        <v>664</v>
      </c>
      <c r="I1186" t="s">
        <v>168</v>
      </c>
      <c r="J1186" t="s">
        <v>169</v>
      </c>
    </row>
    <row r="1187" spans="1:10" x14ac:dyDescent="0.75">
      <c r="A1187" s="16">
        <v>43409</v>
      </c>
      <c r="B1187" t="s">
        <v>4</v>
      </c>
      <c r="C1187" t="s">
        <v>46</v>
      </c>
      <c r="D1187" t="s">
        <v>4698</v>
      </c>
      <c r="E1187">
        <v>1</v>
      </c>
      <c r="G1187" s="6"/>
      <c r="H1187" t="s">
        <v>4606</v>
      </c>
      <c r="I1187" t="s">
        <v>168</v>
      </c>
      <c r="J1187" t="s">
        <v>3134</v>
      </c>
    </row>
    <row r="1188" spans="1:10" x14ac:dyDescent="0.75">
      <c r="A1188" s="16">
        <v>43409</v>
      </c>
      <c r="B1188" t="s">
        <v>4</v>
      </c>
      <c r="C1188" t="s">
        <v>46</v>
      </c>
      <c r="D1188" t="s">
        <v>4699</v>
      </c>
      <c r="E1188">
        <v>1</v>
      </c>
      <c r="G1188" s="6"/>
      <c r="H1188" t="s">
        <v>2156</v>
      </c>
      <c r="I1188" t="s">
        <v>168</v>
      </c>
      <c r="J1188" t="s">
        <v>169</v>
      </c>
    </row>
    <row r="1189" spans="1:10" x14ac:dyDescent="0.75">
      <c r="A1189" s="16">
        <v>43409</v>
      </c>
      <c r="B1189" t="s">
        <v>4</v>
      </c>
      <c r="C1189" t="s">
        <v>46</v>
      </c>
      <c r="D1189" t="s">
        <v>2965</v>
      </c>
      <c r="E1189">
        <v>1</v>
      </c>
      <c r="G1189" s="6"/>
      <c r="H1189" t="s">
        <v>46</v>
      </c>
      <c r="I1189" t="s">
        <v>168</v>
      </c>
      <c r="J1189" t="s">
        <v>169</v>
      </c>
    </row>
    <row r="1190" spans="1:10" x14ac:dyDescent="0.75">
      <c r="A1190" s="16">
        <v>43409</v>
      </c>
      <c r="B1190" t="s">
        <v>4</v>
      </c>
      <c r="C1190" t="s">
        <v>46</v>
      </c>
      <c r="D1190" t="s">
        <v>2966</v>
      </c>
      <c r="E1190">
        <v>1</v>
      </c>
      <c r="G1190" s="6"/>
      <c r="H1190" t="s">
        <v>46</v>
      </c>
      <c r="I1190" t="s">
        <v>168</v>
      </c>
      <c r="J1190" t="s">
        <v>169</v>
      </c>
    </row>
    <row r="1191" spans="1:10" x14ac:dyDescent="0.75">
      <c r="A1191" s="16">
        <v>43409</v>
      </c>
      <c r="B1191" t="s">
        <v>4</v>
      </c>
      <c r="C1191" t="s">
        <v>46</v>
      </c>
      <c r="D1191" t="s">
        <v>2967</v>
      </c>
      <c r="E1191">
        <v>1</v>
      </c>
      <c r="G1191" s="6"/>
      <c r="H1191" t="s">
        <v>46</v>
      </c>
      <c r="I1191" t="s">
        <v>168</v>
      </c>
      <c r="J1191" t="s">
        <v>169</v>
      </c>
    </row>
    <row r="1192" spans="1:10" x14ac:dyDescent="0.75">
      <c r="A1192" s="16">
        <v>43409</v>
      </c>
      <c r="B1192" t="s">
        <v>4</v>
      </c>
      <c r="C1192" t="s">
        <v>46</v>
      </c>
      <c r="D1192" t="s">
        <v>2968</v>
      </c>
      <c r="E1192">
        <v>1</v>
      </c>
      <c r="G1192" s="6"/>
      <c r="H1192" t="s">
        <v>46</v>
      </c>
      <c r="I1192" t="s">
        <v>168</v>
      </c>
      <c r="J1192" t="s">
        <v>169</v>
      </c>
    </row>
    <row r="1193" spans="1:10" x14ac:dyDescent="0.75">
      <c r="A1193" s="16">
        <v>43409</v>
      </c>
      <c r="B1193" t="s">
        <v>4</v>
      </c>
      <c r="C1193" t="s">
        <v>46</v>
      </c>
      <c r="D1193" t="s">
        <v>2969</v>
      </c>
      <c r="E1193">
        <v>1</v>
      </c>
      <c r="G1193" s="6"/>
      <c r="H1193" t="s">
        <v>46</v>
      </c>
      <c r="I1193" t="s">
        <v>168</v>
      </c>
      <c r="J1193" t="s">
        <v>169</v>
      </c>
    </row>
    <row r="1194" spans="1:10" x14ac:dyDescent="0.75">
      <c r="A1194" s="16">
        <v>43409</v>
      </c>
      <c r="B1194" t="s">
        <v>4</v>
      </c>
      <c r="C1194" t="s">
        <v>46</v>
      </c>
      <c r="D1194" t="s">
        <v>2970</v>
      </c>
      <c r="E1194">
        <v>1</v>
      </c>
      <c r="G1194" s="6"/>
      <c r="H1194" t="s">
        <v>46</v>
      </c>
      <c r="I1194" t="s">
        <v>168</v>
      </c>
      <c r="J1194" t="s">
        <v>169</v>
      </c>
    </row>
    <row r="1195" spans="1:10" x14ac:dyDescent="0.75">
      <c r="A1195" s="16">
        <v>43409</v>
      </c>
      <c r="B1195" t="s">
        <v>4</v>
      </c>
      <c r="C1195" t="s">
        <v>46</v>
      </c>
      <c r="D1195" t="s">
        <v>2971</v>
      </c>
      <c r="E1195">
        <v>1</v>
      </c>
      <c r="G1195" s="6"/>
      <c r="H1195" t="s">
        <v>46</v>
      </c>
      <c r="I1195" t="s">
        <v>168</v>
      </c>
      <c r="J1195" t="s">
        <v>169</v>
      </c>
    </row>
    <row r="1196" spans="1:10" x14ac:dyDescent="0.75">
      <c r="A1196" s="16">
        <v>43409</v>
      </c>
      <c r="B1196" t="s">
        <v>4</v>
      </c>
      <c r="C1196" t="s">
        <v>46</v>
      </c>
      <c r="D1196" t="s">
        <v>2972</v>
      </c>
      <c r="E1196">
        <v>1</v>
      </c>
      <c r="G1196" s="6"/>
      <c r="H1196" t="s">
        <v>46</v>
      </c>
      <c r="I1196" t="s">
        <v>168</v>
      </c>
      <c r="J1196" t="s">
        <v>169</v>
      </c>
    </row>
    <row r="1197" spans="1:10" x14ac:dyDescent="0.75">
      <c r="A1197" s="16">
        <v>43409</v>
      </c>
      <c r="B1197" t="s">
        <v>4</v>
      </c>
      <c r="C1197" t="s">
        <v>46</v>
      </c>
      <c r="D1197" t="s">
        <v>2973</v>
      </c>
      <c r="E1197">
        <v>1</v>
      </c>
      <c r="G1197" s="6"/>
      <c r="H1197" t="s">
        <v>46</v>
      </c>
      <c r="I1197" t="s">
        <v>168</v>
      </c>
      <c r="J1197" t="s">
        <v>169</v>
      </c>
    </row>
    <row r="1198" spans="1:10" x14ac:dyDescent="0.75">
      <c r="A1198" s="16">
        <v>43409</v>
      </c>
      <c r="B1198" t="s">
        <v>4</v>
      </c>
      <c r="C1198" t="s">
        <v>46</v>
      </c>
      <c r="D1198" t="s">
        <v>2974</v>
      </c>
      <c r="E1198">
        <v>1</v>
      </c>
      <c r="G1198" s="6"/>
      <c r="H1198" t="s">
        <v>46</v>
      </c>
      <c r="I1198" t="s">
        <v>168</v>
      </c>
      <c r="J1198" t="s">
        <v>169</v>
      </c>
    </row>
    <row r="1199" spans="1:10" x14ac:dyDescent="0.75">
      <c r="A1199" s="16">
        <v>43409</v>
      </c>
      <c r="B1199" t="s">
        <v>4</v>
      </c>
      <c r="C1199" t="s">
        <v>46</v>
      </c>
      <c r="D1199" t="s">
        <v>2975</v>
      </c>
      <c r="E1199">
        <v>1</v>
      </c>
      <c r="G1199" s="6"/>
      <c r="H1199" t="s">
        <v>46</v>
      </c>
      <c r="I1199" t="s">
        <v>168</v>
      </c>
      <c r="J1199" t="s">
        <v>169</v>
      </c>
    </row>
    <row r="1200" spans="1:10" x14ac:dyDescent="0.75">
      <c r="A1200" s="16">
        <v>43409</v>
      </c>
      <c r="B1200" t="s">
        <v>4</v>
      </c>
      <c r="C1200" t="s">
        <v>46</v>
      </c>
      <c r="D1200" t="s">
        <v>2976</v>
      </c>
      <c r="E1200">
        <v>1</v>
      </c>
      <c r="G1200" s="6"/>
      <c r="H1200" t="s">
        <v>46</v>
      </c>
      <c r="I1200" t="s">
        <v>168</v>
      </c>
      <c r="J1200" t="s">
        <v>169</v>
      </c>
    </row>
    <row r="1201" spans="1:10" x14ac:dyDescent="0.75">
      <c r="A1201" s="16">
        <v>43409</v>
      </c>
      <c r="B1201" t="s">
        <v>4</v>
      </c>
      <c r="C1201" t="s">
        <v>46</v>
      </c>
      <c r="D1201" t="s">
        <v>2619</v>
      </c>
      <c r="E1201">
        <v>1</v>
      </c>
      <c r="G1201" s="6"/>
      <c r="H1201" t="s">
        <v>46</v>
      </c>
      <c r="I1201" t="s">
        <v>168</v>
      </c>
      <c r="J1201" t="s">
        <v>169</v>
      </c>
    </row>
    <row r="1202" spans="1:10" x14ac:dyDescent="0.75">
      <c r="A1202" s="16">
        <v>43409</v>
      </c>
      <c r="B1202" t="s">
        <v>4</v>
      </c>
      <c r="C1202" t="s">
        <v>46</v>
      </c>
      <c r="D1202" t="s">
        <v>2977</v>
      </c>
      <c r="E1202">
        <v>1</v>
      </c>
      <c r="G1202" s="6"/>
      <c r="H1202" t="s">
        <v>46</v>
      </c>
      <c r="I1202" t="s">
        <v>168</v>
      </c>
      <c r="J1202" t="s">
        <v>169</v>
      </c>
    </row>
    <row r="1203" spans="1:10" x14ac:dyDescent="0.75">
      <c r="A1203" s="16">
        <v>43409</v>
      </c>
      <c r="B1203" t="s">
        <v>4</v>
      </c>
      <c r="C1203" t="s">
        <v>46</v>
      </c>
      <c r="D1203" t="s">
        <v>2978</v>
      </c>
      <c r="E1203">
        <v>1</v>
      </c>
      <c r="G1203" s="6"/>
      <c r="H1203" t="s">
        <v>46</v>
      </c>
      <c r="I1203" t="s">
        <v>168</v>
      </c>
      <c r="J1203" t="s">
        <v>169</v>
      </c>
    </row>
    <row r="1204" spans="1:10" x14ac:dyDescent="0.75">
      <c r="A1204" s="16">
        <v>43409</v>
      </c>
      <c r="B1204" t="s">
        <v>4</v>
      </c>
      <c r="C1204" t="s">
        <v>46</v>
      </c>
      <c r="D1204" t="s">
        <v>2979</v>
      </c>
      <c r="E1204">
        <v>1</v>
      </c>
      <c r="G1204" s="6"/>
      <c r="H1204" t="s">
        <v>46</v>
      </c>
      <c r="I1204" t="s">
        <v>168</v>
      </c>
      <c r="J1204" t="s">
        <v>169</v>
      </c>
    </row>
    <row r="1205" spans="1:10" x14ac:dyDescent="0.75">
      <c r="A1205" s="16">
        <v>43409</v>
      </c>
      <c r="B1205" t="s">
        <v>4</v>
      </c>
      <c r="C1205" t="s">
        <v>46</v>
      </c>
      <c r="D1205" t="s">
        <v>2980</v>
      </c>
      <c r="E1205">
        <v>1</v>
      </c>
      <c r="G1205" s="6"/>
      <c r="H1205" t="s">
        <v>46</v>
      </c>
      <c r="I1205" t="s">
        <v>168</v>
      </c>
      <c r="J1205" t="s">
        <v>169</v>
      </c>
    </row>
    <row r="1206" spans="1:10" x14ac:dyDescent="0.75">
      <c r="A1206" s="16">
        <v>43409</v>
      </c>
      <c r="B1206" t="s">
        <v>4</v>
      </c>
      <c r="C1206" t="s">
        <v>46</v>
      </c>
      <c r="D1206" t="s">
        <v>2272</v>
      </c>
      <c r="E1206">
        <v>1</v>
      </c>
      <c r="G1206" s="6"/>
      <c r="H1206" t="s">
        <v>46</v>
      </c>
      <c r="I1206" t="s">
        <v>168</v>
      </c>
      <c r="J1206" t="s">
        <v>3134</v>
      </c>
    </row>
    <row r="1207" spans="1:10" x14ac:dyDescent="0.75">
      <c r="A1207" s="16">
        <v>43409</v>
      </c>
      <c r="B1207" t="s">
        <v>4</v>
      </c>
      <c r="C1207" t="s">
        <v>46</v>
      </c>
      <c r="D1207" t="s">
        <v>2981</v>
      </c>
      <c r="E1207">
        <v>1</v>
      </c>
      <c r="G1207" s="6"/>
      <c r="H1207" t="s">
        <v>46</v>
      </c>
      <c r="I1207" t="s">
        <v>168</v>
      </c>
      <c r="J1207" t="s">
        <v>169</v>
      </c>
    </row>
    <row r="1208" spans="1:10" x14ac:dyDescent="0.75">
      <c r="A1208" s="16">
        <v>43409</v>
      </c>
      <c r="B1208" t="s">
        <v>4</v>
      </c>
      <c r="C1208" t="s">
        <v>46</v>
      </c>
      <c r="D1208" t="s">
        <v>2982</v>
      </c>
      <c r="E1208">
        <v>1</v>
      </c>
      <c r="G1208" s="6"/>
      <c r="H1208" t="s">
        <v>46</v>
      </c>
      <c r="I1208" t="s">
        <v>168</v>
      </c>
      <c r="J1208" t="s">
        <v>169</v>
      </c>
    </row>
    <row r="1209" spans="1:10" x14ac:dyDescent="0.75">
      <c r="A1209" s="16">
        <v>43409</v>
      </c>
      <c r="B1209" t="s">
        <v>4</v>
      </c>
      <c r="C1209" t="s">
        <v>46</v>
      </c>
      <c r="D1209" t="s">
        <v>2983</v>
      </c>
      <c r="E1209">
        <v>1</v>
      </c>
      <c r="G1209" s="6"/>
      <c r="H1209" t="s">
        <v>46</v>
      </c>
      <c r="I1209" t="s">
        <v>168</v>
      </c>
      <c r="J1209" t="s">
        <v>169</v>
      </c>
    </row>
    <row r="1210" spans="1:10" x14ac:dyDescent="0.75">
      <c r="A1210" s="16">
        <v>43409</v>
      </c>
      <c r="B1210" t="s">
        <v>4</v>
      </c>
      <c r="C1210" t="s">
        <v>46</v>
      </c>
      <c r="D1210" t="s">
        <v>4700</v>
      </c>
      <c r="E1210">
        <v>1</v>
      </c>
      <c r="G1210" s="6"/>
      <c r="H1210" t="s">
        <v>46</v>
      </c>
      <c r="I1210" t="s">
        <v>168</v>
      </c>
      <c r="J1210" t="s">
        <v>169</v>
      </c>
    </row>
    <row r="1211" spans="1:10" x14ac:dyDescent="0.75">
      <c r="A1211" s="16">
        <v>43409</v>
      </c>
      <c r="B1211" t="s">
        <v>4</v>
      </c>
      <c r="C1211" t="s">
        <v>46</v>
      </c>
      <c r="D1211" t="s">
        <v>2984</v>
      </c>
      <c r="E1211">
        <v>1</v>
      </c>
      <c r="G1211" s="6"/>
      <c r="H1211" t="s">
        <v>46</v>
      </c>
      <c r="I1211" t="s">
        <v>168</v>
      </c>
      <c r="J1211" t="s">
        <v>169</v>
      </c>
    </row>
    <row r="1212" spans="1:10" x14ac:dyDescent="0.75">
      <c r="A1212" s="16">
        <v>43409</v>
      </c>
      <c r="B1212" t="s">
        <v>4</v>
      </c>
      <c r="C1212" t="s">
        <v>46</v>
      </c>
      <c r="D1212" t="s">
        <v>2985</v>
      </c>
      <c r="E1212">
        <v>1</v>
      </c>
      <c r="G1212" s="6"/>
      <c r="H1212" t="s">
        <v>46</v>
      </c>
      <c r="I1212" t="s">
        <v>168</v>
      </c>
      <c r="J1212" t="s">
        <v>169</v>
      </c>
    </row>
    <row r="1213" spans="1:10" x14ac:dyDescent="0.75">
      <c r="A1213" s="16">
        <v>43409</v>
      </c>
      <c r="B1213" t="s">
        <v>4</v>
      </c>
      <c r="C1213" t="s">
        <v>46</v>
      </c>
      <c r="D1213" t="s">
        <v>4701</v>
      </c>
      <c r="E1213">
        <v>1</v>
      </c>
      <c r="G1213" s="6"/>
      <c r="H1213" t="s">
        <v>1811</v>
      </c>
      <c r="I1213" t="s">
        <v>168</v>
      </c>
      <c r="J1213" t="s">
        <v>169</v>
      </c>
    </row>
    <row r="1214" spans="1:10" x14ac:dyDescent="0.75">
      <c r="A1214" s="16">
        <v>43409</v>
      </c>
      <c r="B1214" t="s">
        <v>4</v>
      </c>
      <c r="C1214" t="s">
        <v>46</v>
      </c>
      <c r="D1214" t="s">
        <v>4702</v>
      </c>
      <c r="E1214">
        <v>1</v>
      </c>
      <c r="G1214" s="6"/>
      <c r="H1214" t="s">
        <v>4122</v>
      </c>
      <c r="I1214" t="s">
        <v>168</v>
      </c>
      <c r="J1214" t="s">
        <v>169</v>
      </c>
    </row>
    <row r="1215" spans="1:10" x14ac:dyDescent="0.75">
      <c r="A1215" s="16">
        <v>43409</v>
      </c>
      <c r="B1215" t="s">
        <v>4</v>
      </c>
      <c r="C1215" t="s">
        <v>46</v>
      </c>
      <c r="D1215" t="s">
        <v>4703</v>
      </c>
      <c r="E1215">
        <v>1</v>
      </c>
      <c r="G1215" s="6"/>
      <c r="H1215" t="s">
        <v>4122</v>
      </c>
      <c r="I1215" t="s">
        <v>168</v>
      </c>
      <c r="J1215" t="s">
        <v>169</v>
      </c>
    </row>
    <row r="1216" spans="1:10" x14ac:dyDescent="0.75">
      <c r="A1216" s="16">
        <v>43409</v>
      </c>
      <c r="B1216" t="s">
        <v>4</v>
      </c>
      <c r="C1216" t="s">
        <v>46</v>
      </c>
      <c r="D1216" t="s">
        <v>4704</v>
      </c>
      <c r="E1216">
        <v>1</v>
      </c>
      <c r="G1216" s="6"/>
      <c r="H1216" t="s">
        <v>1146</v>
      </c>
      <c r="I1216" t="s">
        <v>168</v>
      </c>
      <c r="J1216" t="s">
        <v>169</v>
      </c>
    </row>
    <row r="1217" spans="1:10" x14ac:dyDescent="0.75">
      <c r="A1217" s="16">
        <v>43409</v>
      </c>
      <c r="B1217" t="s">
        <v>4</v>
      </c>
      <c r="C1217" t="s">
        <v>46</v>
      </c>
      <c r="D1217" t="s">
        <v>4705</v>
      </c>
      <c r="E1217">
        <v>1</v>
      </c>
      <c r="G1217" s="6"/>
      <c r="H1217" t="s">
        <v>1733</v>
      </c>
      <c r="I1217" t="s">
        <v>168</v>
      </c>
      <c r="J1217" t="s">
        <v>169</v>
      </c>
    </row>
    <row r="1218" spans="1:10" x14ac:dyDescent="0.75">
      <c r="A1218" s="16">
        <v>43409</v>
      </c>
      <c r="B1218" t="s">
        <v>4</v>
      </c>
      <c r="C1218" t="s">
        <v>46</v>
      </c>
      <c r="D1218" t="s">
        <v>4706</v>
      </c>
      <c r="E1218">
        <v>1</v>
      </c>
      <c r="G1218" s="6"/>
      <c r="H1218" t="s">
        <v>4122</v>
      </c>
      <c r="I1218" t="s">
        <v>168</v>
      </c>
      <c r="J1218" t="s">
        <v>169</v>
      </c>
    </row>
    <row r="1219" spans="1:10" x14ac:dyDescent="0.75">
      <c r="A1219" s="16">
        <v>43409</v>
      </c>
      <c r="B1219" t="s">
        <v>4</v>
      </c>
      <c r="C1219" t="s">
        <v>46</v>
      </c>
      <c r="D1219" t="s">
        <v>4707</v>
      </c>
      <c r="E1219">
        <v>1</v>
      </c>
      <c r="G1219" s="6"/>
      <c r="H1219" t="s">
        <v>1733</v>
      </c>
      <c r="I1219" t="s">
        <v>168</v>
      </c>
      <c r="J1219" t="s">
        <v>169</v>
      </c>
    </row>
    <row r="1220" spans="1:10" x14ac:dyDescent="0.75">
      <c r="A1220" s="16">
        <v>43409</v>
      </c>
      <c r="B1220" t="s">
        <v>4</v>
      </c>
      <c r="C1220" t="s">
        <v>46</v>
      </c>
      <c r="D1220" t="s">
        <v>4708</v>
      </c>
      <c r="E1220">
        <v>1</v>
      </c>
      <c r="G1220" s="6"/>
      <c r="H1220" t="s">
        <v>1733</v>
      </c>
      <c r="I1220" t="s">
        <v>168</v>
      </c>
      <c r="J1220" t="s">
        <v>169</v>
      </c>
    </row>
    <row r="1221" spans="1:10" x14ac:dyDescent="0.75">
      <c r="A1221" s="16">
        <v>43409</v>
      </c>
      <c r="B1221" t="s">
        <v>4</v>
      </c>
      <c r="C1221" t="s">
        <v>46</v>
      </c>
      <c r="D1221" t="s">
        <v>4709</v>
      </c>
      <c r="E1221">
        <v>1</v>
      </c>
      <c r="G1221" s="6"/>
      <c r="H1221" t="s">
        <v>4122</v>
      </c>
      <c r="I1221" t="s">
        <v>168</v>
      </c>
      <c r="J1221" t="s">
        <v>169</v>
      </c>
    </row>
    <row r="1222" spans="1:10" x14ac:dyDescent="0.75">
      <c r="A1222" s="16">
        <v>43409</v>
      </c>
      <c r="B1222" t="s">
        <v>4</v>
      </c>
      <c r="C1222" t="s">
        <v>46</v>
      </c>
      <c r="D1222" t="s">
        <v>2986</v>
      </c>
      <c r="E1222">
        <v>1</v>
      </c>
      <c r="G1222" s="6"/>
      <c r="H1222" t="s">
        <v>46</v>
      </c>
      <c r="I1222" t="s">
        <v>168</v>
      </c>
      <c r="J1222" t="s">
        <v>169</v>
      </c>
    </row>
    <row r="1223" spans="1:10" x14ac:dyDescent="0.75">
      <c r="A1223" s="16">
        <v>43409</v>
      </c>
      <c r="B1223" t="s">
        <v>4</v>
      </c>
      <c r="C1223" t="s">
        <v>46</v>
      </c>
      <c r="D1223" t="s">
        <v>4710</v>
      </c>
      <c r="E1223">
        <v>1</v>
      </c>
      <c r="G1223" s="6"/>
      <c r="H1223" t="s">
        <v>46</v>
      </c>
      <c r="I1223" t="s">
        <v>168</v>
      </c>
      <c r="J1223" t="s">
        <v>169</v>
      </c>
    </row>
    <row r="1224" spans="1:10" x14ac:dyDescent="0.75">
      <c r="A1224" s="16">
        <v>43409</v>
      </c>
      <c r="B1224" t="s">
        <v>4</v>
      </c>
      <c r="C1224" t="s">
        <v>46</v>
      </c>
      <c r="D1224" t="s">
        <v>2987</v>
      </c>
      <c r="E1224">
        <v>1</v>
      </c>
      <c r="G1224" s="6"/>
      <c r="H1224" t="s">
        <v>46</v>
      </c>
      <c r="I1224" t="s">
        <v>168</v>
      </c>
      <c r="J1224" t="s">
        <v>169</v>
      </c>
    </row>
    <row r="1225" spans="1:10" x14ac:dyDescent="0.75">
      <c r="A1225" s="16">
        <v>43409</v>
      </c>
      <c r="B1225" t="s">
        <v>4</v>
      </c>
      <c r="C1225" t="s">
        <v>46</v>
      </c>
      <c r="D1225" t="s">
        <v>2988</v>
      </c>
      <c r="E1225">
        <v>1</v>
      </c>
      <c r="G1225" s="6"/>
      <c r="H1225" t="s">
        <v>46</v>
      </c>
      <c r="I1225" t="s">
        <v>168</v>
      </c>
      <c r="J1225" t="s">
        <v>3134</v>
      </c>
    </row>
    <row r="1226" spans="1:10" x14ac:dyDescent="0.75">
      <c r="A1226" s="16">
        <v>43409</v>
      </c>
      <c r="B1226" t="s">
        <v>4</v>
      </c>
      <c r="C1226" t="s">
        <v>46</v>
      </c>
      <c r="D1226" t="s">
        <v>2989</v>
      </c>
      <c r="E1226">
        <v>1</v>
      </c>
      <c r="G1226" s="6"/>
      <c r="H1226" t="s">
        <v>46</v>
      </c>
      <c r="I1226" t="s">
        <v>168</v>
      </c>
      <c r="J1226" t="s">
        <v>169</v>
      </c>
    </row>
    <row r="1227" spans="1:10" x14ac:dyDescent="0.75">
      <c r="A1227" s="16">
        <v>43409</v>
      </c>
      <c r="B1227" t="s">
        <v>4</v>
      </c>
      <c r="C1227" t="s">
        <v>46</v>
      </c>
      <c r="D1227" t="s">
        <v>2990</v>
      </c>
      <c r="E1227">
        <v>1</v>
      </c>
      <c r="G1227" s="6"/>
      <c r="H1227" t="s">
        <v>46</v>
      </c>
      <c r="I1227" t="s">
        <v>168</v>
      </c>
      <c r="J1227" t="s">
        <v>169</v>
      </c>
    </row>
    <row r="1228" spans="1:10" x14ac:dyDescent="0.75">
      <c r="A1228" s="16">
        <v>43409</v>
      </c>
      <c r="B1228" t="s">
        <v>4</v>
      </c>
      <c r="C1228" t="s">
        <v>46</v>
      </c>
      <c r="D1228" t="s">
        <v>2991</v>
      </c>
      <c r="E1228">
        <v>1</v>
      </c>
      <c r="G1228" s="6"/>
      <c r="H1228" t="s">
        <v>46</v>
      </c>
      <c r="I1228" t="s">
        <v>168</v>
      </c>
      <c r="J1228" t="s">
        <v>169</v>
      </c>
    </row>
    <row r="1229" spans="1:10" x14ac:dyDescent="0.75">
      <c r="A1229" s="16">
        <v>43409</v>
      </c>
      <c r="B1229" t="s">
        <v>4</v>
      </c>
      <c r="C1229" t="s">
        <v>46</v>
      </c>
      <c r="D1229" t="s">
        <v>4711</v>
      </c>
      <c r="E1229">
        <v>1</v>
      </c>
      <c r="G1229" s="6"/>
      <c r="H1229" t="s">
        <v>1811</v>
      </c>
      <c r="I1229" t="s">
        <v>168</v>
      </c>
      <c r="J1229" t="s">
        <v>169</v>
      </c>
    </row>
    <row r="1230" spans="1:10" x14ac:dyDescent="0.75">
      <c r="A1230" s="16">
        <v>43409</v>
      </c>
      <c r="B1230" t="s">
        <v>4</v>
      </c>
      <c r="C1230" t="s">
        <v>46</v>
      </c>
      <c r="D1230" t="s">
        <v>2992</v>
      </c>
      <c r="E1230">
        <v>1</v>
      </c>
      <c r="G1230" s="6"/>
      <c r="H1230" t="s">
        <v>46</v>
      </c>
      <c r="I1230" t="s">
        <v>168</v>
      </c>
      <c r="J1230" t="s">
        <v>169</v>
      </c>
    </row>
    <row r="1231" spans="1:10" x14ac:dyDescent="0.75">
      <c r="A1231" s="16">
        <v>43409</v>
      </c>
      <c r="B1231" t="s">
        <v>4</v>
      </c>
      <c r="C1231" t="s">
        <v>46</v>
      </c>
      <c r="D1231" t="s">
        <v>4712</v>
      </c>
      <c r="E1231">
        <v>1</v>
      </c>
      <c r="G1231" s="6"/>
      <c r="H1231" t="s">
        <v>46</v>
      </c>
      <c r="I1231" t="s">
        <v>168</v>
      </c>
      <c r="J1231" t="s">
        <v>169</v>
      </c>
    </row>
    <row r="1232" spans="1:10" x14ac:dyDescent="0.75">
      <c r="A1232" s="16">
        <v>43409</v>
      </c>
      <c r="B1232" t="s">
        <v>4</v>
      </c>
      <c r="C1232" t="s">
        <v>46</v>
      </c>
      <c r="D1232" t="s">
        <v>2993</v>
      </c>
      <c r="E1232">
        <v>1</v>
      </c>
      <c r="G1232" s="6"/>
      <c r="H1232" t="s">
        <v>46</v>
      </c>
      <c r="I1232" t="s">
        <v>168</v>
      </c>
      <c r="J1232" t="s">
        <v>169</v>
      </c>
    </row>
    <row r="1233" spans="1:10" x14ac:dyDescent="0.75">
      <c r="A1233" s="16">
        <v>43409</v>
      </c>
      <c r="B1233" t="s">
        <v>4</v>
      </c>
      <c r="C1233" t="s">
        <v>46</v>
      </c>
      <c r="D1233" t="s">
        <v>2994</v>
      </c>
      <c r="E1233">
        <v>1</v>
      </c>
      <c r="G1233" s="6"/>
      <c r="H1233" t="s">
        <v>46</v>
      </c>
      <c r="I1233" t="s">
        <v>168</v>
      </c>
      <c r="J1233" t="s">
        <v>169</v>
      </c>
    </row>
    <row r="1234" spans="1:10" x14ac:dyDescent="0.75">
      <c r="A1234" s="16">
        <v>43409</v>
      </c>
      <c r="B1234" t="s">
        <v>4</v>
      </c>
      <c r="C1234" t="s">
        <v>46</v>
      </c>
      <c r="D1234" t="s">
        <v>2995</v>
      </c>
      <c r="E1234">
        <v>1</v>
      </c>
      <c r="G1234" s="6"/>
      <c r="H1234" t="s">
        <v>46</v>
      </c>
      <c r="I1234" t="s">
        <v>168</v>
      </c>
      <c r="J1234" t="s">
        <v>169</v>
      </c>
    </row>
    <row r="1235" spans="1:10" x14ac:dyDescent="0.75">
      <c r="A1235" s="16">
        <v>43409</v>
      </c>
      <c r="B1235" t="s">
        <v>4</v>
      </c>
      <c r="C1235" t="s">
        <v>46</v>
      </c>
      <c r="D1235" t="s">
        <v>2996</v>
      </c>
      <c r="E1235">
        <v>1</v>
      </c>
      <c r="G1235" s="6"/>
      <c r="H1235" t="s">
        <v>46</v>
      </c>
      <c r="I1235" t="s">
        <v>168</v>
      </c>
      <c r="J1235" t="s">
        <v>169</v>
      </c>
    </row>
    <row r="1236" spans="1:10" x14ac:dyDescent="0.75">
      <c r="A1236" s="16">
        <v>43409</v>
      </c>
      <c r="B1236" t="s">
        <v>4</v>
      </c>
      <c r="C1236" t="s">
        <v>46</v>
      </c>
      <c r="D1236" t="s">
        <v>2997</v>
      </c>
      <c r="E1236">
        <v>1</v>
      </c>
      <c r="G1236" s="6"/>
      <c r="H1236" t="s">
        <v>46</v>
      </c>
      <c r="I1236" t="s">
        <v>168</v>
      </c>
      <c r="J1236" t="s">
        <v>169</v>
      </c>
    </row>
    <row r="1237" spans="1:10" x14ac:dyDescent="0.75">
      <c r="A1237" s="16">
        <v>43409</v>
      </c>
      <c r="B1237" t="s">
        <v>4</v>
      </c>
      <c r="C1237" t="s">
        <v>46</v>
      </c>
      <c r="D1237" t="s">
        <v>2998</v>
      </c>
      <c r="E1237">
        <v>1</v>
      </c>
      <c r="G1237" s="6"/>
      <c r="H1237" t="s">
        <v>46</v>
      </c>
      <c r="I1237" t="s">
        <v>168</v>
      </c>
      <c r="J1237" t="s">
        <v>169</v>
      </c>
    </row>
    <row r="1238" spans="1:10" x14ac:dyDescent="0.75">
      <c r="A1238" s="16">
        <v>43409</v>
      </c>
      <c r="B1238" t="s">
        <v>4</v>
      </c>
      <c r="C1238" t="s">
        <v>46</v>
      </c>
      <c r="D1238" t="s">
        <v>2999</v>
      </c>
      <c r="E1238">
        <v>1</v>
      </c>
      <c r="G1238" s="6"/>
      <c r="H1238" t="s">
        <v>46</v>
      </c>
      <c r="I1238" t="s">
        <v>168</v>
      </c>
      <c r="J1238" t="s">
        <v>169</v>
      </c>
    </row>
    <row r="1239" spans="1:10" x14ac:dyDescent="0.75">
      <c r="A1239" s="16">
        <v>43409</v>
      </c>
      <c r="B1239" t="s">
        <v>4</v>
      </c>
      <c r="C1239" t="s">
        <v>46</v>
      </c>
      <c r="D1239" t="s">
        <v>3000</v>
      </c>
      <c r="E1239">
        <v>1</v>
      </c>
      <c r="G1239" s="6"/>
      <c r="H1239" t="s">
        <v>46</v>
      </c>
      <c r="I1239" t="s">
        <v>168</v>
      </c>
      <c r="J1239" t="s">
        <v>169</v>
      </c>
    </row>
    <row r="1240" spans="1:10" x14ac:dyDescent="0.75">
      <c r="A1240" s="16">
        <v>43409</v>
      </c>
      <c r="B1240" t="s">
        <v>4</v>
      </c>
      <c r="C1240" t="s">
        <v>46</v>
      </c>
      <c r="D1240" t="s">
        <v>4713</v>
      </c>
      <c r="E1240">
        <v>1</v>
      </c>
      <c r="G1240" s="6"/>
      <c r="H1240" t="s">
        <v>767</v>
      </c>
      <c r="I1240" t="s">
        <v>168</v>
      </c>
      <c r="J1240" t="s">
        <v>169</v>
      </c>
    </row>
    <row r="1241" spans="1:10" x14ac:dyDescent="0.75">
      <c r="A1241" s="16">
        <v>43409</v>
      </c>
      <c r="B1241" t="s">
        <v>4</v>
      </c>
      <c r="C1241" t="s">
        <v>46</v>
      </c>
      <c r="D1241" t="s">
        <v>3001</v>
      </c>
      <c r="E1241">
        <v>1</v>
      </c>
      <c r="G1241" s="6"/>
      <c r="H1241" t="s">
        <v>46</v>
      </c>
      <c r="I1241" t="s">
        <v>168</v>
      </c>
      <c r="J1241" t="s">
        <v>169</v>
      </c>
    </row>
    <row r="1242" spans="1:10" x14ac:dyDescent="0.75">
      <c r="A1242" s="16">
        <v>43409</v>
      </c>
      <c r="B1242" t="s">
        <v>4</v>
      </c>
      <c r="C1242" t="s">
        <v>46</v>
      </c>
      <c r="D1242" t="s">
        <v>3002</v>
      </c>
      <c r="E1242">
        <v>1</v>
      </c>
      <c r="G1242" s="6"/>
      <c r="H1242" t="s">
        <v>46</v>
      </c>
      <c r="I1242" t="s">
        <v>168</v>
      </c>
      <c r="J1242" t="s">
        <v>169</v>
      </c>
    </row>
    <row r="1243" spans="1:10" x14ac:dyDescent="0.75">
      <c r="A1243" s="16">
        <v>43409</v>
      </c>
      <c r="B1243" t="s">
        <v>4</v>
      </c>
      <c r="C1243" t="s">
        <v>46</v>
      </c>
      <c r="D1243" t="s">
        <v>3003</v>
      </c>
      <c r="E1243">
        <v>1</v>
      </c>
      <c r="G1243" s="6"/>
      <c r="H1243" t="s">
        <v>46</v>
      </c>
      <c r="I1243" t="s">
        <v>168</v>
      </c>
      <c r="J1243" t="s">
        <v>169</v>
      </c>
    </row>
    <row r="1244" spans="1:10" x14ac:dyDescent="0.75">
      <c r="A1244" s="16">
        <v>43409</v>
      </c>
      <c r="B1244" t="s">
        <v>4</v>
      </c>
      <c r="C1244" t="s">
        <v>46</v>
      </c>
      <c r="D1244" t="s">
        <v>3004</v>
      </c>
      <c r="E1244">
        <v>1</v>
      </c>
      <c r="G1244" s="6"/>
      <c r="H1244" t="s">
        <v>46</v>
      </c>
      <c r="I1244" t="s">
        <v>168</v>
      </c>
      <c r="J1244" t="s">
        <v>169</v>
      </c>
    </row>
    <row r="1245" spans="1:10" x14ac:dyDescent="0.75">
      <c r="A1245" s="16">
        <v>43409</v>
      </c>
      <c r="B1245" t="s">
        <v>4</v>
      </c>
      <c r="C1245" t="s">
        <v>46</v>
      </c>
      <c r="D1245" t="s">
        <v>3005</v>
      </c>
      <c r="E1245">
        <v>1</v>
      </c>
      <c r="G1245" s="6"/>
      <c r="H1245" t="s">
        <v>46</v>
      </c>
      <c r="I1245" t="s">
        <v>168</v>
      </c>
      <c r="J1245" t="s">
        <v>169</v>
      </c>
    </row>
    <row r="1246" spans="1:10" x14ac:dyDescent="0.75">
      <c r="A1246" s="16">
        <v>43409</v>
      </c>
      <c r="B1246" t="s">
        <v>4</v>
      </c>
      <c r="C1246" t="s">
        <v>46</v>
      </c>
      <c r="D1246" t="s">
        <v>3006</v>
      </c>
      <c r="E1246">
        <v>1</v>
      </c>
      <c r="G1246" s="6"/>
      <c r="H1246" t="s">
        <v>46</v>
      </c>
      <c r="I1246" t="s">
        <v>168</v>
      </c>
      <c r="J1246" t="s">
        <v>169</v>
      </c>
    </row>
    <row r="1247" spans="1:10" x14ac:dyDescent="0.75">
      <c r="A1247" s="16">
        <v>43409</v>
      </c>
      <c r="B1247" t="s">
        <v>4</v>
      </c>
      <c r="C1247" t="s">
        <v>46</v>
      </c>
      <c r="D1247" t="s">
        <v>3007</v>
      </c>
      <c r="E1247">
        <v>1</v>
      </c>
      <c r="G1247" s="6"/>
      <c r="H1247" t="s">
        <v>46</v>
      </c>
      <c r="I1247" t="s">
        <v>168</v>
      </c>
      <c r="J1247" t="s">
        <v>3134</v>
      </c>
    </row>
    <row r="1248" spans="1:10" x14ac:dyDescent="0.75">
      <c r="A1248" s="16">
        <v>43409</v>
      </c>
      <c r="B1248" t="s">
        <v>4</v>
      </c>
      <c r="C1248" t="s">
        <v>46</v>
      </c>
      <c r="D1248" t="s">
        <v>4714</v>
      </c>
      <c r="E1248">
        <v>1</v>
      </c>
      <c r="G1248" s="6"/>
      <c r="H1248" t="s">
        <v>1811</v>
      </c>
      <c r="I1248" t="s">
        <v>168</v>
      </c>
      <c r="J1248" t="s">
        <v>169</v>
      </c>
    </row>
    <row r="1249" spans="1:10" x14ac:dyDescent="0.75">
      <c r="A1249" s="16">
        <v>43409</v>
      </c>
      <c r="B1249" t="s">
        <v>4</v>
      </c>
      <c r="C1249" t="s">
        <v>46</v>
      </c>
      <c r="D1249" t="s">
        <v>4715</v>
      </c>
      <c r="E1249">
        <v>1</v>
      </c>
      <c r="G1249" s="6"/>
      <c r="H1249" t="s">
        <v>4122</v>
      </c>
      <c r="I1249" t="s">
        <v>168</v>
      </c>
      <c r="J1249" t="s">
        <v>169</v>
      </c>
    </row>
    <row r="1250" spans="1:10" x14ac:dyDescent="0.75">
      <c r="A1250" s="16">
        <v>43409</v>
      </c>
      <c r="B1250" t="s">
        <v>4</v>
      </c>
      <c r="C1250" t="s">
        <v>46</v>
      </c>
      <c r="D1250" t="s">
        <v>2274</v>
      </c>
      <c r="E1250">
        <v>1</v>
      </c>
      <c r="G1250" s="6"/>
      <c r="H1250" t="s">
        <v>46</v>
      </c>
      <c r="I1250" t="s">
        <v>168</v>
      </c>
      <c r="J1250" t="s">
        <v>3134</v>
      </c>
    </row>
    <row r="1251" spans="1:10" x14ac:dyDescent="0.75">
      <c r="A1251" s="16">
        <v>43409</v>
      </c>
      <c r="B1251" t="s">
        <v>4</v>
      </c>
      <c r="C1251" t="s">
        <v>46</v>
      </c>
      <c r="D1251" t="s">
        <v>4716</v>
      </c>
      <c r="E1251">
        <v>1</v>
      </c>
      <c r="G1251" s="6"/>
      <c r="H1251" t="s">
        <v>4603</v>
      </c>
      <c r="I1251" t="s">
        <v>168</v>
      </c>
      <c r="J1251" t="s">
        <v>169</v>
      </c>
    </row>
    <row r="1252" spans="1:10" x14ac:dyDescent="0.75">
      <c r="A1252" s="16">
        <v>43409</v>
      </c>
      <c r="B1252" t="s">
        <v>4</v>
      </c>
      <c r="C1252" t="s">
        <v>46</v>
      </c>
      <c r="D1252" t="s">
        <v>3008</v>
      </c>
      <c r="E1252">
        <v>1</v>
      </c>
      <c r="G1252" s="6"/>
      <c r="H1252" t="s">
        <v>46</v>
      </c>
      <c r="I1252" t="s">
        <v>168</v>
      </c>
      <c r="J1252" t="s">
        <v>169</v>
      </c>
    </row>
    <row r="1253" spans="1:10" x14ac:dyDescent="0.75">
      <c r="A1253" s="16">
        <v>43409</v>
      </c>
      <c r="B1253" t="s">
        <v>4</v>
      </c>
      <c r="C1253" t="s">
        <v>46</v>
      </c>
      <c r="D1253" t="s">
        <v>3009</v>
      </c>
      <c r="E1253">
        <v>1</v>
      </c>
      <c r="G1253" s="6"/>
      <c r="H1253" t="s">
        <v>46</v>
      </c>
      <c r="I1253" t="s">
        <v>168</v>
      </c>
      <c r="J1253" t="s">
        <v>169</v>
      </c>
    </row>
    <row r="1254" spans="1:10" x14ac:dyDescent="0.75">
      <c r="A1254" s="16">
        <v>43409</v>
      </c>
      <c r="B1254" t="s">
        <v>4</v>
      </c>
      <c r="C1254" t="s">
        <v>46</v>
      </c>
      <c r="D1254" t="s">
        <v>3010</v>
      </c>
      <c r="E1254">
        <v>1</v>
      </c>
      <c r="G1254" s="6"/>
      <c r="H1254" t="s">
        <v>46</v>
      </c>
      <c r="I1254" t="s">
        <v>168</v>
      </c>
      <c r="J1254" t="s">
        <v>169</v>
      </c>
    </row>
    <row r="1255" spans="1:10" x14ac:dyDescent="0.75">
      <c r="A1255" s="16">
        <v>43409</v>
      </c>
      <c r="B1255" t="s">
        <v>4</v>
      </c>
      <c r="C1255" t="s">
        <v>46</v>
      </c>
      <c r="D1255" t="s">
        <v>3011</v>
      </c>
      <c r="E1255">
        <v>1</v>
      </c>
      <c r="G1255" s="6"/>
      <c r="H1255" t="s">
        <v>46</v>
      </c>
      <c r="I1255" t="s">
        <v>168</v>
      </c>
      <c r="J1255" t="s">
        <v>169</v>
      </c>
    </row>
    <row r="1256" spans="1:10" x14ac:dyDescent="0.75">
      <c r="A1256" s="16">
        <v>43409</v>
      </c>
      <c r="B1256" t="s">
        <v>4</v>
      </c>
      <c r="C1256" t="s">
        <v>46</v>
      </c>
      <c r="D1256" t="s">
        <v>3012</v>
      </c>
      <c r="E1256">
        <v>1</v>
      </c>
      <c r="G1256" s="6"/>
      <c r="H1256" t="s">
        <v>46</v>
      </c>
      <c r="I1256" t="s">
        <v>168</v>
      </c>
      <c r="J1256" t="s">
        <v>169</v>
      </c>
    </row>
    <row r="1257" spans="1:10" x14ac:dyDescent="0.75">
      <c r="A1257" s="16">
        <v>43409</v>
      </c>
      <c r="B1257" t="s">
        <v>4</v>
      </c>
      <c r="C1257" t="s">
        <v>46</v>
      </c>
      <c r="D1257" t="s">
        <v>3013</v>
      </c>
      <c r="E1257">
        <v>1</v>
      </c>
      <c r="G1257" s="6"/>
      <c r="H1257" t="s">
        <v>46</v>
      </c>
      <c r="I1257" t="s">
        <v>168</v>
      </c>
      <c r="J1257" t="s">
        <v>169</v>
      </c>
    </row>
    <row r="1258" spans="1:10" x14ac:dyDescent="0.75">
      <c r="A1258" s="16">
        <v>43409</v>
      </c>
      <c r="B1258" t="s">
        <v>4</v>
      </c>
      <c r="C1258" t="s">
        <v>46</v>
      </c>
      <c r="D1258" t="s">
        <v>3014</v>
      </c>
      <c r="E1258">
        <v>1</v>
      </c>
      <c r="G1258" s="6"/>
      <c r="H1258" t="s">
        <v>46</v>
      </c>
      <c r="I1258" t="s">
        <v>168</v>
      </c>
      <c r="J1258" t="s">
        <v>169</v>
      </c>
    </row>
    <row r="1259" spans="1:10" x14ac:dyDescent="0.75">
      <c r="A1259" s="16">
        <v>43409</v>
      </c>
      <c r="B1259" t="s">
        <v>4</v>
      </c>
      <c r="C1259" t="s">
        <v>46</v>
      </c>
      <c r="D1259" t="s">
        <v>4717</v>
      </c>
      <c r="E1259">
        <v>1</v>
      </c>
      <c r="G1259" s="6"/>
      <c r="H1259" t="s">
        <v>4603</v>
      </c>
      <c r="I1259" t="s">
        <v>168</v>
      </c>
      <c r="J1259" t="s">
        <v>169</v>
      </c>
    </row>
    <row r="1260" spans="1:10" x14ac:dyDescent="0.75">
      <c r="A1260" s="16">
        <v>43409</v>
      </c>
      <c r="B1260" t="s">
        <v>4</v>
      </c>
      <c r="C1260" t="s">
        <v>46</v>
      </c>
      <c r="D1260" t="s">
        <v>2620</v>
      </c>
      <c r="E1260">
        <v>1</v>
      </c>
      <c r="G1260" s="6"/>
      <c r="H1260" t="s">
        <v>46</v>
      </c>
      <c r="I1260" t="s">
        <v>168</v>
      </c>
      <c r="J1260" t="s">
        <v>169</v>
      </c>
    </row>
    <row r="1261" spans="1:10" x14ac:dyDescent="0.75">
      <c r="A1261" s="16">
        <v>43409</v>
      </c>
      <c r="B1261" t="s">
        <v>4</v>
      </c>
      <c r="C1261" t="s">
        <v>46</v>
      </c>
      <c r="D1261" t="s">
        <v>3015</v>
      </c>
      <c r="E1261">
        <v>1</v>
      </c>
      <c r="G1261" s="6"/>
      <c r="H1261" t="s">
        <v>46</v>
      </c>
      <c r="I1261" t="s">
        <v>168</v>
      </c>
      <c r="J1261" t="s">
        <v>169</v>
      </c>
    </row>
    <row r="1262" spans="1:10" x14ac:dyDescent="0.75">
      <c r="A1262" s="16">
        <v>43409</v>
      </c>
      <c r="B1262" t="s">
        <v>4</v>
      </c>
      <c r="C1262" t="s">
        <v>46</v>
      </c>
      <c r="D1262" t="s">
        <v>3016</v>
      </c>
      <c r="E1262">
        <v>1</v>
      </c>
      <c r="G1262" s="6"/>
      <c r="H1262" t="s">
        <v>46</v>
      </c>
      <c r="I1262" t="s">
        <v>168</v>
      </c>
      <c r="J1262" t="s">
        <v>169</v>
      </c>
    </row>
    <row r="1263" spans="1:10" x14ac:dyDescent="0.75">
      <c r="A1263" s="16">
        <v>43409</v>
      </c>
      <c r="B1263" t="s">
        <v>4</v>
      </c>
      <c r="C1263" t="s">
        <v>46</v>
      </c>
      <c r="D1263" t="s">
        <v>3017</v>
      </c>
      <c r="E1263">
        <v>1</v>
      </c>
      <c r="G1263" s="6"/>
      <c r="H1263" t="s">
        <v>46</v>
      </c>
      <c r="I1263" t="s">
        <v>168</v>
      </c>
      <c r="J1263" t="s">
        <v>169</v>
      </c>
    </row>
    <row r="1264" spans="1:10" x14ac:dyDescent="0.75">
      <c r="A1264" s="16">
        <v>43409</v>
      </c>
      <c r="B1264" t="s">
        <v>4</v>
      </c>
      <c r="C1264" t="s">
        <v>46</v>
      </c>
      <c r="D1264" t="s">
        <v>3018</v>
      </c>
      <c r="E1264">
        <v>1</v>
      </c>
      <c r="G1264" s="6"/>
      <c r="H1264" t="s">
        <v>46</v>
      </c>
      <c r="I1264" t="s">
        <v>168</v>
      </c>
      <c r="J1264" t="s">
        <v>169</v>
      </c>
    </row>
    <row r="1265" spans="1:10" x14ac:dyDescent="0.75">
      <c r="A1265" s="16">
        <v>43409</v>
      </c>
      <c r="B1265" t="s">
        <v>4</v>
      </c>
      <c r="C1265" t="s">
        <v>46</v>
      </c>
      <c r="D1265" t="s">
        <v>3019</v>
      </c>
      <c r="E1265">
        <v>1</v>
      </c>
      <c r="G1265" s="6"/>
      <c r="H1265" t="s">
        <v>46</v>
      </c>
      <c r="I1265" t="s">
        <v>168</v>
      </c>
      <c r="J1265" t="s">
        <v>169</v>
      </c>
    </row>
    <row r="1266" spans="1:10" x14ac:dyDescent="0.75">
      <c r="A1266" s="16">
        <v>43409</v>
      </c>
      <c r="B1266" t="s">
        <v>4</v>
      </c>
      <c r="C1266" t="s">
        <v>46</v>
      </c>
      <c r="D1266" t="s">
        <v>3020</v>
      </c>
      <c r="E1266">
        <v>1</v>
      </c>
      <c r="G1266" s="6"/>
      <c r="H1266" t="s">
        <v>46</v>
      </c>
      <c r="I1266" t="s">
        <v>168</v>
      </c>
      <c r="J1266" t="s">
        <v>169</v>
      </c>
    </row>
    <row r="1267" spans="1:10" x14ac:dyDescent="0.75">
      <c r="A1267" s="16">
        <v>43409</v>
      </c>
      <c r="B1267" t="s">
        <v>4</v>
      </c>
      <c r="C1267" t="s">
        <v>46</v>
      </c>
      <c r="D1267" t="s">
        <v>3021</v>
      </c>
      <c r="E1267">
        <v>1</v>
      </c>
      <c r="G1267" s="6"/>
      <c r="H1267" t="s">
        <v>46</v>
      </c>
      <c r="I1267" t="s">
        <v>168</v>
      </c>
      <c r="J1267" t="s">
        <v>169</v>
      </c>
    </row>
    <row r="1268" spans="1:10" x14ac:dyDescent="0.75">
      <c r="A1268" s="16">
        <v>43409</v>
      </c>
      <c r="B1268" t="s">
        <v>4</v>
      </c>
      <c r="C1268" t="s">
        <v>46</v>
      </c>
      <c r="D1268" t="s">
        <v>3022</v>
      </c>
      <c r="E1268">
        <v>1</v>
      </c>
      <c r="G1268" s="6"/>
      <c r="H1268" t="s">
        <v>46</v>
      </c>
      <c r="I1268" t="s">
        <v>2447</v>
      </c>
      <c r="J1268" t="s">
        <v>4077</v>
      </c>
    </row>
    <row r="1269" spans="1:10" x14ac:dyDescent="0.75">
      <c r="A1269" s="16">
        <v>43409</v>
      </c>
      <c r="B1269" t="s">
        <v>4</v>
      </c>
      <c r="C1269" t="s">
        <v>46</v>
      </c>
      <c r="D1269" t="s">
        <v>3023</v>
      </c>
      <c r="E1269">
        <v>1</v>
      </c>
      <c r="G1269" s="6"/>
      <c r="H1269" t="s">
        <v>46</v>
      </c>
      <c r="I1269" t="s">
        <v>168</v>
      </c>
      <c r="J1269" t="s">
        <v>169</v>
      </c>
    </row>
    <row r="1270" spans="1:10" x14ac:dyDescent="0.75">
      <c r="A1270" s="16">
        <v>43409</v>
      </c>
      <c r="B1270" t="s">
        <v>4</v>
      </c>
      <c r="C1270" t="s">
        <v>46</v>
      </c>
      <c r="D1270" t="s">
        <v>3024</v>
      </c>
      <c r="E1270">
        <v>1</v>
      </c>
      <c r="G1270" s="6"/>
      <c r="H1270" t="s">
        <v>46</v>
      </c>
      <c r="I1270" t="s">
        <v>168</v>
      </c>
      <c r="J1270" t="s">
        <v>169</v>
      </c>
    </row>
    <row r="1271" spans="1:10" x14ac:dyDescent="0.75">
      <c r="A1271" s="16">
        <v>43409</v>
      </c>
      <c r="B1271" t="s">
        <v>4</v>
      </c>
      <c r="C1271" t="s">
        <v>46</v>
      </c>
      <c r="D1271" t="s">
        <v>4718</v>
      </c>
      <c r="E1271">
        <v>1</v>
      </c>
      <c r="G1271" s="6"/>
      <c r="H1271" t="s">
        <v>4122</v>
      </c>
      <c r="I1271" t="s">
        <v>168</v>
      </c>
      <c r="J1271" t="s">
        <v>169</v>
      </c>
    </row>
    <row r="1272" spans="1:10" x14ac:dyDescent="0.75">
      <c r="A1272" s="16">
        <v>43409</v>
      </c>
      <c r="B1272" t="s">
        <v>4</v>
      </c>
      <c r="C1272" t="s">
        <v>46</v>
      </c>
      <c r="D1272" t="s">
        <v>4719</v>
      </c>
      <c r="E1272">
        <v>1</v>
      </c>
      <c r="G1272" s="6"/>
      <c r="H1272" t="s">
        <v>4603</v>
      </c>
      <c r="I1272" t="s">
        <v>168</v>
      </c>
      <c r="J1272" t="s">
        <v>169</v>
      </c>
    </row>
    <row r="1273" spans="1:10" x14ac:dyDescent="0.75">
      <c r="A1273" s="16">
        <v>43409</v>
      </c>
      <c r="B1273" t="s">
        <v>4</v>
      </c>
      <c r="C1273" t="s">
        <v>46</v>
      </c>
      <c r="D1273" t="s">
        <v>4720</v>
      </c>
      <c r="E1273">
        <v>1</v>
      </c>
      <c r="G1273" s="6"/>
      <c r="H1273" t="s">
        <v>4603</v>
      </c>
      <c r="I1273" t="s">
        <v>168</v>
      </c>
      <c r="J1273" t="s">
        <v>169</v>
      </c>
    </row>
    <row r="1274" spans="1:10" x14ac:dyDescent="0.75">
      <c r="A1274" s="16">
        <v>43409</v>
      </c>
      <c r="B1274" t="s">
        <v>4</v>
      </c>
      <c r="C1274" t="s">
        <v>46</v>
      </c>
      <c r="D1274" t="s">
        <v>2337</v>
      </c>
      <c r="E1274">
        <v>1</v>
      </c>
      <c r="G1274" s="6"/>
      <c r="H1274" t="s">
        <v>46</v>
      </c>
      <c r="I1274" t="s">
        <v>168</v>
      </c>
      <c r="J1274" t="s">
        <v>169</v>
      </c>
    </row>
    <row r="1275" spans="1:10" x14ac:dyDescent="0.75">
      <c r="A1275" s="16">
        <v>43409</v>
      </c>
      <c r="B1275" t="s">
        <v>4</v>
      </c>
      <c r="C1275" t="s">
        <v>46</v>
      </c>
      <c r="D1275" t="s">
        <v>3025</v>
      </c>
      <c r="E1275">
        <v>1</v>
      </c>
      <c r="G1275" s="6"/>
      <c r="H1275" t="s">
        <v>46</v>
      </c>
      <c r="I1275" t="s">
        <v>2447</v>
      </c>
      <c r="J1275" t="s">
        <v>2535</v>
      </c>
    </row>
    <row r="1276" spans="1:10" x14ac:dyDescent="0.75">
      <c r="A1276" s="16">
        <v>43409</v>
      </c>
      <c r="B1276" t="s">
        <v>4</v>
      </c>
      <c r="C1276" t="s">
        <v>46</v>
      </c>
      <c r="D1276" t="s">
        <v>3026</v>
      </c>
      <c r="E1276">
        <v>1</v>
      </c>
      <c r="G1276" s="6"/>
      <c r="H1276" t="s">
        <v>46</v>
      </c>
      <c r="I1276" t="s">
        <v>168</v>
      </c>
      <c r="J1276" t="s">
        <v>169</v>
      </c>
    </row>
    <row r="1277" spans="1:10" x14ac:dyDescent="0.75">
      <c r="A1277" s="16">
        <v>43409</v>
      </c>
      <c r="B1277" t="s">
        <v>4</v>
      </c>
      <c r="C1277" t="s">
        <v>46</v>
      </c>
      <c r="D1277" t="s">
        <v>3027</v>
      </c>
      <c r="E1277">
        <v>1</v>
      </c>
      <c r="G1277" s="6"/>
      <c r="H1277" t="s">
        <v>46</v>
      </c>
      <c r="I1277" t="s">
        <v>168</v>
      </c>
      <c r="J1277" t="s">
        <v>169</v>
      </c>
    </row>
    <row r="1278" spans="1:10" x14ac:dyDescent="0.75">
      <c r="A1278" s="16">
        <v>43409</v>
      </c>
      <c r="B1278" t="s">
        <v>4</v>
      </c>
      <c r="C1278" t="s">
        <v>46</v>
      </c>
      <c r="D1278" t="s">
        <v>3028</v>
      </c>
      <c r="E1278">
        <v>1</v>
      </c>
      <c r="G1278" s="6"/>
      <c r="H1278" t="s">
        <v>46</v>
      </c>
      <c r="I1278" t="s">
        <v>168</v>
      </c>
      <c r="J1278" t="s">
        <v>169</v>
      </c>
    </row>
    <row r="1279" spans="1:10" x14ac:dyDescent="0.75">
      <c r="A1279" s="16">
        <v>43409</v>
      </c>
      <c r="B1279" t="s">
        <v>4</v>
      </c>
      <c r="C1279" t="s">
        <v>46</v>
      </c>
      <c r="D1279" t="s">
        <v>3029</v>
      </c>
      <c r="E1279">
        <v>1</v>
      </c>
      <c r="G1279" s="6"/>
      <c r="H1279" t="s">
        <v>46</v>
      </c>
      <c r="I1279" t="s">
        <v>168</v>
      </c>
      <c r="J1279" t="s">
        <v>169</v>
      </c>
    </row>
    <row r="1280" spans="1:10" x14ac:dyDescent="0.75">
      <c r="A1280" s="16">
        <v>43409</v>
      </c>
      <c r="B1280" t="s">
        <v>4</v>
      </c>
      <c r="C1280" t="s">
        <v>46</v>
      </c>
      <c r="D1280" t="s">
        <v>4721</v>
      </c>
      <c r="E1280">
        <v>1</v>
      </c>
      <c r="G1280" s="6"/>
      <c r="H1280" t="s">
        <v>1146</v>
      </c>
      <c r="I1280" t="s">
        <v>168</v>
      </c>
      <c r="J1280" t="s">
        <v>169</v>
      </c>
    </row>
    <row r="1281" spans="1:10" x14ac:dyDescent="0.75">
      <c r="A1281" s="16">
        <v>43409</v>
      </c>
      <c r="B1281" t="s">
        <v>4</v>
      </c>
      <c r="C1281" t="s">
        <v>46</v>
      </c>
      <c r="D1281" t="s">
        <v>4722</v>
      </c>
      <c r="E1281">
        <v>1</v>
      </c>
      <c r="G1281" s="6"/>
      <c r="H1281" t="s">
        <v>4122</v>
      </c>
      <c r="I1281" t="s">
        <v>168</v>
      </c>
      <c r="J1281" t="s">
        <v>169</v>
      </c>
    </row>
    <row r="1282" spans="1:10" x14ac:dyDescent="0.75">
      <c r="A1282" s="16">
        <v>43409</v>
      </c>
      <c r="B1282" t="s">
        <v>4</v>
      </c>
      <c r="C1282" t="s">
        <v>46</v>
      </c>
      <c r="D1282" t="s">
        <v>3030</v>
      </c>
      <c r="E1282">
        <v>1</v>
      </c>
      <c r="G1282" s="6"/>
      <c r="H1282" t="s">
        <v>46</v>
      </c>
      <c r="I1282" t="s">
        <v>168</v>
      </c>
      <c r="J1282" t="s">
        <v>169</v>
      </c>
    </row>
    <row r="1283" spans="1:10" x14ac:dyDescent="0.75">
      <c r="A1283" s="16">
        <v>43409</v>
      </c>
      <c r="B1283" t="s">
        <v>4</v>
      </c>
      <c r="C1283" t="s">
        <v>46</v>
      </c>
      <c r="D1283" s="11" t="s">
        <v>3031</v>
      </c>
      <c r="E1283">
        <v>1</v>
      </c>
      <c r="G1283" s="6"/>
      <c r="H1283" t="s">
        <v>46</v>
      </c>
      <c r="I1283" t="s">
        <v>168</v>
      </c>
      <c r="J1283" t="s">
        <v>169</v>
      </c>
    </row>
    <row r="1284" spans="1:10" x14ac:dyDescent="0.75">
      <c r="A1284" s="16">
        <v>43409</v>
      </c>
      <c r="B1284" t="s">
        <v>4</v>
      </c>
      <c r="C1284" t="s">
        <v>46</v>
      </c>
      <c r="D1284" t="s">
        <v>3032</v>
      </c>
      <c r="E1284">
        <v>1</v>
      </c>
      <c r="G1284" s="6"/>
      <c r="H1284" t="s">
        <v>46</v>
      </c>
      <c r="I1284" t="s">
        <v>168</v>
      </c>
      <c r="J1284" t="s">
        <v>169</v>
      </c>
    </row>
    <row r="1285" spans="1:10" x14ac:dyDescent="0.75">
      <c r="A1285" s="16">
        <v>43409</v>
      </c>
      <c r="B1285" t="s">
        <v>4</v>
      </c>
      <c r="C1285" t="s">
        <v>46</v>
      </c>
      <c r="D1285" t="s">
        <v>3033</v>
      </c>
      <c r="E1285">
        <v>1</v>
      </c>
      <c r="G1285" s="6"/>
      <c r="H1285" t="s">
        <v>46</v>
      </c>
      <c r="I1285" t="s">
        <v>168</v>
      </c>
      <c r="J1285" t="s">
        <v>169</v>
      </c>
    </row>
    <row r="1286" spans="1:10" x14ac:dyDescent="0.75">
      <c r="A1286" s="16">
        <v>43409</v>
      </c>
      <c r="B1286" t="s">
        <v>4</v>
      </c>
      <c r="C1286" t="s">
        <v>46</v>
      </c>
      <c r="D1286" t="s">
        <v>3034</v>
      </c>
      <c r="E1286">
        <v>1</v>
      </c>
      <c r="G1286" s="6"/>
      <c r="H1286" t="s">
        <v>46</v>
      </c>
      <c r="I1286" t="s">
        <v>168</v>
      </c>
      <c r="J1286" t="s">
        <v>169</v>
      </c>
    </row>
    <row r="1287" spans="1:10" x14ac:dyDescent="0.75">
      <c r="A1287" s="16">
        <v>43409</v>
      </c>
      <c r="B1287" t="s">
        <v>4</v>
      </c>
      <c r="C1287" t="s">
        <v>46</v>
      </c>
      <c r="D1287" t="s">
        <v>3035</v>
      </c>
      <c r="E1287">
        <v>1</v>
      </c>
      <c r="G1287" s="6"/>
      <c r="H1287" t="s">
        <v>46</v>
      </c>
      <c r="I1287" t="s">
        <v>168</v>
      </c>
      <c r="J1287" t="s">
        <v>169</v>
      </c>
    </row>
    <row r="1288" spans="1:10" x14ac:dyDescent="0.75">
      <c r="A1288" s="16">
        <v>43409</v>
      </c>
      <c r="B1288" t="s">
        <v>4</v>
      </c>
      <c r="C1288" t="s">
        <v>46</v>
      </c>
      <c r="D1288" t="s">
        <v>3036</v>
      </c>
      <c r="E1288">
        <v>1</v>
      </c>
      <c r="G1288" s="6"/>
      <c r="H1288" t="s">
        <v>46</v>
      </c>
      <c r="I1288" t="s">
        <v>168</v>
      </c>
      <c r="J1288" t="s">
        <v>169</v>
      </c>
    </row>
    <row r="1289" spans="1:10" x14ac:dyDescent="0.75">
      <c r="A1289" s="16">
        <v>43409</v>
      </c>
      <c r="B1289" t="s">
        <v>4</v>
      </c>
      <c r="C1289" t="s">
        <v>46</v>
      </c>
      <c r="D1289" t="s">
        <v>3037</v>
      </c>
      <c r="E1289">
        <v>1</v>
      </c>
      <c r="G1289" s="6"/>
      <c r="H1289" t="s">
        <v>46</v>
      </c>
      <c r="I1289" t="s">
        <v>168</v>
      </c>
      <c r="J1289" t="s">
        <v>169</v>
      </c>
    </row>
    <row r="1290" spans="1:10" x14ac:dyDescent="0.75">
      <c r="A1290" s="16">
        <v>43409</v>
      </c>
      <c r="B1290" t="s">
        <v>4</v>
      </c>
      <c r="C1290" t="s">
        <v>46</v>
      </c>
      <c r="D1290" t="s">
        <v>3038</v>
      </c>
      <c r="E1290">
        <v>1</v>
      </c>
      <c r="G1290" s="6"/>
      <c r="H1290" t="s">
        <v>46</v>
      </c>
      <c r="I1290" t="s">
        <v>168</v>
      </c>
      <c r="J1290" t="s">
        <v>169</v>
      </c>
    </row>
    <row r="1291" spans="1:10" x14ac:dyDescent="0.75">
      <c r="A1291" s="16">
        <v>43409</v>
      </c>
      <c r="B1291" t="s">
        <v>4</v>
      </c>
      <c r="C1291" t="s">
        <v>46</v>
      </c>
      <c r="D1291" t="s">
        <v>3039</v>
      </c>
      <c r="E1291">
        <v>1</v>
      </c>
      <c r="G1291" s="6"/>
      <c r="H1291" t="s">
        <v>46</v>
      </c>
      <c r="I1291" t="s">
        <v>168</v>
      </c>
      <c r="J1291" t="s">
        <v>169</v>
      </c>
    </row>
    <row r="1292" spans="1:10" x14ac:dyDescent="0.75">
      <c r="A1292" s="16">
        <v>43409</v>
      </c>
      <c r="B1292" t="s">
        <v>4</v>
      </c>
      <c r="C1292" t="s">
        <v>46</v>
      </c>
      <c r="D1292" t="s">
        <v>3040</v>
      </c>
      <c r="E1292">
        <v>1</v>
      </c>
      <c r="G1292" s="6"/>
      <c r="H1292" t="s">
        <v>46</v>
      </c>
      <c r="I1292" t="s">
        <v>168</v>
      </c>
      <c r="J1292" t="s">
        <v>3134</v>
      </c>
    </row>
    <row r="1293" spans="1:10" x14ac:dyDescent="0.75">
      <c r="A1293" s="16">
        <v>43409</v>
      </c>
      <c r="B1293" t="s">
        <v>4</v>
      </c>
      <c r="C1293" t="s">
        <v>46</v>
      </c>
      <c r="D1293" t="s">
        <v>4723</v>
      </c>
      <c r="E1293">
        <v>1</v>
      </c>
      <c r="G1293" s="6"/>
      <c r="H1293" t="s">
        <v>1811</v>
      </c>
      <c r="I1293" t="s">
        <v>168</v>
      </c>
      <c r="J1293" t="s">
        <v>169</v>
      </c>
    </row>
    <row r="1294" spans="1:10" x14ac:dyDescent="0.75">
      <c r="A1294" s="16">
        <v>43409</v>
      </c>
      <c r="B1294" t="s">
        <v>4</v>
      </c>
      <c r="C1294" t="s">
        <v>46</v>
      </c>
      <c r="D1294" t="s">
        <v>3041</v>
      </c>
      <c r="E1294">
        <v>1</v>
      </c>
      <c r="G1294" s="6"/>
      <c r="H1294" t="s">
        <v>46</v>
      </c>
      <c r="I1294" t="s">
        <v>168</v>
      </c>
      <c r="J1294" t="s">
        <v>169</v>
      </c>
    </row>
    <row r="1295" spans="1:10" x14ac:dyDescent="0.75">
      <c r="A1295" s="16">
        <v>43409</v>
      </c>
      <c r="B1295" t="s">
        <v>4</v>
      </c>
      <c r="C1295" t="s">
        <v>46</v>
      </c>
      <c r="D1295" t="s">
        <v>3042</v>
      </c>
      <c r="E1295">
        <v>1</v>
      </c>
      <c r="G1295" s="6"/>
      <c r="H1295" t="s">
        <v>46</v>
      </c>
      <c r="I1295" t="s">
        <v>168</v>
      </c>
      <c r="J1295" t="s">
        <v>169</v>
      </c>
    </row>
    <row r="1296" spans="1:10" x14ac:dyDescent="0.75">
      <c r="A1296" s="16">
        <v>43409</v>
      </c>
      <c r="B1296" t="s">
        <v>4</v>
      </c>
      <c r="C1296" t="s">
        <v>46</v>
      </c>
      <c r="D1296" t="s">
        <v>3043</v>
      </c>
      <c r="E1296">
        <v>1</v>
      </c>
      <c r="G1296" s="6"/>
      <c r="H1296" t="s">
        <v>46</v>
      </c>
      <c r="I1296" t="s">
        <v>2447</v>
      </c>
      <c r="J1296" t="s">
        <v>169</v>
      </c>
    </row>
    <row r="1297" spans="1:10" x14ac:dyDescent="0.75">
      <c r="A1297" s="16">
        <v>43409</v>
      </c>
      <c r="B1297" t="s">
        <v>4</v>
      </c>
      <c r="C1297" t="s">
        <v>46</v>
      </c>
      <c r="D1297" t="s">
        <v>3044</v>
      </c>
      <c r="E1297">
        <v>1</v>
      </c>
      <c r="G1297" s="6"/>
      <c r="H1297" t="s">
        <v>46</v>
      </c>
      <c r="I1297" t="s">
        <v>168</v>
      </c>
      <c r="J1297" t="s">
        <v>169</v>
      </c>
    </row>
    <row r="1298" spans="1:10" x14ac:dyDescent="0.75">
      <c r="A1298" s="16">
        <v>43409</v>
      </c>
      <c r="B1298" t="s">
        <v>4</v>
      </c>
      <c r="C1298" t="s">
        <v>46</v>
      </c>
      <c r="D1298" t="s">
        <v>3045</v>
      </c>
      <c r="E1298">
        <v>1</v>
      </c>
      <c r="G1298" s="6"/>
      <c r="H1298" t="s">
        <v>46</v>
      </c>
      <c r="I1298" t="s">
        <v>168</v>
      </c>
      <c r="J1298" t="s">
        <v>169</v>
      </c>
    </row>
    <row r="1299" spans="1:10" x14ac:dyDescent="0.75">
      <c r="A1299" s="16">
        <v>43409</v>
      </c>
      <c r="B1299" t="s">
        <v>4</v>
      </c>
      <c r="C1299" t="s">
        <v>46</v>
      </c>
      <c r="D1299" t="s">
        <v>3046</v>
      </c>
      <c r="E1299">
        <v>1</v>
      </c>
      <c r="G1299" s="6"/>
      <c r="H1299" t="s">
        <v>46</v>
      </c>
      <c r="I1299" t="s">
        <v>168</v>
      </c>
      <c r="J1299" t="s">
        <v>169</v>
      </c>
    </row>
    <row r="1300" spans="1:10" x14ac:dyDescent="0.75">
      <c r="A1300" s="16">
        <v>43409</v>
      </c>
      <c r="B1300" t="s">
        <v>4</v>
      </c>
      <c r="C1300" t="s">
        <v>46</v>
      </c>
      <c r="D1300" t="s">
        <v>3047</v>
      </c>
      <c r="E1300">
        <v>1</v>
      </c>
      <c r="G1300" s="6"/>
      <c r="H1300" t="s">
        <v>46</v>
      </c>
      <c r="I1300" t="s">
        <v>168</v>
      </c>
      <c r="J1300" t="s">
        <v>169</v>
      </c>
    </row>
    <row r="1301" spans="1:10" x14ac:dyDescent="0.75">
      <c r="A1301" s="16">
        <v>43409</v>
      </c>
      <c r="B1301" t="s">
        <v>4</v>
      </c>
      <c r="C1301" t="s">
        <v>46</v>
      </c>
      <c r="D1301" t="s">
        <v>3048</v>
      </c>
      <c r="E1301">
        <v>1</v>
      </c>
      <c r="G1301" s="6"/>
      <c r="H1301" t="s">
        <v>46</v>
      </c>
      <c r="I1301" t="s">
        <v>168</v>
      </c>
      <c r="J1301" t="s">
        <v>169</v>
      </c>
    </row>
    <row r="1302" spans="1:10" x14ac:dyDescent="0.75">
      <c r="A1302" s="16">
        <v>43409</v>
      </c>
      <c r="B1302" t="s">
        <v>4</v>
      </c>
      <c r="C1302" t="s">
        <v>46</v>
      </c>
      <c r="D1302" t="s">
        <v>3049</v>
      </c>
      <c r="E1302">
        <v>1</v>
      </c>
      <c r="G1302" s="6"/>
      <c r="H1302" t="s">
        <v>46</v>
      </c>
      <c r="I1302" t="s">
        <v>168</v>
      </c>
      <c r="J1302" t="s">
        <v>169</v>
      </c>
    </row>
    <row r="1303" spans="1:10" x14ac:dyDescent="0.75">
      <c r="A1303" s="16">
        <v>43409</v>
      </c>
      <c r="B1303" t="s">
        <v>4</v>
      </c>
      <c r="C1303" t="s">
        <v>46</v>
      </c>
      <c r="D1303" t="s">
        <v>3050</v>
      </c>
      <c r="E1303">
        <v>1</v>
      </c>
      <c r="G1303" s="6"/>
      <c r="H1303" t="s">
        <v>46</v>
      </c>
      <c r="I1303" t="s">
        <v>168</v>
      </c>
      <c r="J1303" t="s">
        <v>3134</v>
      </c>
    </row>
    <row r="1304" spans="1:10" x14ac:dyDescent="0.75">
      <c r="A1304" s="16">
        <v>43409</v>
      </c>
      <c r="B1304" t="s">
        <v>4</v>
      </c>
      <c r="C1304" t="s">
        <v>46</v>
      </c>
      <c r="D1304" t="s">
        <v>3051</v>
      </c>
      <c r="E1304">
        <v>1</v>
      </c>
      <c r="G1304" s="6"/>
      <c r="H1304" t="s">
        <v>46</v>
      </c>
      <c r="I1304" t="s">
        <v>168</v>
      </c>
      <c r="J1304" t="s">
        <v>3134</v>
      </c>
    </row>
    <row r="1305" spans="1:10" x14ac:dyDescent="0.75">
      <c r="A1305" s="16">
        <v>43409</v>
      </c>
      <c r="B1305" t="s">
        <v>4</v>
      </c>
      <c r="C1305" t="s">
        <v>46</v>
      </c>
      <c r="D1305" t="s">
        <v>4724</v>
      </c>
      <c r="E1305">
        <v>1</v>
      </c>
      <c r="G1305" s="6"/>
      <c r="H1305" t="s">
        <v>767</v>
      </c>
      <c r="I1305" t="s">
        <v>168</v>
      </c>
      <c r="J1305" t="s">
        <v>169</v>
      </c>
    </row>
    <row r="1306" spans="1:10" x14ac:dyDescent="0.75">
      <c r="A1306" s="16">
        <v>43409</v>
      </c>
      <c r="B1306" t="s">
        <v>4</v>
      </c>
      <c r="C1306" t="s">
        <v>46</v>
      </c>
      <c r="D1306" t="s">
        <v>4725</v>
      </c>
      <c r="E1306">
        <v>1</v>
      </c>
      <c r="G1306" s="6"/>
      <c r="H1306" t="s">
        <v>767</v>
      </c>
      <c r="I1306" t="s">
        <v>168</v>
      </c>
      <c r="J1306" t="s">
        <v>169</v>
      </c>
    </row>
    <row r="1307" spans="1:10" x14ac:dyDescent="0.75">
      <c r="A1307" s="16">
        <v>43409</v>
      </c>
      <c r="B1307" t="s">
        <v>4</v>
      </c>
      <c r="C1307" t="s">
        <v>46</v>
      </c>
      <c r="D1307" t="s">
        <v>3052</v>
      </c>
      <c r="E1307">
        <v>1</v>
      </c>
      <c r="G1307" s="6"/>
      <c r="H1307" t="s">
        <v>46</v>
      </c>
      <c r="I1307" t="s">
        <v>168</v>
      </c>
      <c r="J1307" t="s">
        <v>169</v>
      </c>
    </row>
    <row r="1308" spans="1:10" x14ac:dyDescent="0.75">
      <c r="A1308" s="16">
        <v>43409</v>
      </c>
      <c r="B1308" t="s">
        <v>4</v>
      </c>
      <c r="C1308" t="s">
        <v>46</v>
      </c>
      <c r="D1308" t="s">
        <v>3053</v>
      </c>
      <c r="E1308">
        <v>1</v>
      </c>
      <c r="G1308" s="6"/>
      <c r="H1308" t="s">
        <v>46</v>
      </c>
      <c r="I1308" t="s">
        <v>168</v>
      </c>
      <c r="J1308" t="s">
        <v>169</v>
      </c>
    </row>
    <row r="1309" spans="1:10" x14ac:dyDescent="0.75">
      <c r="A1309" s="16">
        <v>43409</v>
      </c>
      <c r="B1309" t="s">
        <v>4</v>
      </c>
      <c r="C1309" t="s">
        <v>46</v>
      </c>
      <c r="D1309" t="s">
        <v>3054</v>
      </c>
      <c r="E1309">
        <v>1</v>
      </c>
      <c r="G1309" s="6"/>
      <c r="H1309" t="s">
        <v>46</v>
      </c>
      <c r="I1309" t="s">
        <v>2447</v>
      </c>
      <c r="J1309" t="s">
        <v>169</v>
      </c>
    </row>
    <row r="1310" spans="1:10" x14ac:dyDescent="0.75">
      <c r="A1310" s="16">
        <v>43409</v>
      </c>
      <c r="B1310" t="s">
        <v>4</v>
      </c>
      <c r="C1310" t="s">
        <v>46</v>
      </c>
      <c r="D1310" t="s">
        <v>3055</v>
      </c>
      <c r="E1310">
        <v>1</v>
      </c>
      <c r="G1310" s="6"/>
      <c r="H1310" t="s">
        <v>46</v>
      </c>
      <c r="I1310" t="s">
        <v>168</v>
      </c>
      <c r="J1310" t="s">
        <v>169</v>
      </c>
    </row>
    <row r="1311" spans="1:10" x14ac:dyDescent="0.75">
      <c r="A1311" s="16">
        <v>43409</v>
      </c>
      <c r="B1311" t="s">
        <v>4</v>
      </c>
      <c r="C1311" t="s">
        <v>46</v>
      </c>
      <c r="D1311" t="s">
        <v>3056</v>
      </c>
      <c r="E1311">
        <v>1</v>
      </c>
      <c r="G1311" s="6"/>
      <c r="H1311" t="s">
        <v>46</v>
      </c>
      <c r="I1311" t="s">
        <v>168</v>
      </c>
      <c r="J1311" t="s">
        <v>169</v>
      </c>
    </row>
    <row r="1312" spans="1:10" x14ac:dyDescent="0.75">
      <c r="A1312" s="16">
        <v>43409</v>
      </c>
      <c r="B1312" t="s">
        <v>4</v>
      </c>
      <c r="C1312" t="s">
        <v>46</v>
      </c>
      <c r="D1312" t="s">
        <v>4726</v>
      </c>
      <c r="E1312">
        <v>1</v>
      </c>
      <c r="G1312" s="6"/>
      <c r="H1312" t="s">
        <v>767</v>
      </c>
      <c r="I1312" t="s">
        <v>168</v>
      </c>
      <c r="J1312" t="s">
        <v>169</v>
      </c>
    </row>
    <row r="1313" spans="1:10" x14ac:dyDescent="0.75">
      <c r="A1313" s="16">
        <v>43409</v>
      </c>
      <c r="B1313" t="s">
        <v>4</v>
      </c>
      <c r="C1313" t="s">
        <v>46</v>
      </c>
      <c r="D1313" t="s">
        <v>4727</v>
      </c>
      <c r="E1313">
        <v>1</v>
      </c>
      <c r="G1313" s="6"/>
      <c r="H1313" t="s">
        <v>1146</v>
      </c>
      <c r="I1313" t="s">
        <v>168</v>
      </c>
      <c r="J1313" t="s">
        <v>169</v>
      </c>
    </row>
    <row r="1314" spans="1:10" x14ac:dyDescent="0.75">
      <c r="A1314" s="16">
        <v>43409</v>
      </c>
      <c r="B1314" t="s">
        <v>4</v>
      </c>
      <c r="C1314" t="s">
        <v>46</v>
      </c>
      <c r="D1314" t="s">
        <v>3057</v>
      </c>
      <c r="E1314">
        <v>1</v>
      </c>
      <c r="G1314" s="6"/>
      <c r="H1314" t="s">
        <v>46</v>
      </c>
      <c r="I1314" t="s">
        <v>168</v>
      </c>
      <c r="J1314" t="s">
        <v>169</v>
      </c>
    </row>
    <row r="1315" spans="1:10" x14ac:dyDescent="0.75">
      <c r="A1315" s="16">
        <v>43409</v>
      </c>
      <c r="B1315" t="s">
        <v>4</v>
      </c>
      <c r="C1315" t="s">
        <v>46</v>
      </c>
      <c r="D1315" t="s">
        <v>3058</v>
      </c>
      <c r="E1315">
        <v>1</v>
      </c>
      <c r="G1315" s="6"/>
      <c r="H1315" t="s">
        <v>46</v>
      </c>
      <c r="I1315" t="s">
        <v>168</v>
      </c>
      <c r="J1315" t="s">
        <v>169</v>
      </c>
    </row>
    <row r="1316" spans="1:10" x14ac:dyDescent="0.75">
      <c r="A1316" s="16">
        <v>43409</v>
      </c>
      <c r="B1316" t="s">
        <v>4</v>
      </c>
      <c r="C1316" t="s">
        <v>46</v>
      </c>
      <c r="D1316" t="s">
        <v>3059</v>
      </c>
      <c r="E1316">
        <v>1</v>
      </c>
      <c r="G1316" s="6"/>
      <c r="H1316" t="s">
        <v>46</v>
      </c>
      <c r="I1316" t="s">
        <v>168</v>
      </c>
      <c r="J1316" t="s">
        <v>169</v>
      </c>
    </row>
    <row r="1317" spans="1:10" x14ac:dyDescent="0.75">
      <c r="A1317" s="16">
        <v>43409</v>
      </c>
      <c r="B1317" t="s">
        <v>4</v>
      </c>
      <c r="C1317" t="s">
        <v>46</v>
      </c>
      <c r="D1317" t="s">
        <v>3060</v>
      </c>
      <c r="E1317">
        <v>1</v>
      </c>
      <c r="G1317" s="6"/>
      <c r="H1317" t="s">
        <v>46</v>
      </c>
      <c r="I1317" t="s">
        <v>2447</v>
      </c>
      <c r="J1317" t="s">
        <v>169</v>
      </c>
    </row>
    <row r="1318" spans="1:10" x14ac:dyDescent="0.75">
      <c r="A1318" s="16">
        <v>43409</v>
      </c>
      <c r="B1318" t="s">
        <v>4</v>
      </c>
      <c r="C1318" t="s">
        <v>46</v>
      </c>
      <c r="D1318" t="s">
        <v>4728</v>
      </c>
      <c r="E1318">
        <v>1</v>
      </c>
      <c r="G1318" s="6"/>
      <c r="H1318" t="s">
        <v>46</v>
      </c>
      <c r="I1318" t="s">
        <v>168</v>
      </c>
      <c r="J1318" t="s">
        <v>525</v>
      </c>
    </row>
    <row r="1319" spans="1:10" x14ac:dyDescent="0.75">
      <c r="A1319" s="16">
        <v>43409</v>
      </c>
      <c r="B1319" t="s">
        <v>4</v>
      </c>
      <c r="C1319" t="s">
        <v>46</v>
      </c>
      <c r="D1319" t="s">
        <v>4729</v>
      </c>
      <c r="E1319">
        <v>1</v>
      </c>
      <c r="G1319" s="6"/>
      <c r="H1319" t="s">
        <v>46</v>
      </c>
      <c r="I1319" t="s">
        <v>168</v>
      </c>
      <c r="J1319" t="s">
        <v>525</v>
      </c>
    </row>
    <row r="1320" spans="1:10" x14ac:dyDescent="0.75">
      <c r="A1320" s="16">
        <v>43409</v>
      </c>
      <c r="B1320" t="s">
        <v>4</v>
      </c>
      <c r="C1320" t="s">
        <v>46</v>
      </c>
      <c r="D1320" t="s">
        <v>4730</v>
      </c>
      <c r="E1320">
        <v>1</v>
      </c>
      <c r="G1320" s="6"/>
      <c r="H1320" t="s">
        <v>46</v>
      </c>
      <c r="I1320" t="s">
        <v>168</v>
      </c>
      <c r="J1320" t="s">
        <v>525</v>
      </c>
    </row>
    <row r="1321" spans="1:10" x14ac:dyDescent="0.75">
      <c r="A1321" s="16">
        <v>43409</v>
      </c>
      <c r="B1321" t="s">
        <v>4</v>
      </c>
      <c r="C1321" t="s">
        <v>46</v>
      </c>
      <c r="D1321" t="s">
        <v>4731</v>
      </c>
      <c r="E1321">
        <v>1</v>
      </c>
      <c r="G1321" s="6"/>
      <c r="H1321" t="s">
        <v>46</v>
      </c>
      <c r="I1321" t="s">
        <v>168</v>
      </c>
      <c r="J1321" t="s">
        <v>525</v>
      </c>
    </row>
    <row r="1322" spans="1:10" x14ac:dyDescent="0.75">
      <c r="A1322" s="16">
        <v>43409</v>
      </c>
      <c r="B1322" t="s">
        <v>4</v>
      </c>
      <c r="C1322" t="s">
        <v>46</v>
      </c>
      <c r="D1322" t="s">
        <v>4732</v>
      </c>
      <c r="E1322">
        <v>1</v>
      </c>
      <c r="G1322" s="6"/>
      <c r="H1322" t="s">
        <v>46</v>
      </c>
      <c r="I1322" t="s">
        <v>168</v>
      </c>
      <c r="J1322" t="s">
        <v>525</v>
      </c>
    </row>
    <row r="1323" spans="1:10" x14ac:dyDescent="0.75">
      <c r="A1323" s="16">
        <v>43409</v>
      </c>
      <c r="B1323" t="s">
        <v>4</v>
      </c>
      <c r="C1323" t="s">
        <v>46</v>
      </c>
      <c r="D1323" t="s">
        <v>4733</v>
      </c>
      <c r="E1323">
        <v>1</v>
      </c>
      <c r="G1323" s="6"/>
      <c r="H1323" t="s">
        <v>4196</v>
      </c>
      <c r="I1323" t="s">
        <v>168</v>
      </c>
      <c r="J1323" t="s">
        <v>525</v>
      </c>
    </row>
    <row r="1324" spans="1:10" x14ac:dyDescent="0.75">
      <c r="A1324" s="16">
        <v>43409</v>
      </c>
      <c r="B1324" t="s">
        <v>4</v>
      </c>
      <c r="C1324" t="s">
        <v>46</v>
      </c>
      <c r="D1324" t="s">
        <v>4734</v>
      </c>
      <c r="E1324">
        <v>1</v>
      </c>
      <c r="G1324" s="6"/>
      <c r="H1324" t="s">
        <v>46</v>
      </c>
      <c r="I1324" t="s">
        <v>168</v>
      </c>
      <c r="J1324" t="s">
        <v>525</v>
      </c>
    </row>
    <row r="1325" spans="1:10" x14ac:dyDescent="0.75">
      <c r="A1325" s="16">
        <v>43409</v>
      </c>
      <c r="B1325" t="s">
        <v>4</v>
      </c>
      <c r="C1325" t="s">
        <v>46</v>
      </c>
      <c r="D1325" t="s">
        <v>4735</v>
      </c>
      <c r="E1325">
        <v>1</v>
      </c>
      <c r="G1325" s="6"/>
      <c r="H1325" t="s">
        <v>46</v>
      </c>
      <c r="I1325" t="s">
        <v>168</v>
      </c>
      <c r="J1325" t="s">
        <v>525</v>
      </c>
    </row>
    <row r="1326" spans="1:10" x14ac:dyDescent="0.75">
      <c r="A1326" s="16">
        <v>43409</v>
      </c>
      <c r="B1326" t="s">
        <v>4</v>
      </c>
      <c r="C1326" t="s">
        <v>46</v>
      </c>
      <c r="D1326" t="s">
        <v>4736</v>
      </c>
      <c r="E1326">
        <v>1</v>
      </c>
      <c r="G1326" s="6"/>
      <c r="H1326" t="s">
        <v>46</v>
      </c>
      <c r="I1326" t="s">
        <v>168</v>
      </c>
      <c r="J1326" t="s">
        <v>525</v>
      </c>
    </row>
    <row r="1327" spans="1:10" x14ac:dyDescent="0.75">
      <c r="A1327" s="16">
        <v>43409</v>
      </c>
      <c r="B1327" t="s">
        <v>4</v>
      </c>
      <c r="C1327" t="s">
        <v>46</v>
      </c>
      <c r="D1327" t="s">
        <v>4737</v>
      </c>
      <c r="E1327">
        <v>1</v>
      </c>
      <c r="G1327" s="6"/>
      <c r="H1327" t="s">
        <v>46</v>
      </c>
      <c r="I1327" t="s">
        <v>168</v>
      </c>
      <c r="J1327" t="s">
        <v>525</v>
      </c>
    </row>
    <row r="1328" spans="1:10" x14ac:dyDescent="0.75">
      <c r="A1328" s="16">
        <v>43409</v>
      </c>
      <c r="B1328" t="s">
        <v>4</v>
      </c>
      <c r="C1328" t="s">
        <v>46</v>
      </c>
      <c r="D1328" t="s">
        <v>4738</v>
      </c>
      <c r="E1328">
        <v>1</v>
      </c>
      <c r="G1328" s="6"/>
      <c r="H1328" t="s">
        <v>46</v>
      </c>
      <c r="I1328" t="s">
        <v>168</v>
      </c>
      <c r="J1328" t="s">
        <v>525</v>
      </c>
    </row>
    <row r="1329" spans="1:10" x14ac:dyDescent="0.75">
      <c r="A1329" s="16">
        <v>43409</v>
      </c>
      <c r="B1329" t="s">
        <v>4</v>
      </c>
      <c r="C1329" t="s">
        <v>46</v>
      </c>
      <c r="D1329" t="s">
        <v>4739</v>
      </c>
      <c r="E1329">
        <v>1</v>
      </c>
      <c r="G1329" s="6"/>
      <c r="H1329" t="s">
        <v>4196</v>
      </c>
      <c r="I1329" t="s">
        <v>168</v>
      </c>
      <c r="J1329" t="s">
        <v>525</v>
      </c>
    </row>
    <row r="1330" spans="1:10" x14ac:dyDescent="0.75">
      <c r="A1330" s="16">
        <v>43409</v>
      </c>
      <c r="B1330" t="s">
        <v>4</v>
      </c>
      <c r="C1330" t="s">
        <v>46</v>
      </c>
      <c r="D1330" t="s">
        <v>4740</v>
      </c>
      <c r="E1330">
        <v>1</v>
      </c>
      <c r="G1330" s="6"/>
      <c r="H1330" t="s">
        <v>46</v>
      </c>
      <c r="I1330" t="s">
        <v>168</v>
      </c>
      <c r="J1330" t="s">
        <v>525</v>
      </c>
    </row>
    <row r="1331" spans="1:10" x14ac:dyDescent="0.75">
      <c r="A1331" s="16">
        <v>43409</v>
      </c>
      <c r="B1331" t="s">
        <v>4</v>
      </c>
      <c r="C1331" t="s">
        <v>46</v>
      </c>
      <c r="D1331" t="s">
        <v>4741</v>
      </c>
      <c r="E1331">
        <v>1</v>
      </c>
      <c r="G1331" s="6"/>
      <c r="H1331" t="s">
        <v>4196</v>
      </c>
      <c r="I1331" t="s">
        <v>168</v>
      </c>
      <c r="J1331" t="s">
        <v>525</v>
      </c>
    </row>
    <row r="1332" spans="1:10" x14ac:dyDescent="0.75">
      <c r="A1332" s="16">
        <v>43409</v>
      </c>
      <c r="B1332" t="s">
        <v>4</v>
      </c>
      <c r="C1332" t="s">
        <v>46</v>
      </c>
      <c r="D1332" t="s">
        <v>4742</v>
      </c>
      <c r="E1332">
        <v>1</v>
      </c>
      <c r="G1332" s="6"/>
      <c r="H1332" t="s">
        <v>46</v>
      </c>
      <c r="I1332" t="s">
        <v>168</v>
      </c>
      <c r="J1332" t="s">
        <v>525</v>
      </c>
    </row>
    <row r="1333" spans="1:10" x14ac:dyDescent="0.75">
      <c r="A1333" s="16">
        <v>43409</v>
      </c>
      <c r="B1333" t="s">
        <v>4</v>
      </c>
      <c r="C1333" t="s">
        <v>46</v>
      </c>
      <c r="D1333" t="s">
        <v>4743</v>
      </c>
      <c r="E1333">
        <v>1</v>
      </c>
      <c r="G1333" s="6"/>
      <c r="H1333" t="s">
        <v>46</v>
      </c>
      <c r="I1333" t="s">
        <v>168</v>
      </c>
      <c r="J1333" t="s">
        <v>525</v>
      </c>
    </row>
    <row r="1334" spans="1:10" x14ac:dyDescent="0.75">
      <c r="A1334" s="16">
        <v>43409</v>
      </c>
      <c r="B1334" t="s">
        <v>4</v>
      </c>
      <c r="C1334" t="s">
        <v>46</v>
      </c>
      <c r="D1334" t="s">
        <v>4744</v>
      </c>
      <c r="E1334">
        <v>1</v>
      </c>
      <c r="G1334" s="6"/>
      <c r="H1334" t="s">
        <v>46</v>
      </c>
      <c r="I1334" t="s">
        <v>168</v>
      </c>
      <c r="J1334" t="s">
        <v>525</v>
      </c>
    </row>
    <row r="1335" spans="1:10" x14ac:dyDescent="0.75">
      <c r="A1335" s="16">
        <v>43409</v>
      </c>
      <c r="B1335" t="s">
        <v>4</v>
      </c>
      <c r="C1335" t="s">
        <v>46</v>
      </c>
      <c r="D1335" t="s">
        <v>4745</v>
      </c>
      <c r="E1335">
        <v>1</v>
      </c>
      <c r="G1335" s="6"/>
      <c r="H1335" t="s">
        <v>46</v>
      </c>
      <c r="I1335" t="s">
        <v>168</v>
      </c>
      <c r="J1335" t="s">
        <v>525</v>
      </c>
    </row>
    <row r="1336" spans="1:10" x14ac:dyDescent="0.75">
      <c r="A1336" s="16">
        <v>43409</v>
      </c>
      <c r="B1336" t="s">
        <v>4</v>
      </c>
      <c r="C1336" t="s">
        <v>46</v>
      </c>
      <c r="D1336" t="s">
        <v>4746</v>
      </c>
      <c r="E1336">
        <v>1</v>
      </c>
      <c r="G1336" s="6"/>
      <c r="H1336" t="s">
        <v>46</v>
      </c>
      <c r="I1336" t="s">
        <v>168</v>
      </c>
      <c r="J1336" t="s">
        <v>525</v>
      </c>
    </row>
    <row r="1337" spans="1:10" x14ac:dyDescent="0.75">
      <c r="A1337" s="16">
        <v>43409</v>
      </c>
      <c r="B1337" t="s">
        <v>4</v>
      </c>
      <c r="C1337" t="s">
        <v>46</v>
      </c>
      <c r="D1337" t="s">
        <v>4747</v>
      </c>
      <c r="E1337">
        <v>1</v>
      </c>
      <c r="G1337" s="6"/>
      <c r="H1337" t="s">
        <v>46</v>
      </c>
      <c r="I1337" t="s">
        <v>168</v>
      </c>
      <c r="J1337" t="s">
        <v>525</v>
      </c>
    </row>
    <row r="1338" spans="1:10" x14ac:dyDescent="0.75">
      <c r="A1338" s="16">
        <v>43409</v>
      </c>
      <c r="B1338" t="s">
        <v>4</v>
      </c>
      <c r="C1338" t="s">
        <v>46</v>
      </c>
      <c r="D1338" t="s">
        <v>4748</v>
      </c>
      <c r="E1338">
        <v>1</v>
      </c>
      <c r="G1338" s="6"/>
      <c r="H1338" t="s">
        <v>46</v>
      </c>
      <c r="I1338" t="s">
        <v>168</v>
      </c>
      <c r="J1338" t="s">
        <v>525</v>
      </c>
    </row>
    <row r="1339" spans="1:10" x14ac:dyDescent="0.75">
      <c r="A1339" s="16">
        <v>43409</v>
      </c>
      <c r="B1339" t="s">
        <v>4</v>
      </c>
      <c r="C1339" t="s">
        <v>46</v>
      </c>
      <c r="D1339" t="s">
        <v>4749</v>
      </c>
      <c r="E1339">
        <v>1</v>
      </c>
      <c r="G1339" s="6"/>
      <c r="H1339" t="s">
        <v>46</v>
      </c>
      <c r="I1339" t="s">
        <v>168</v>
      </c>
      <c r="J1339" t="s">
        <v>525</v>
      </c>
    </row>
    <row r="1340" spans="1:10" x14ac:dyDescent="0.75">
      <c r="A1340" s="16">
        <v>43409</v>
      </c>
      <c r="B1340" t="s">
        <v>4</v>
      </c>
      <c r="C1340" t="s">
        <v>46</v>
      </c>
      <c r="D1340" t="s">
        <v>4750</v>
      </c>
      <c r="E1340">
        <v>1</v>
      </c>
      <c r="G1340" s="6"/>
      <c r="H1340" t="s">
        <v>46</v>
      </c>
      <c r="I1340" t="s">
        <v>168</v>
      </c>
      <c r="J1340" t="s">
        <v>525</v>
      </c>
    </row>
    <row r="1341" spans="1:10" x14ac:dyDescent="0.75">
      <c r="A1341" s="16">
        <v>43409</v>
      </c>
      <c r="B1341" t="s">
        <v>4</v>
      </c>
      <c r="C1341" t="s">
        <v>46</v>
      </c>
      <c r="D1341" t="s">
        <v>4751</v>
      </c>
      <c r="E1341">
        <v>1</v>
      </c>
      <c r="G1341" s="6"/>
      <c r="H1341" t="s">
        <v>46</v>
      </c>
      <c r="I1341" t="s">
        <v>168</v>
      </c>
      <c r="J1341" t="s">
        <v>525</v>
      </c>
    </row>
    <row r="1342" spans="1:10" x14ac:dyDescent="0.75">
      <c r="A1342" s="16">
        <v>43409</v>
      </c>
      <c r="B1342" t="s">
        <v>4</v>
      </c>
      <c r="C1342" t="s">
        <v>46</v>
      </c>
      <c r="D1342" t="s">
        <v>4752</v>
      </c>
      <c r="E1342">
        <v>1</v>
      </c>
      <c r="G1342" s="6"/>
      <c r="H1342" t="s">
        <v>46</v>
      </c>
      <c r="I1342" t="s">
        <v>168</v>
      </c>
      <c r="J1342" t="s">
        <v>525</v>
      </c>
    </row>
    <row r="1343" spans="1:10" x14ac:dyDescent="0.75">
      <c r="A1343" s="16">
        <v>43409</v>
      </c>
      <c r="B1343" t="s">
        <v>4</v>
      </c>
      <c r="C1343" t="s">
        <v>46</v>
      </c>
      <c r="D1343" t="s">
        <v>4753</v>
      </c>
      <c r="E1343">
        <v>1</v>
      </c>
      <c r="G1343" s="6"/>
      <c r="H1343" t="s">
        <v>46</v>
      </c>
      <c r="I1343" t="s">
        <v>168</v>
      </c>
      <c r="J1343" t="s">
        <v>525</v>
      </c>
    </row>
    <row r="1344" spans="1:10" x14ac:dyDescent="0.75">
      <c r="A1344" s="16">
        <v>43409</v>
      </c>
      <c r="B1344" t="s">
        <v>4</v>
      </c>
      <c r="C1344" t="s">
        <v>46</v>
      </c>
      <c r="D1344" t="s">
        <v>4754</v>
      </c>
      <c r="E1344">
        <v>1</v>
      </c>
      <c r="G1344" s="6"/>
      <c r="H1344" t="s">
        <v>4756</v>
      </c>
      <c r="I1344" t="s">
        <v>168</v>
      </c>
      <c r="J1344" t="s">
        <v>525</v>
      </c>
    </row>
    <row r="1345" spans="1:10" x14ac:dyDescent="0.75">
      <c r="A1345" s="16">
        <v>43409</v>
      </c>
      <c r="B1345" t="s">
        <v>4</v>
      </c>
      <c r="C1345" t="s">
        <v>46</v>
      </c>
      <c r="D1345" t="s">
        <v>4755</v>
      </c>
      <c r="E1345">
        <v>1</v>
      </c>
      <c r="G1345" s="6"/>
      <c r="H1345" t="s">
        <v>4757</v>
      </c>
      <c r="I1345" t="s">
        <v>168</v>
      </c>
      <c r="J1345" t="s">
        <v>525</v>
      </c>
    </row>
    <row r="1346" spans="1:10" x14ac:dyDescent="0.75">
      <c r="A1346" s="16">
        <v>43409</v>
      </c>
      <c r="B1346" t="s">
        <v>4</v>
      </c>
      <c r="C1346" t="s">
        <v>46</v>
      </c>
      <c r="D1346" t="s">
        <v>4758</v>
      </c>
      <c r="E1346">
        <v>1</v>
      </c>
      <c r="G1346" s="6"/>
      <c r="H1346" t="s">
        <v>46</v>
      </c>
      <c r="I1346" t="s">
        <v>168</v>
      </c>
      <c r="J1346" t="s">
        <v>525</v>
      </c>
    </row>
    <row r="1347" spans="1:10" x14ac:dyDescent="0.75">
      <c r="A1347" s="16">
        <v>43409</v>
      </c>
      <c r="B1347" t="s">
        <v>4</v>
      </c>
      <c r="C1347" t="s">
        <v>46</v>
      </c>
      <c r="D1347" t="s">
        <v>4759</v>
      </c>
      <c r="E1347">
        <v>1</v>
      </c>
      <c r="G1347" s="6"/>
      <c r="H1347" t="s">
        <v>46</v>
      </c>
      <c r="I1347" t="s">
        <v>168</v>
      </c>
      <c r="J1347" t="s">
        <v>525</v>
      </c>
    </row>
    <row r="1348" spans="1:10" x14ac:dyDescent="0.75">
      <c r="A1348" s="16">
        <v>43409</v>
      </c>
      <c r="B1348" t="s">
        <v>4</v>
      </c>
      <c r="C1348" t="s">
        <v>46</v>
      </c>
      <c r="D1348" t="s">
        <v>4760</v>
      </c>
      <c r="E1348">
        <v>1</v>
      </c>
      <c r="G1348" s="6"/>
      <c r="H1348" t="s">
        <v>46</v>
      </c>
      <c r="I1348" t="s">
        <v>168</v>
      </c>
      <c r="J1348" t="s">
        <v>525</v>
      </c>
    </row>
    <row r="1349" spans="1:10" x14ac:dyDescent="0.75">
      <c r="A1349" s="16">
        <v>43409</v>
      </c>
      <c r="B1349" t="s">
        <v>4</v>
      </c>
      <c r="C1349" t="s">
        <v>46</v>
      </c>
      <c r="D1349" t="s">
        <v>4761</v>
      </c>
      <c r="E1349">
        <v>1</v>
      </c>
      <c r="G1349" s="6"/>
      <c r="H1349" t="s">
        <v>46</v>
      </c>
      <c r="I1349" t="s">
        <v>168</v>
      </c>
      <c r="J1349" t="s">
        <v>525</v>
      </c>
    </row>
    <row r="1350" spans="1:10" x14ac:dyDescent="0.75">
      <c r="A1350" s="16">
        <v>43409</v>
      </c>
      <c r="B1350" t="s">
        <v>4</v>
      </c>
      <c r="C1350" t="s">
        <v>46</v>
      </c>
      <c r="D1350" t="s">
        <v>4762</v>
      </c>
      <c r="E1350">
        <v>1</v>
      </c>
      <c r="G1350" s="6"/>
      <c r="H1350" t="s">
        <v>46</v>
      </c>
      <c r="I1350" t="s">
        <v>168</v>
      </c>
      <c r="J1350" t="s">
        <v>525</v>
      </c>
    </row>
    <row r="1351" spans="1:10" x14ac:dyDescent="0.75">
      <c r="A1351" s="16">
        <v>43409</v>
      </c>
      <c r="B1351" t="s">
        <v>4</v>
      </c>
      <c r="C1351" t="s">
        <v>46</v>
      </c>
      <c r="D1351" t="s">
        <v>4763</v>
      </c>
      <c r="E1351">
        <v>1</v>
      </c>
      <c r="G1351" s="6"/>
      <c r="H1351" t="s">
        <v>46</v>
      </c>
      <c r="I1351" t="s">
        <v>168</v>
      </c>
      <c r="J1351" t="s">
        <v>525</v>
      </c>
    </row>
    <row r="1352" spans="1:10" x14ac:dyDescent="0.75">
      <c r="A1352" s="16">
        <v>43409</v>
      </c>
      <c r="B1352" t="s">
        <v>4</v>
      </c>
      <c r="C1352" t="s">
        <v>46</v>
      </c>
      <c r="D1352" t="s">
        <v>4764</v>
      </c>
      <c r="E1352">
        <v>1</v>
      </c>
      <c r="H1352" t="s">
        <v>46</v>
      </c>
      <c r="I1352" t="s">
        <v>168</v>
      </c>
      <c r="J1352" t="s">
        <v>525</v>
      </c>
    </row>
    <row r="1353" spans="1:10" x14ac:dyDescent="0.75">
      <c r="A1353" s="16">
        <v>43409</v>
      </c>
      <c r="B1353" t="s">
        <v>4</v>
      </c>
      <c r="C1353" t="s">
        <v>46</v>
      </c>
      <c r="D1353" t="s">
        <v>4765</v>
      </c>
      <c r="E1353">
        <v>1</v>
      </c>
      <c r="G1353" s="6"/>
      <c r="H1353" t="s">
        <v>46</v>
      </c>
      <c r="I1353" t="s">
        <v>168</v>
      </c>
      <c r="J1353" t="s">
        <v>525</v>
      </c>
    </row>
    <row r="1354" spans="1:10" x14ac:dyDescent="0.75">
      <c r="A1354" s="16">
        <v>43409</v>
      </c>
      <c r="B1354" t="s">
        <v>4</v>
      </c>
      <c r="C1354" t="s">
        <v>46</v>
      </c>
      <c r="D1354" t="s">
        <v>4766</v>
      </c>
      <c r="E1354">
        <v>1</v>
      </c>
      <c r="G1354" s="6"/>
      <c r="H1354" t="s">
        <v>46</v>
      </c>
      <c r="I1354" t="s">
        <v>168</v>
      </c>
      <c r="J1354" t="s">
        <v>525</v>
      </c>
    </row>
    <row r="1355" spans="1:10" x14ac:dyDescent="0.75">
      <c r="A1355" s="16">
        <v>43409</v>
      </c>
      <c r="B1355" t="s">
        <v>4</v>
      </c>
      <c r="C1355" t="s">
        <v>46</v>
      </c>
      <c r="D1355" t="s">
        <v>4767</v>
      </c>
      <c r="E1355">
        <v>1</v>
      </c>
      <c r="G1355" s="6"/>
      <c r="H1355" t="s">
        <v>46</v>
      </c>
      <c r="I1355" t="s">
        <v>168</v>
      </c>
      <c r="J1355" t="s">
        <v>525</v>
      </c>
    </row>
    <row r="1356" spans="1:10" x14ac:dyDescent="0.75">
      <c r="A1356" s="16">
        <v>43409</v>
      </c>
      <c r="B1356" t="s">
        <v>4</v>
      </c>
      <c r="C1356" t="s">
        <v>46</v>
      </c>
      <c r="D1356" t="s">
        <v>4768</v>
      </c>
      <c r="E1356">
        <v>1</v>
      </c>
      <c r="G1356" s="6"/>
      <c r="H1356" t="s">
        <v>46</v>
      </c>
      <c r="I1356" t="s">
        <v>168</v>
      </c>
      <c r="J1356" t="s">
        <v>525</v>
      </c>
    </row>
    <row r="1357" spans="1:10" x14ac:dyDescent="0.75">
      <c r="A1357" s="16">
        <v>43409</v>
      </c>
      <c r="B1357" t="s">
        <v>4</v>
      </c>
      <c r="C1357" t="s">
        <v>46</v>
      </c>
      <c r="D1357" t="s">
        <v>4769</v>
      </c>
      <c r="E1357">
        <v>1</v>
      </c>
      <c r="G1357" s="6"/>
      <c r="H1357" t="s">
        <v>46</v>
      </c>
      <c r="I1357" t="s">
        <v>168</v>
      </c>
      <c r="J1357" t="s">
        <v>525</v>
      </c>
    </row>
    <row r="1358" spans="1:10" x14ac:dyDescent="0.75">
      <c r="A1358" s="16">
        <v>43409</v>
      </c>
      <c r="B1358" t="s">
        <v>4</v>
      </c>
      <c r="C1358" t="s">
        <v>46</v>
      </c>
      <c r="D1358" t="s">
        <v>4770</v>
      </c>
      <c r="E1358">
        <v>1</v>
      </c>
      <c r="G1358" s="6"/>
      <c r="H1358" t="s">
        <v>46</v>
      </c>
      <c r="I1358" t="s">
        <v>168</v>
      </c>
      <c r="J1358" t="s">
        <v>525</v>
      </c>
    </row>
    <row r="1359" spans="1:10" x14ac:dyDescent="0.75">
      <c r="A1359" s="16">
        <v>43409</v>
      </c>
      <c r="B1359" t="s">
        <v>4</v>
      </c>
      <c r="C1359" t="s">
        <v>46</v>
      </c>
      <c r="D1359" t="s">
        <v>4771</v>
      </c>
      <c r="E1359">
        <v>1</v>
      </c>
      <c r="G1359" s="6"/>
      <c r="H1359" t="s">
        <v>46</v>
      </c>
      <c r="I1359" t="s">
        <v>168</v>
      </c>
      <c r="J1359" t="s">
        <v>525</v>
      </c>
    </row>
    <row r="1360" spans="1:10" x14ac:dyDescent="0.75">
      <c r="A1360" s="16">
        <v>43409</v>
      </c>
      <c r="B1360" t="s">
        <v>4</v>
      </c>
      <c r="C1360" t="s">
        <v>46</v>
      </c>
      <c r="D1360" t="s">
        <v>4772</v>
      </c>
      <c r="E1360">
        <v>1</v>
      </c>
      <c r="G1360" s="6"/>
      <c r="H1360" t="s">
        <v>46</v>
      </c>
      <c r="I1360" t="s">
        <v>168</v>
      </c>
      <c r="J1360" t="s">
        <v>525</v>
      </c>
    </row>
    <row r="1361" spans="1:10" x14ac:dyDescent="0.75">
      <c r="A1361" s="16">
        <v>43409</v>
      </c>
      <c r="B1361" t="s">
        <v>4</v>
      </c>
      <c r="C1361" t="s">
        <v>46</v>
      </c>
      <c r="D1361" t="s">
        <v>4773</v>
      </c>
      <c r="E1361">
        <v>1</v>
      </c>
      <c r="G1361" s="6"/>
      <c r="H1361" t="s">
        <v>46</v>
      </c>
      <c r="I1361" t="s">
        <v>168</v>
      </c>
      <c r="J1361" t="s">
        <v>525</v>
      </c>
    </row>
    <row r="1362" spans="1:10" x14ac:dyDescent="0.75">
      <c r="A1362" s="16">
        <v>43409</v>
      </c>
      <c r="B1362" t="s">
        <v>4</v>
      </c>
      <c r="C1362" t="s">
        <v>46</v>
      </c>
      <c r="D1362" t="s">
        <v>4774</v>
      </c>
      <c r="E1362">
        <v>1</v>
      </c>
      <c r="G1362" s="6"/>
      <c r="H1362" t="s">
        <v>4196</v>
      </c>
      <c r="I1362" t="s">
        <v>168</v>
      </c>
      <c r="J1362" t="s">
        <v>525</v>
      </c>
    </row>
    <row r="1363" spans="1:10" x14ac:dyDescent="0.75">
      <c r="A1363" s="16">
        <v>43409</v>
      </c>
      <c r="B1363" t="s">
        <v>4</v>
      </c>
      <c r="C1363" t="s">
        <v>46</v>
      </c>
      <c r="D1363" t="s">
        <v>4775</v>
      </c>
      <c r="E1363">
        <v>1</v>
      </c>
      <c r="G1363" s="6"/>
      <c r="H1363" t="s">
        <v>4756</v>
      </c>
      <c r="I1363" t="s">
        <v>168</v>
      </c>
      <c r="J1363" t="s">
        <v>525</v>
      </c>
    </row>
    <row r="1364" spans="1:10" x14ac:dyDescent="0.75">
      <c r="A1364" s="16">
        <v>43409</v>
      </c>
      <c r="B1364" t="s">
        <v>4</v>
      </c>
      <c r="C1364" t="s">
        <v>46</v>
      </c>
      <c r="D1364" t="s">
        <v>4782</v>
      </c>
      <c r="E1364">
        <v>1</v>
      </c>
      <c r="G1364" s="6"/>
      <c r="H1364" t="s">
        <v>46</v>
      </c>
      <c r="I1364" t="s">
        <v>168</v>
      </c>
      <c r="J1364" t="s">
        <v>525</v>
      </c>
    </row>
    <row r="1365" spans="1:10" x14ac:dyDescent="0.75">
      <c r="A1365" s="16">
        <v>43409</v>
      </c>
      <c r="B1365" t="s">
        <v>4</v>
      </c>
      <c r="C1365" t="s">
        <v>46</v>
      </c>
      <c r="D1365" t="s">
        <v>4776</v>
      </c>
      <c r="E1365">
        <v>1</v>
      </c>
      <c r="G1365" s="6"/>
      <c r="H1365" t="s">
        <v>4757</v>
      </c>
      <c r="I1365" t="s">
        <v>168</v>
      </c>
      <c r="J1365" t="s">
        <v>525</v>
      </c>
    </row>
    <row r="1366" spans="1:10" x14ac:dyDescent="0.75">
      <c r="A1366" s="16">
        <v>43409</v>
      </c>
      <c r="B1366" t="s">
        <v>4</v>
      </c>
      <c r="C1366" t="s">
        <v>46</v>
      </c>
      <c r="D1366" t="s">
        <v>4777</v>
      </c>
      <c r="E1366">
        <v>1</v>
      </c>
      <c r="G1366" s="6"/>
      <c r="H1366" t="s">
        <v>683</v>
      </c>
      <c r="I1366" t="s">
        <v>168</v>
      </c>
      <c r="J1366" t="s">
        <v>525</v>
      </c>
    </row>
    <row r="1367" spans="1:10" x14ac:dyDescent="0.75">
      <c r="A1367" s="16">
        <v>43409</v>
      </c>
      <c r="B1367" t="s">
        <v>4</v>
      </c>
      <c r="C1367" t="s">
        <v>46</v>
      </c>
      <c r="D1367" t="s">
        <v>4778</v>
      </c>
      <c r="E1367">
        <v>1</v>
      </c>
      <c r="G1367" s="6"/>
      <c r="H1367" t="s">
        <v>4196</v>
      </c>
      <c r="I1367" t="s">
        <v>168</v>
      </c>
      <c r="J1367" t="s">
        <v>525</v>
      </c>
    </row>
    <row r="1368" spans="1:10" x14ac:dyDescent="0.75">
      <c r="A1368" s="16">
        <v>43409</v>
      </c>
      <c r="B1368" t="s">
        <v>4</v>
      </c>
      <c r="C1368" t="s">
        <v>46</v>
      </c>
      <c r="D1368" t="s">
        <v>4779</v>
      </c>
      <c r="E1368">
        <v>1</v>
      </c>
      <c r="G1368" s="6"/>
      <c r="H1368" t="s">
        <v>4196</v>
      </c>
      <c r="I1368" t="s">
        <v>168</v>
      </c>
      <c r="J1368" t="s">
        <v>525</v>
      </c>
    </row>
    <row r="1369" spans="1:10" x14ac:dyDescent="0.75">
      <c r="A1369" s="16">
        <v>43409</v>
      </c>
      <c r="B1369" t="s">
        <v>4</v>
      </c>
      <c r="C1369" t="s">
        <v>46</v>
      </c>
      <c r="D1369" t="s">
        <v>4780</v>
      </c>
      <c r="E1369">
        <v>1</v>
      </c>
      <c r="G1369" s="6"/>
      <c r="H1369" t="s">
        <v>4196</v>
      </c>
      <c r="I1369" t="s">
        <v>168</v>
      </c>
      <c r="J1369" t="s">
        <v>525</v>
      </c>
    </row>
    <row r="1370" spans="1:10" x14ac:dyDescent="0.75">
      <c r="A1370" s="16">
        <v>43409</v>
      </c>
      <c r="B1370" t="s">
        <v>4</v>
      </c>
      <c r="C1370" t="s">
        <v>46</v>
      </c>
      <c r="D1370" t="s">
        <v>4781</v>
      </c>
      <c r="E1370">
        <v>1</v>
      </c>
      <c r="G1370" s="6"/>
      <c r="H1370" t="s">
        <v>4196</v>
      </c>
      <c r="I1370" t="s">
        <v>168</v>
      </c>
      <c r="J1370" t="s">
        <v>525</v>
      </c>
    </row>
    <row r="1371" spans="1:10" x14ac:dyDescent="0.75">
      <c r="A1371" s="16">
        <v>43409</v>
      </c>
      <c r="B1371" t="s">
        <v>4</v>
      </c>
      <c r="C1371" t="s">
        <v>46</v>
      </c>
      <c r="D1371" t="s">
        <v>4783</v>
      </c>
      <c r="E1371">
        <v>1</v>
      </c>
      <c r="G1371" s="6"/>
      <c r="H1371" t="s">
        <v>46</v>
      </c>
      <c r="I1371" t="s">
        <v>168</v>
      </c>
      <c r="J1371" t="s">
        <v>525</v>
      </c>
    </row>
    <row r="1372" spans="1:10" x14ac:dyDescent="0.75">
      <c r="A1372" s="16">
        <v>43409</v>
      </c>
      <c r="B1372" t="s">
        <v>4</v>
      </c>
      <c r="C1372" t="s">
        <v>46</v>
      </c>
      <c r="D1372" t="s">
        <v>4784</v>
      </c>
      <c r="E1372">
        <v>1</v>
      </c>
      <c r="G1372" s="6"/>
      <c r="H1372" t="s">
        <v>4196</v>
      </c>
      <c r="I1372" t="s">
        <v>168</v>
      </c>
      <c r="J1372" t="s">
        <v>525</v>
      </c>
    </row>
    <row r="1373" spans="1:10" x14ac:dyDescent="0.75">
      <c r="A1373" s="16">
        <v>43409</v>
      </c>
      <c r="B1373" t="s">
        <v>4</v>
      </c>
      <c r="C1373" t="s">
        <v>46</v>
      </c>
      <c r="D1373" t="s">
        <v>4785</v>
      </c>
      <c r="E1373">
        <v>1</v>
      </c>
      <c r="G1373" s="6"/>
      <c r="H1373" t="s">
        <v>4196</v>
      </c>
      <c r="I1373" t="s">
        <v>168</v>
      </c>
      <c r="J1373" t="s">
        <v>525</v>
      </c>
    </row>
    <row r="1374" spans="1:10" x14ac:dyDescent="0.75">
      <c r="A1374" s="16">
        <v>43409</v>
      </c>
      <c r="B1374" t="s">
        <v>4</v>
      </c>
      <c r="C1374" t="s">
        <v>46</v>
      </c>
      <c r="D1374" t="s">
        <v>4786</v>
      </c>
      <c r="E1374">
        <v>1</v>
      </c>
      <c r="G1374" s="6"/>
      <c r="H1374" t="s">
        <v>46</v>
      </c>
      <c r="I1374" t="s">
        <v>168</v>
      </c>
      <c r="J1374" t="s">
        <v>525</v>
      </c>
    </row>
    <row r="1375" spans="1:10" x14ac:dyDescent="0.75">
      <c r="A1375" s="16">
        <v>43409</v>
      </c>
      <c r="B1375" t="s">
        <v>4</v>
      </c>
      <c r="C1375" t="s">
        <v>46</v>
      </c>
      <c r="D1375" t="s">
        <v>4787</v>
      </c>
      <c r="E1375">
        <v>1</v>
      </c>
      <c r="G1375" s="6"/>
      <c r="H1375" t="s">
        <v>46</v>
      </c>
      <c r="I1375" t="s">
        <v>168</v>
      </c>
      <c r="J1375" t="s">
        <v>525</v>
      </c>
    </row>
    <row r="1376" spans="1:10" x14ac:dyDescent="0.75">
      <c r="A1376" s="16">
        <v>43409</v>
      </c>
      <c r="B1376" t="s">
        <v>4</v>
      </c>
      <c r="C1376" t="s">
        <v>46</v>
      </c>
      <c r="D1376" t="s">
        <v>4788</v>
      </c>
      <c r="E1376">
        <v>1</v>
      </c>
      <c r="G1376" s="6"/>
      <c r="H1376" t="s">
        <v>4196</v>
      </c>
      <c r="I1376" t="s">
        <v>168</v>
      </c>
      <c r="J1376" t="s">
        <v>525</v>
      </c>
    </row>
    <row r="1377" spans="1:10" x14ac:dyDescent="0.75">
      <c r="A1377" s="16">
        <v>43409</v>
      </c>
      <c r="B1377" t="s">
        <v>4</v>
      </c>
      <c r="C1377" t="s">
        <v>46</v>
      </c>
      <c r="D1377" t="s">
        <v>4789</v>
      </c>
      <c r="E1377">
        <v>1</v>
      </c>
      <c r="F1377" t="s">
        <v>4798</v>
      </c>
      <c r="G1377" s="6"/>
      <c r="H1377" t="s">
        <v>4797</v>
      </c>
      <c r="I1377" t="s">
        <v>168</v>
      </c>
      <c r="J1377" t="s">
        <v>525</v>
      </c>
    </row>
    <row r="1378" spans="1:10" x14ac:dyDescent="0.75">
      <c r="A1378" s="16">
        <v>43409</v>
      </c>
      <c r="B1378" t="s">
        <v>4</v>
      </c>
      <c r="C1378" t="s">
        <v>46</v>
      </c>
      <c r="D1378" t="s">
        <v>4790</v>
      </c>
      <c r="E1378">
        <v>1</v>
      </c>
      <c r="F1378" t="s">
        <v>4798</v>
      </c>
      <c r="G1378" s="6"/>
      <c r="H1378" t="s">
        <v>4797</v>
      </c>
      <c r="I1378" t="s">
        <v>168</v>
      </c>
      <c r="J1378" t="s">
        <v>525</v>
      </c>
    </row>
    <row r="1379" spans="1:10" x14ac:dyDescent="0.75">
      <c r="A1379" s="16">
        <v>43409</v>
      </c>
      <c r="B1379" t="s">
        <v>4</v>
      </c>
      <c r="C1379" t="s">
        <v>46</v>
      </c>
      <c r="D1379" t="s">
        <v>4791</v>
      </c>
      <c r="E1379">
        <v>1</v>
      </c>
      <c r="G1379" s="6"/>
      <c r="H1379" t="s">
        <v>4196</v>
      </c>
      <c r="I1379" t="s">
        <v>168</v>
      </c>
      <c r="J1379" t="s">
        <v>525</v>
      </c>
    </row>
    <row r="1380" spans="1:10" x14ac:dyDescent="0.75">
      <c r="A1380" s="16">
        <v>43409</v>
      </c>
      <c r="B1380" t="s">
        <v>4</v>
      </c>
      <c r="C1380" t="s">
        <v>46</v>
      </c>
      <c r="D1380" t="s">
        <v>4792</v>
      </c>
      <c r="E1380">
        <v>1</v>
      </c>
      <c r="G1380" s="6"/>
      <c r="H1380" t="s">
        <v>4196</v>
      </c>
      <c r="I1380" t="s">
        <v>168</v>
      </c>
      <c r="J1380" t="s">
        <v>525</v>
      </c>
    </row>
    <row r="1381" spans="1:10" x14ac:dyDescent="0.75">
      <c r="A1381" s="16">
        <v>43409</v>
      </c>
      <c r="B1381" t="s">
        <v>4</v>
      </c>
      <c r="C1381" t="s">
        <v>46</v>
      </c>
      <c r="D1381" t="s">
        <v>4793</v>
      </c>
      <c r="E1381">
        <v>1</v>
      </c>
      <c r="G1381" s="6"/>
      <c r="H1381" t="s">
        <v>4196</v>
      </c>
      <c r="I1381" t="s">
        <v>168</v>
      </c>
      <c r="J1381" t="s">
        <v>525</v>
      </c>
    </row>
    <row r="1382" spans="1:10" x14ac:dyDescent="0.75">
      <c r="A1382" s="16">
        <v>43409</v>
      </c>
      <c r="B1382" t="s">
        <v>4</v>
      </c>
      <c r="C1382" t="s">
        <v>46</v>
      </c>
      <c r="D1382" t="s">
        <v>4794</v>
      </c>
      <c r="E1382">
        <v>1</v>
      </c>
      <c r="G1382" s="6"/>
      <c r="H1382" t="s">
        <v>4196</v>
      </c>
      <c r="I1382" t="s">
        <v>168</v>
      </c>
      <c r="J1382" t="s">
        <v>525</v>
      </c>
    </row>
    <row r="1383" spans="1:10" x14ac:dyDescent="0.75">
      <c r="A1383" s="16">
        <v>43409</v>
      </c>
      <c r="B1383" t="s">
        <v>4</v>
      </c>
      <c r="C1383" t="s">
        <v>46</v>
      </c>
      <c r="D1383" t="s">
        <v>4795</v>
      </c>
      <c r="E1383">
        <v>1</v>
      </c>
      <c r="G1383" s="6"/>
      <c r="H1383" t="s">
        <v>4196</v>
      </c>
      <c r="I1383" t="s">
        <v>168</v>
      </c>
      <c r="J1383" t="s">
        <v>525</v>
      </c>
    </row>
    <row r="1384" spans="1:10" x14ac:dyDescent="0.75">
      <c r="A1384" s="16">
        <v>43409</v>
      </c>
      <c r="B1384" t="s">
        <v>4</v>
      </c>
      <c r="C1384" t="s">
        <v>46</v>
      </c>
      <c r="D1384" t="s">
        <v>4796</v>
      </c>
      <c r="E1384">
        <v>1</v>
      </c>
      <c r="G1384" s="6"/>
      <c r="H1384" t="s">
        <v>4196</v>
      </c>
      <c r="I1384" t="s">
        <v>168</v>
      </c>
      <c r="J1384" t="s">
        <v>525</v>
      </c>
    </row>
    <row r="1385" spans="1:10" x14ac:dyDescent="0.75">
      <c r="A1385" s="16">
        <v>43409</v>
      </c>
      <c r="B1385" t="s">
        <v>4</v>
      </c>
      <c r="C1385" t="s">
        <v>46</v>
      </c>
      <c r="D1385" t="s">
        <v>4799</v>
      </c>
      <c r="E1385">
        <v>1</v>
      </c>
      <c r="G1385" s="6"/>
      <c r="H1385" t="s">
        <v>46</v>
      </c>
      <c r="I1385" t="s">
        <v>168</v>
      </c>
      <c r="J1385" t="s">
        <v>525</v>
      </c>
    </row>
    <row r="1386" spans="1:10" x14ac:dyDescent="0.75">
      <c r="A1386" s="16">
        <v>43409</v>
      </c>
      <c r="B1386" t="s">
        <v>4</v>
      </c>
      <c r="C1386" t="s">
        <v>46</v>
      </c>
      <c r="D1386" t="s">
        <v>4800</v>
      </c>
      <c r="E1386">
        <v>1</v>
      </c>
      <c r="G1386" s="6"/>
      <c r="H1386" t="s">
        <v>4196</v>
      </c>
      <c r="I1386" t="s">
        <v>168</v>
      </c>
      <c r="J1386" t="s">
        <v>525</v>
      </c>
    </row>
    <row r="1387" spans="1:10" x14ac:dyDescent="0.75">
      <c r="A1387" s="16">
        <v>43409</v>
      </c>
      <c r="B1387" t="s">
        <v>4</v>
      </c>
      <c r="C1387" t="s">
        <v>46</v>
      </c>
      <c r="D1387" t="s">
        <v>4801</v>
      </c>
      <c r="E1387">
        <v>1</v>
      </c>
      <c r="G1387" s="6"/>
      <c r="H1387" t="s">
        <v>4196</v>
      </c>
      <c r="I1387" t="s">
        <v>168</v>
      </c>
      <c r="J1387" t="s">
        <v>525</v>
      </c>
    </row>
    <row r="1388" spans="1:10" x14ac:dyDescent="0.75">
      <c r="A1388" s="16">
        <v>43409</v>
      </c>
      <c r="B1388" t="s">
        <v>4</v>
      </c>
      <c r="C1388" t="s">
        <v>46</v>
      </c>
      <c r="D1388" t="s">
        <v>4802</v>
      </c>
      <c r="E1388">
        <v>1</v>
      </c>
      <c r="G1388" s="6"/>
      <c r="H1388" t="s">
        <v>4196</v>
      </c>
      <c r="I1388" t="s">
        <v>168</v>
      </c>
      <c r="J1388" t="s">
        <v>525</v>
      </c>
    </row>
    <row r="1389" spans="1:10" x14ac:dyDescent="0.75">
      <c r="A1389" s="16">
        <v>43409</v>
      </c>
      <c r="B1389" t="s">
        <v>4</v>
      </c>
      <c r="C1389" t="s">
        <v>46</v>
      </c>
      <c r="D1389" t="s">
        <v>4803</v>
      </c>
      <c r="E1389">
        <v>1</v>
      </c>
      <c r="G1389" s="6"/>
      <c r="H1389" t="s">
        <v>4196</v>
      </c>
      <c r="I1389" t="s">
        <v>168</v>
      </c>
      <c r="J1389" t="s">
        <v>525</v>
      </c>
    </row>
    <row r="1390" spans="1:10" x14ac:dyDescent="0.75">
      <c r="A1390" s="16">
        <v>43409</v>
      </c>
      <c r="B1390" t="s">
        <v>4</v>
      </c>
      <c r="C1390" t="s">
        <v>46</v>
      </c>
      <c r="D1390" t="s">
        <v>4804</v>
      </c>
      <c r="E1390">
        <v>1</v>
      </c>
      <c r="G1390" s="6"/>
      <c r="H1390" t="s">
        <v>46</v>
      </c>
      <c r="I1390" t="s">
        <v>168</v>
      </c>
      <c r="J1390" t="s">
        <v>525</v>
      </c>
    </row>
    <row r="1391" spans="1:10" x14ac:dyDescent="0.75">
      <c r="A1391" s="16">
        <v>43409</v>
      </c>
      <c r="B1391" t="s">
        <v>4</v>
      </c>
      <c r="C1391" t="s">
        <v>46</v>
      </c>
      <c r="D1391" t="s">
        <v>4805</v>
      </c>
      <c r="E1391">
        <v>1</v>
      </c>
      <c r="G1391" s="6"/>
      <c r="H1391" t="s">
        <v>683</v>
      </c>
      <c r="I1391" t="s">
        <v>168</v>
      </c>
      <c r="J1391" t="s">
        <v>525</v>
      </c>
    </row>
    <row r="1392" spans="1:10" x14ac:dyDescent="0.75">
      <c r="A1392" s="16">
        <v>43409</v>
      </c>
      <c r="B1392" t="s">
        <v>4</v>
      </c>
      <c r="C1392" t="s">
        <v>46</v>
      </c>
      <c r="D1392" t="s">
        <v>4806</v>
      </c>
      <c r="E1392">
        <v>1</v>
      </c>
      <c r="G1392" s="6"/>
      <c r="H1392" t="s">
        <v>4196</v>
      </c>
      <c r="I1392" t="s">
        <v>168</v>
      </c>
      <c r="J1392" t="s">
        <v>525</v>
      </c>
    </row>
    <row r="1393" spans="1:10" x14ac:dyDescent="0.75">
      <c r="A1393" s="16">
        <v>43409</v>
      </c>
      <c r="B1393" t="s">
        <v>4</v>
      </c>
      <c r="C1393" t="s">
        <v>46</v>
      </c>
      <c r="D1393" t="s">
        <v>4807</v>
      </c>
      <c r="E1393">
        <v>1</v>
      </c>
      <c r="G1393" s="6"/>
      <c r="H1393" t="s">
        <v>4196</v>
      </c>
      <c r="I1393" t="s">
        <v>168</v>
      </c>
      <c r="J1393" t="s">
        <v>525</v>
      </c>
    </row>
    <row r="1394" spans="1:10" x14ac:dyDescent="0.75">
      <c r="A1394" s="16">
        <v>43409</v>
      </c>
      <c r="B1394" t="s">
        <v>4</v>
      </c>
      <c r="C1394" t="s">
        <v>46</v>
      </c>
      <c r="D1394" t="s">
        <v>4808</v>
      </c>
      <c r="E1394">
        <v>1</v>
      </c>
      <c r="G1394" s="6"/>
      <c r="H1394" t="s">
        <v>46</v>
      </c>
      <c r="I1394" t="s">
        <v>168</v>
      </c>
      <c r="J1394" t="s">
        <v>525</v>
      </c>
    </row>
    <row r="1395" spans="1:10" x14ac:dyDescent="0.75">
      <c r="A1395" s="16">
        <v>43409</v>
      </c>
      <c r="B1395" t="s">
        <v>4</v>
      </c>
      <c r="C1395" t="s">
        <v>46</v>
      </c>
      <c r="D1395" t="s">
        <v>4809</v>
      </c>
      <c r="E1395">
        <v>1</v>
      </c>
      <c r="G1395" s="6"/>
      <c r="H1395" t="s">
        <v>4196</v>
      </c>
      <c r="I1395" t="s">
        <v>168</v>
      </c>
      <c r="J1395" t="s">
        <v>525</v>
      </c>
    </row>
    <row r="1396" spans="1:10" x14ac:dyDescent="0.75">
      <c r="A1396" s="16">
        <v>43409</v>
      </c>
      <c r="B1396" t="s">
        <v>4</v>
      </c>
      <c r="C1396" t="s">
        <v>46</v>
      </c>
      <c r="D1396" t="s">
        <v>4810</v>
      </c>
      <c r="E1396">
        <v>1</v>
      </c>
      <c r="G1396" s="6"/>
      <c r="H1396" t="s">
        <v>4196</v>
      </c>
      <c r="I1396" t="s">
        <v>168</v>
      </c>
      <c r="J1396" t="s">
        <v>525</v>
      </c>
    </row>
    <row r="1397" spans="1:10" x14ac:dyDescent="0.75">
      <c r="A1397" s="16">
        <v>43409</v>
      </c>
      <c r="B1397" t="s">
        <v>4</v>
      </c>
      <c r="C1397" t="s">
        <v>46</v>
      </c>
      <c r="D1397" t="s">
        <v>4811</v>
      </c>
      <c r="E1397">
        <v>1</v>
      </c>
      <c r="G1397" s="6"/>
      <c r="H1397" t="s">
        <v>46</v>
      </c>
      <c r="I1397" t="s">
        <v>168</v>
      </c>
      <c r="J1397" t="s">
        <v>525</v>
      </c>
    </row>
    <row r="1398" spans="1:10" x14ac:dyDescent="0.75">
      <c r="A1398" s="16">
        <v>43409</v>
      </c>
      <c r="B1398" t="s">
        <v>4</v>
      </c>
      <c r="C1398" t="s">
        <v>46</v>
      </c>
      <c r="D1398" t="s">
        <v>4812</v>
      </c>
      <c r="E1398">
        <v>1</v>
      </c>
      <c r="G1398" s="6"/>
      <c r="H1398" t="s">
        <v>46</v>
      </c>
      <c r="I1398" t="s">
        <v>168</v>
      </c>
      <c r="J1398" t="s">
        <v>525</v>
      </c>
    </row>
    <row r="1399" spans="1:10" x14ac:dyDescent="0.75">
      <c r="A1399" s="16">
        <v>43409</v>
      </c>
      <c r="B1399" t="s">
        <v>4</v>
      </c>
      <c r="C1399" t="s">
        <v>46</v>
      </c>
      <c r="D1399" t="s">
        <v>4813</v>
      </c>
      <c r="E1399">
        <v>1</v>
      </c>
      <c r="G1399" s="6"/>
      <c r="H1399" t="s">
        <v>46</v>
      </c>
      <c r="I1399" t="s">
        <v>168</v>
      </c>
      <c r="J1399" t="s">
        <v>525</v>
      </c>
    </row>
    <row r="1400" spans="1:10" x14ac:dyDescent="0.75">
      <c r="A1400" s="16">
        <v>43409</v>
      </c>
      <c r="B1400" t="s">
        <v>4</v>
      </c>
      <c r="C1400" t="s">
        <v>46</v>
      </c>
      <c r="D1400" t="s">
        <v>4814</v>
      </c>
      <c r="E1400">
        <v>1</v>
      </c>
      <c r="G1400" s="6"/>
      <c r="H1400" t="s">
        <v>46</v>
      </c>
      <c r="I1400" t="s">
        <v>168</v>
      </c>
      <c r="J1400" t="s">
        <v>525</v>
      </c>
    </row>
    <row r="1401" spans="1:10" x14ac:dyDescent="0.75">
      <c r="A1401" s="16">
        <v>43409</v>
      </c>
      <c r="B1401" t="s">
        <v>4</v>
      </c>
      <c r="C1401" t="s">
        <v>46</v>
      </c>
      <c r="D1401" t="s">
        <v>4815</v>
      </c>
      <c r="E1401">
        <v>1</v>
      </c>
      <c r="G1401" s="6"/>
      <c r="H1401" t="s">
        <v>46</v>
      </c>
      <c r="I1401" t="s">
        <v>168</v>
      </c>
      <c r="J1401" t="s">
        <v>525</v>
      </c>
    </row>
    <row r="1402" spans="1:10" x14ac:dyDescent="0.75">
      <c r="A1402" s="16">
        <v>43409</v>
      </c>
      <c r="B1402" t="s">
        <v>4</v>
      </c>
      <c r="C1402" t="s">
        <v>46</v>
      </c>
      <c r="D1402" t="s">
        <v>4816</v>
      </c>
      <c r="E1402">
        <v>1</v>
      </c>
      <c r="G1402" s="6"/>
      <c r="H1402" t="s">
        <v>46</v>
      </c>
      <c r="I1402" t="s">
        <v>168</v>
      </c>
      <c r="J1402" t="s">
        <v>525</v>
      </c>
    </row>
    <row r="1403" spans="1:10" x14ac:dyDescent="0.75">
      <c r="A1403" s="16">
        <v>43409</v>
      </c>
      <c r="B1403" t="s">
        <v>4</v>
      </c>
      <c r="C1403" t="s">
        <v>46</v>
      </c>
      <c r="D1403" t="s">
        <v>4817</v>
      </c>
      <c r="E1403">
        <v>1</v>
      </c>
      <c r="G1403" s="6"/>
      <c r="H1403" t="s">
        <v>683</v>
      </c>
      <c r="I1403" t="s">
        <v>168</v>
      </c>
      <c r="J1403" t="s">
        <v>525</v>
      </c>
    </row>
    <row r="1404" spans="1:10" x14ac:dyDescent="0.75">
      <c r="A1404" s="16">
        <v>43409</v>
      </c>
      <c r="B1404" t="s">
        <v>4</v>
      </c>
      <c r="C1404" t="s">
        <v>46</v>
      </c>
      <c r="D1404" t="s">
        <v>4818</v>
      </c>
      <c r="E1404">
        <v>1</v>
      </c>
      <c r="G1404" s="6"/>
      <c r="H1404" t="s">
        <v>4196</v>
      </c>
      <c r="I1404" t="s">
        <v>168</v>
      </c>
      <c r="J1404" t="s">
        <v>525</v>
      </c>
    </row>
    <row r="1405" spans="1:10" x14ac:dyDescent="0.75">
      <c r="A1405" s="16">
        <v>43409</v>
      </c>
      <c r="B1405" t="s">
        <v>4</v>
      </c>
      <c r="C1405" t="s">
        <v>46</v>
      </c>
      <c r="D1405" t="s">
        <v>4819</v>
      </c>
      <c r="E1405">
        <v>1</v>
      </c>
      <c r="G1405" s="6"/>
      <c r="H1405" t="s">
        <v>46</v>
      </c>
      <c r="I1405" t="s">
        <v>168</v>
      </c>
      <c r="J1405" t="s">
        <v>525</v>
      </c>
    </row>
    <row r="1406" spans="1:10" x14ac:dyDescent="0.75">
      <c r="A1406" s="16">
        <v>43409</v>
      </c>
      <c r="B1406" t="s">
        <v>4</v>
      </c>
      <c r="C1406" t="s">
        <v>46</v>
      </c>
      <c r="D1406" t="s">
        <v>4820</v>
      </c>
      <c r="E1406">
        <v>1</v>
      </c>
      <c r="G1406" s="6"/>
      <c r="H1406" t="s">
        <v>46</v>
      </c>
      <c r="I1406" t="s">
        <v>168</v>
      </c>
      <c r="J1406" t="s">
        <v>525</v>
      </c>
    </row>
    <row r="1407" spans="1:10" x14ac:dyDescent="0.75">
      <c r="A1407" s="16">
        <v>43409</v>
      </c>
      <c r="B1407" t="s">
        <v>4</v>
      </c>
      <c r="C1407" t="s">
        <v>46</v>
      </c>
      <c r="D1407" t="s">
        <v>4821</v>
      </c>
      <c r="E1407">
        <v>1</v>
      </c>
      <c r="G1407" s="6"/>
      <c r="H1407" t="s">
        <v>4196</v>
      </c>
      <c r="I1407" t="s">
        <v>168</v>
      </c>
      <c r="J1407" t="s">
        <v>525</v>
      </c>
    </row>
    <row r="1408" spans="1:10" x14ac:dyDescent="0.75">
      <c r="A1408" s="16">
        <v>43409</v>
      </c>
      <c r="B1408" t="s">
        <v>4</v>
      </c>
      <c r="C1408" t="s">
        <v>46</v>
      </c>
      <c r="D1408" t="s">
        <v>4822</v>
      </c>
      <c r="E1408">
        <v>1</v>
      </c>
      <c r="G1408" s="6"/>
      <c r="H1408" t="s">
        <v>4196</v>
      </c>
      <c r="I1408" t="s">
        <v>168</v>
      </c>
      <c r="J1408" t="s">
        <v>525</v>
      </c>
    </row>
    <row r="1409" spans="1:10" x14ac:dyDescent="0.75">
      <c r="A1409" s="16">
        <v>43409</v>
      </c>
      <c r="B1409" t="s">
        <v>4</v>
      </c>
      <c r="C1409" t="s">
        <v>46</v>
      </c>
      <c r="D1409" t="s">
        <v>4823</v>
      </c>
      <c r="E1409">
        <v>1</v>
      </c>
      <c r="G1409" s="6"/>
      <c r="H1409" t="s">
        <v>4196</v>
      </c>
      <c r="I1409" t="s">
        <v>168</v>
      </c>
      <c r="J1409" t="s">
        <v>525</v>
      </c>
    </row>
    <row r="1410" spans="1:10" x14ac:dyDescent="0.75">
      <c r="A1410" s="16">
        <v>43409</v>
      </c>
      <c r="B1410" t="s">
        <v>4</v>
      </c>
      <c r="C1410" t="s">
        <v>46</v>
      </c>
      <c r="D1410" t="s">
        <v>4824</v>
      </c>
      <c r="E1410">
        <v>1</v>
      </c>
      <c r="G1410" s="6"/>
      <c r="H1410" t="s">
        <v>4196</v>
      </c>
      <c r="I1410" t="s">
        <v>168</v>
      </c>
      <c r="J1410" t="s">
        <v>525</v>
      </c>
    </row>
    <row r="1411" spans="1:10" x14ac:dyDescent="0.75">
      <c r="A1411" s="16">
        <v>43409</v>
      </c>
      <c r="B1411" t="s">
        <v>4</v>
      </c>
      <c r="C1411" t="s">
        <v>46</v>
      </c>
      <c r="D1411" t="s">
        <v>4825</v>
      </c>
      <c r="E1411">
        <v>1</v>
      </c>
      <c r="G1411" s="6"/>
      <c r="H1411" t="s">
        <v>4196</v>
      </c>
      <c r="I1411" t="s">
        <v>168</v>
      </c>
      <c r="J1411" t="s">
        <v>525</v>
      </c>
    </row>
    <row r="1412" spans="1:10" x14ac:dyDescent="0.75">
      <c r="A1412" s="16">
        <v>43409</v>
      </c>
      <c r="B1412" t="s">
        <v>4</v>
      </c>
      <c r="C1412" t="s">
        <v>46</v>
      </c>
      <c r="D1412" t="s">
        <v>4826</v>
      </c>
      <c r="E1412">
        <v>1</v>
      </c>
      <c r="G1412" s="6"/>
      <c r="H1412" t="s">
        <v>4196</v>
      </c>
      <c r="I1412" t="s">
        <v>168</v>
      </c>
      <c r="J1412" t="s">
        <v>525</v>
      </c>
    </row>
    <row r="1413" spans="1:10" x14ac:dyDescent="0.75">
      <c r="A1413" s="16">
        <v>43409</v>
      </c>
      <c r="B1413" t="s">
        <v>4</v>
      </c>
      <c r="C1413" t="s">
        <v>46</v>
      </c>
      <c r="D1413" t="s">
        <v>4827</v>
      </c>
      <c r="E1413">
        <v>1</v>
      </c>
      <c r="G1413" s="6"/>
      <c r="H1413" t="s">
        <v>4196</v>
      </c>
      <c r="I1413" t="s">
        <v>168</v>
      </c>
      <c r="J1413" t="s">
        <v>525</v>
      </c>
    </row>
    <row r="1414" spans="1:10" x14ac:dyDescent="0.75">
      <c r="A1414" s="16">
        <v>43409</v>
      </c>
      <c r="B1414" t="s">
        <v>4</v>
      </c>
      <c r="C1414" t="s">
        <v>46</v>
      </c>
      <c r="D1414" t="s">
        <v>4828</v>
      </c>
      <c r="E1414">
        <v>1</v>
      </c>
      <c r="G1414" s="6"/>
      <c r="H1414" t="s">
        <v>4196</v>
      </c>
      <c r="I1414" t="s">
        <v>168</v>
      </c>
      <c r="J1414" t="s">
        <v>525</v>
      </c>
    </row>
    <row r="1415" spans="1:10" x14ac:dyDescent="0.75">
      <c r="A1415" s="16">
        <v>43409</v>
      </c>
      <c r="B1415" t="s">
        <v>4</v>
      </c>
      <c r="C1415" t="s">
        <v>46</v>
      </c>
      <c r="D1415" t="s">
        <v>4832</v>
      </c>
      <c r="E1415">
        <v>1</v>
      </c>
      <c r="G1415" s="6"/>
      <c r="H1415" t="s">
        <v>46</v>
      </c>
      <c r="I1415" t="s">
        <v>168</v>
      </c>
      <c r="J1415" t="s">
        <v>525</v>
      </c>
    </row>
    <row r="1416" spans="1:10" x14ac:dyDescent="0.75">
      <c r="A1416" s="16">
        <v>43409</v>
      </c>
      <c r="B1416" t="s">
        <v>4</v>
      </c>
      <c r="C1416" t="s">
        <v>46</v>
      </c>
      <c r="D1416" t="s">
        <v>4829</v>
      </c>
      <c r="E1416">
        <v>1</v>
      </c>
      <c r="G1416" s="6"/>
      <c r="H1416" t="s">
        <v>4196</v>
      </c>
      <c r="I1416" t="s">
        <v>168</v>
      </c>
      <c r="J1416" t="s">
        <v>525</v>
      </c>
    </row>
    <row r="1417" spans="1:10" x14ac:dyDescent="0.75">
      <c r="A1417" s="16">
        <v>43409</v>
      </c>
      <c r="B1417" t="s">
        <v>4</v>
      </c>
      <c r="C1417" t="s">
        <v>46</v>
      </c>
      <c r="D1417" t="s">
        <v>4830</v>
      </c>
      <c r="E1417">
        <v>1</v>
      </c>
      <c r="G1417" s="6"/>
      <c r="H1417" t="s">
        <v>4196</v>
      </c>
      <c r="I1417" t="s">
        <v>168</v>
      </c>
      <c r="J1417" t="s">
        <v>525</v>
      </c>
    </row>
    <row r="1418" spans="1:10" x14ac:dyDescent="0.75">
      <c r="A1418" s="16">
        <v>43409</v>
      </c>
      <c r="B1418" t="s">
        <v>4</v>
      </c>
      <c r="C1418" t="s">
        <v>46</v>
      </c>
      <c r="D1418" t="s">
        <v>4831</v>
      </c>
      <c r="E1418">
        <v>1</v>
      </c>
      <c r="G1418" s="6"/>
      <c r="H1418" t="s">
        <v>4196</v>
      </c>
      <c r="I1418" t="s">
        <v>168</v>
      </c>
      <c r="J1418" t="s">
        <v>525</v>
      </c>
    </row>
    <row r="1419" spans="1:10" x14ac:dyDescent="0.75">
      <c r="A1419" s="16">
        <v>43409</v>
      </c>
      <c r="B1419" t="s">
        <v>4</v>
      </c>
      <c r="C1419" t="s">
        <v>46</v>
      </c>
      <c r="D1419" t="s">
        <v>4833</v>
      </c>
      <c r="E1419">
        <v>1</v>
      </c>
      <c r="G1419" s="6"/>
      <c r="H1419" t="s">
        <v>46</v>
      </c>
      <c r="I1419" t="s">
        <v>168</v>
      </c>
      <c r="J1419" t="s">
        <v>525</v>
      </c>
    </row>
    <row r="1420" spans="1:10" x14ac:dyDescent="0.75">
      <c r="A1420" s="16">
        <v>43409</v>
      </c>
      <c r="B1420" t="s">
        <v>4</v>
      </c>
      <c r="C1420" t="s">
        <v>46</v>
      </c>
      <c r="D1420" t="s">
        <v>4834</v>
      </c>
      <c r="E1420">
        <v>1</v>
      </c>
      <c r="G1420" s="6"/>
      <c r="H1420" t="s">
        <v>46</v>
      </c>
      <c r="I1420" t="s">
        <v>168</v>
      </c>
      <c r="J1420" t="s">
        <v>525</v>
      </c>
    </row>
    <row r="1421" spans="1:10" x14ac:dyDescent="0.75">
      <c r="A1421" s="16">
        <v>43409</v>
      </c>
      <c r="B1421" t="s">
        <v>4</v>
      </c>
      <c r="C1421" t="s">
        <v>46</v>
      </c>
      <c r="D1421" t="s">
        <v>3061</v>
      </c>
      <c r="E1421">
        <v>1</v>
      </c>
      <c r="G1421" s="6"/>
      <c r="H1421" t="s">
        <v>46</v>
      </c>
      <c r="I1421" t="s">
        <v>168</v>
      </c>
      <c r="J1421" t="s">
        <v>525</v>
      </c>
    </row>
    <row r="1422" spans="1:10" x14ac:dyDescent="0.75">
      <c r="A1422" s="16">
        <v>43409</v>
      </c>
      <c r="B1422" t="s">
        <v>4</v>
      </c>
      <c r="C1422" t="s">
        <v>46</v>
      </c>
      <c r="D1422" t="s">
        <v>4835</v>
      </c>
      <c r="E1422">
        <v>1</v>
      </c>
      <c r="G1422" s="6"/>
      <c r="H1422" t="s">
        <v>46</v>
      </c>
      <c r="I1422" t="s">
        <v>168</v>
      </c>
      <c r="J1422" t="s">
        <v>525</v>
      </c>
    </row>
    <row r="1423" spans="1:10" x14ac:dyDescent="0.75">
      <c r="A1423" s="16">
        <v>43409</v>
      </c>
      <c r="B1423" t="s">
        <v>4</v>
      </c>
      <c r="C1423" t="s">
        <v>46</v>
      </c>
      <c r="D1423" t="s">
        <v>4836</v>
      </c>
      <c r="E1423">
        <v>1</v>
      </c>
      <c r="G1423" s="6"/>
      <c r="H1423" t="s">
        <v>46</v>
      </c>
      <c r="I1423" t="s">
        <v>168</v>
      </c>
      <c r="J1423" t="s">
        <v>525</v>
      </c>
    </row>
    <row r="1424" spans="1:10" x14ac:dyDescent="0.75">
      <c r="A1424" s="16">
        <v>43409</v>
      </c>
      <c r="B1424" t="s">
        <v>4</v>
      </c>
      <c r="C1424" t="s">
        <v>46</v>
      </c>
      <c r="D1424" t="s">
        <v>4837</v>
      </c>
      <c r="E1424">
        <v>1</v>
      </c>
      <c r="G1424" s="6"/>
      <c r="H1424" t="s">
        <v>46</v>
      </c>
      <c r="I1424" t="s">
        <v>168</v>
      </c>
      <c r="J1424" t="s">
        <v>525</v>
      </c>
    </row>
    <row r="1425" spans="1:10" x14ac:dyDescent="0.75">
      <c r="A1425" s="16">
        <v>43409</v>
      </c>
      <c r="B1425" t="s">
        <v>4</v>
      </c>
      <c r="C1425" t="s">
        <v>46</v>
      </c>
      <c r="D1425" t="s">
        <v>4838</v>
      </c>
      <c r="E1425">
        <v>1</v>
      </c>
      <c r="G1425" s="6"/>
      <c r="H1425" t="s">
        <v>46</v>
      </c>
      <c r="I1425" t="s">
        <v>168</v>
      </c>
      <c r="J1425" t="s">
        <v>525</v>
      </c>
    </row>
    <row r="1426" spans="1:10" x14ac:dyDescent="0.75">
      <c r="A1426" s="16">
        <v>43409</v>
      </c>
      <c r="B1426" t="s">
        <v>4</v>
      </c>
      <c r="C1426" t="s">
        <v>46</v>
      </c>
      <c r="D1426" t="s">
        <v>4839</v>
      </c>
      <c r="E1426">
        <v>1</v>
      </c>
      <c r="G1426" s="6"/>
      <c r="H1426" t="s">
        <v>46</v>
      </c>
      <c r="I1426" t="s">
        <v>168</v>
      </c>
      <c r="J1426" t="s">
        <v>525</v>
      </c>
    </row>
    <row r="1427" spans="1:10" x14ac:dyDescent="0.75">
      <c r="A1427" s="16">
        <v>43409</v>
      </c>
      <c r="B1427" t="s">
        <v>4</v>
      </c>
      <c r="C1427" t="s">
        <v>46</v>
      </c>
      <c r="D1427" t="s">
        <v>4840</v>
      </c>
      <c r="E1427">
        <v>1</v>
      </c>
      <c r="G1427" s="6"/>
      <c r="H1427" t="s">
        <v>46</v>
      </c>
      <c r="I1427" t="s">
        <v>168</v>
      </c>
      <c r="J1427" t="s">
        <v>525</v>
      </c>
    </row>
    <row r="1428" spans="1:10" x14ac:dyDescent="0.75">
      <c r="A1428" s="16">
        <v>43409</v>
      </c>
      <c r="B1428" t="s">
        <v>4</v>
      </c>
      <c r="C1428" t="s">
        <v>46</v>
      </c>
      <c r="D1428" t="s">
        <v>4841</v>
      </c>
      <c r="E1428">
        <v>1</v>
      </c>
      <c r="G1428" s="6"/>
      <c r="H1428" t="s">
        <v>46</v>
      </c>
      <c r="I1428" t="s">
        <v>168</v>
      </c>
      <c r="J1428" t="s">
        <v>525</v>
      </c>
    </row>
    <row r="1429" spans="1:10" x14ac:dyDescent="0.75">
      <c r="A1429" s="16">
        <v>43409</v>
      </c>
      <c r="B1429" t="s">
        <v>4</v>
      </c>
      <c r="C1429" t="s">
        <v>46</v>
      </c>
      <c r="D1429" t="s">
        <v>4842</v>
      </c>
      <c r="E1429">
        <v>1</v>
      </c>
      <c r="G1429" s="6"/>
      <c r="H1429" t="s">
        <v>46</v>
      </c>
      <c r="I1429" t="s">
        <v>168</v>
      </c>
      <c r="J1429" t="s">
        <v>525</v>
      </c>
    </row>
    <row r="1430" spans="1:10" x14ac:dyDescent="0.75">
      <c r="A1430" s="16">
        <v>43409</v>
      </c>
      <c r="B1430" t="s">
        <v>4</v>
      </c>
      <c r="C1430" t="s">
        <v>46</v>
      </c>
      <c r="D1430" t="s">
        <v>4843</v>
      </c>
      <c r="E1430">
        <v>1</v>
      </c>
      <c r="G1430" s="6"/>
      <c r="H1430" t="s">
        <v>46</v>
      </c>
      <c r="I1430" t="s">
        <v>168</v>
      </c>
      <c r="J1430" t="s">
        <v>525</v>
      </c>
    </row>
    <row r="1431" spans="1:10" x14ac:dyDescent="0.75">
      <c r="A1431" s="16">
        <v>43409</v>
      </c>
      <c r="B1431" t="s">
        <v>4</v>
      </c>
      <c r="C1431" t="s">
        <v>46</v>
      </c>
      <c r="D1431" t="s">
        <v>4844</v>
      </c>
      <c r="E1431">
        <v>1</v>
      </c>
      <c r="G1431" s="6"/>
      <c r="H1431" t="s">
        <v>46</v>
      </c>
      <c r="I1431" t="s">
        <v>168</v>
      </c>
      <c r="J1431" t="s">
        <v>525</v>
      </c>
    </row>
    <row r="1432" spans="1:10" x14ac:dyDescent="0.75">
      <c r="A1432" s="16">
        <v>43409</v>
      </c>
      <c r="B1432" t="s">
        <v>4</v>
      </c>
      <c r="C1432" t="s">
        <v>46</v>
      </c>
      <c r="D1432" t="s">
        <v>4845</v>
      </c>
      <c r="E1432">
        <v>1</v>
      </c>
      <c r="G1432" s="6"/>
      <c r="H1432" t="s">
        <v>46</v>
      </c>
      <c r="I1432" t="s">
        <v>168</v>
      </c>
      <c r="J1432" t="s">
        <v>525</v>
      </c>
    </row>
    <row r="1433" spans="1:10" x14ac:dyDescent="0.75">
      <c r="A1433" s="16">
        <v>43409</v>
      </c>
      <c r="B1433" t="s">
        <v>4</v>
      </c>
      <c r="C1433" t="s">
        <v>46</v>
      </c>
      <c r="D1433" t="s">
        <v>4846</v>
      </c>
      <c r="E1433">
        <v>1</v>
      </c>
      <c r="G1433" s="6"/>
      <c r="H1433" t="s">
        <v>46</v>
      </c>
      <c r="I1433" t="s">
        <v>168</v>
      </c>
      <c r="J1433" t="s">
        <v>525</v>
      </c>
    </row>
    <row r="1434" spans="1:10" x14ac:dyDescent="0.75">
      <c r="A1434" s="16">
        <v>43409</v>
      </c>
      <c r="B1434" t="s">
        <v>4</v>
      </c>
      <c r="C1434" t="s">
        <v>46</v>
      </c>
      <c r="D1434" t="s">
        <v>4847</v>
      </c>
      <c r="E1434">
        <v>1</v>
      </c>
      <c r="G1434" s="6"/>
      <c r="H1434" t="s">
        <v>46</v>
      </c>
      <c r="I1434" t="s">
        <v>168</v>
      </c>
      <c r="J1434" t="s">
        <v>525</v>
      </c>
    </row>
    <row r="1435" spans="1:10" x14ac:dyDescent="0.75">
      <c r="A1435" s="16">
        <v>43409</v>
      </c>
      <c r="B1435" t="s">
        <v>4</v>
      </c>
      <c r="C1435" t="s">
        <v>46</v>
      </c>
      <c r="D1435" t="s">
        <v>4848</v>
      </c>
      <c r="E1435">
        <v>1</v>
      </c>
      <c r="G1435" s="6"/>
      <c r="H1435" t="s">
        <v>46</v>
      </c>
      <c r="I1435" t="s">
        <v>168</v>
      </c>
      <c r="J1435" t="s">
        <v>525</v>
      </c>
    </row>
    <row r="1436" spans="1:10" x14ac:dyDescent="0.75">
      <c r="A1436" s="16">
        <v>43409</v>
      </c>
      <c r="B1436" t="s">
        <v>4</v>
      </c>
      <c r="C1436" t="s">
        <v>46</v>
      </c>
      <c r="D1436" t="s">
        <v>4849</v>
      </c>
      <c r="E1436">
        <v>1</v>
      </c>
      <c r="G1436" s="6"/>
      <c r="H1436" t="s">
        <v>46</v>
      </c>
      <c r="I1436" t="s">
        <v>168</v>
      </c>
      <c r="J1436" t="s">
        <v>525</v>
      </c>
    </row>
    <row r="1437" spans="1:10" x14ac:dyDescent="0.75">
      <c r="A1437" s="16">
        <v>43409</v>
      </c>
      <c r="B1437" t="s">
        <v>4</v>
      </c>
      <c r="C1437" t="s">
        <v>46</v>
      </c>
      <c r="D1437" t="s">
        <v>4850</v>
      </c>
      <c r="E1437">
        <v>1</v>
      </c>
      <c r="G1437" s="6"/>
      <c r="H1437" t="s">
        <v>46</v>
      </c>
      <c r="I1437" t="s">
        <v>168</v>
      </c>
      <c r="J1437" t="s">
        <v>525</v>
      </c>
    </row>
    <row r="1438" spans="1:10" x14ac:dyDescent="0.75">
      <c r="A1438" s="16">
        <v>43409</v>
      </c>
      <c r="B1438" t="s">
        <v>4</v>
      </c>
      <c r="C1438" t="s">
        <v>46</v>
      </c>
      <c r="D1438" t="s">
        <v>4851</v>
      </c>
      <c r="E1438">
        <v>1</v>
      </c>
      <c r="G1438" s="6"/>
      <c r="H1438" t="s">
        <v>46</v>
      </c>
      <c r="I1438" t="s">
        <v>168</v>
      </c>
      <c r="J1438" t="s">
        <v>525</v>
      </c>
    </row>
    <row r="1439" spans="1:10" x14ac:dyDescent="0.75">
      <c r="A1439" s="16">
        <v>43409</v>
      </c>
      <c r="B1439" t="s">
        <v>4</v>
      </c>
      <c r="C1439" t="s">
        <v>46</v>
      </c>
      <c r="D1439" t="s">
        <v>4852</v>
      </c>
      <c r="E1439">
        <v>1</v>
      </c>
      <c r="G1439" s="6"/>
      <c r="H1439" t="s">
        <v>46</v>
      </c>
      <c r="I1439" t="s">
        <v>168</v>
      </c>
      <c r="J1439" t="s">
        <v>525</v>
      </c>
    </row>
    <row r="1440" spans="1:10" x14ac:dyDescent="0.75">
      <c r="A1440" s="16">
        <v>43409</v>
      </c>
      <c r="B1440" t="s">
        <v>4</v>
      </c>
      <c r="C1440" t="s">
        <v>46</v>
      </c>
      <c r="D1440" t="s">
        <v>4853</v>
      </c>
      <c r="E1440">
        <v>1</v>
      </c>
      <c r="G1440" s="6"/>
      <c r="H1440" t="s">
        <v>46</v>
      </c>
      <c r="I1440" t="s">
        <v>168</v>
      </c>
      <c r="J1440" t="s">
        <v>525</v>
      </c>
    </row>
    <row r="1441" spans="1:10" x14ac:dyDescent="0.75">
      <c r="A1441" s="16">
        <v>43409</v>
      </c>
      <c r="B1441" t="s">
        <v>4</v>
      </c>
      <c r="C1441" t="s">
        <v>46</v>
      </c>
      <c r="D1441" t="s">
        <v>4854</v>
      </c>
      <c r="E1441">
        <v>1</v>
      </c>
      <c r="G1441" s="6"/>
      <c r="H1441" t="s">
        <v>4859</v>
      </c>
      <c r="I1441" t="s">
        <v>168</v>
      </c>
      <c r="J1441" t="s">
        <v>525</v>
      </c>
    </row>
    <row r="1442" spans="1:10" x14ac:dyDescent="0.75">
      <c r="A1442" s="16">
        <v>43409</v>
      </c>
      <c r="B1442" t="s">
        <v>4</v>
      </c>
      <c r="C1442" t="s">
        <v>46</v>
      </c>
      <c r="D1442" t="s">
        <v>4855</v>
      </c>
      <c r="E1442">
        <v>1</v>
      </c>
      <c r="G1442" s="6"/>
      <c r="H1442" t="s">
        <v>46</v>
      </c>
      <c r="I1442" t="s">
        <v>168</v>
      </c>
      <c r="J1442" t="s">
        <v>525</v>
      </c>
    </row>
    <row r="1443" spans="1:10" x14ac:dyDescent="0.75">
      <c r="A1443" s="16">
        <v>43409</v>
      </c>
      <c r="B1443" t="s">
        <v>4</v>
      </c>
      <c r="C1443" t="s">
        <v>46</v>
      </c>
      <c r="D1443" t="s">
        <v>4856</v>
      </c>
      <c r="E1443">
        <v>1</v>
      </c>
      <c r="G1443" s="6"/>
      <c r="H1443" t="s">
        <v>46</v>
      </c>
      <c r="I1443" t="s">
        <v>168</v>
      </c>
      <c r="J1443" t="s">
        <v>525</v>
      </c>
    </row>
    <row r="1444" spans="1:10" x14ac:dyDescent="0.75">
      <c r="A1444" s="16">
        <v>43409</v>
      </c>
      <c r="B1444" t="s">
        <v>4</v>
      </c>
      <c r="C1444" t="s">
        <v>46</v>
      </c>
      <c r="D1444" t="s">
        <v>4857</v>
      </c>
      <c r="E1444">
        <v>1</v>
      </c>
      <c r="G1444" s="6"/>
      <c r="H1444" t="s">
        <v>4196</v>
      </c>
      <c r="I1444" t="s">
        <v>168</v>
      </c>
      <c r="J1444" t="s">
        <v>525</v>
      </c>
    </row>
    <row r="1445" spans="1:10" x14ac:dyDescent="0.75">
      <c r="A1445" s="16">
        <v>43409</v>
      </c>
      <c r="B1445" t="s">
        <v>4</v>
      </c>
      <c r="C1445" t="s">
        <v>46</v>
      </c>
      <c r="D1445" t="s">
        <v>4858</v>
      </c>
      <c r="E1445">
        <v>1</v>
      </c>
      <c r="G1445" s="6"/>
      <c r="H1445" t="s">
        <v>46</v>
      </c>
      <c r="I1445" t="s">
        <v>168</v>
      </c>
      <c r="J1445" t="s">
        <v>525</v>
      </c>
    </row>
    <row r="1446" spans="1:10" x14ac:dyDescent="0.75">
      <c r="A1446" s="16">
        <v>43409</v>
      </c>
      <c r="B1446" t="s">
        <v>4</v>
      </c>
      <c r="C1446" t="s">
        <v>46</v>
      </c>
      <c r="D1446" t="s">
        <v>4860</v>
      </c>
      <c r="E1446">
        <v>1</v>
      </c>
      <c r="G1446" s="6"/>
      <c r="H1446" t="s">
        <v>4859</v>
      </c>
      <c r="I1446" t="s">
        <v>168</v>
      </c>
      <c r="J1446" t="s">
        <v>525</v>
      </c>
    </row>
    <row r="1447" spans="1:10" x14ac:dyDescent="0.75">
      <c r="A1447" s="16">
        <v>43409</v>
      </c>
      <c r="B1447" t="s">
        <v>4</v>
      </c>
      <c r="C1447" t="s">
        <v>46</v>
      </c>
      <c r="D1447" t="s">
        <v>4861</v>
      </c>
      <c r="E1447">
        <v>1</v>
      </c>
      <c r="G1447" s="6"/>
      <c r="H1447" t="s">
        <v>4859</v>
      </c>
      <c r="I1447" t="s">
        <v>168</v>
      </c>
      <c r="J1447" t="s">
        <v>525</v>
      </c>
    </row>
    <row r="1448" spans="1:10" x14ac:dyDescent="0.75">
      <c r="A1448" s="16">
        <v>43409</v>
      </c>
      <c r="B1448" t="s">
        <v>4</v>
      </c>
      <c r="C1448" t="s">
        <v>46</v>
      </c>
      <c r="D1448" t="s">
        <v>4862</v>
      </c>
      <c r="E1448">
        <v>1</v>
      </c>
      <c r="F1448" t="s">
        <v>4798</v>
      </c>
      <c r="G1448" s="6"/>
      <c r="H1448" t="s">
        <v>4797</v>
      </c>
      <c r="I1448" t="s">
        <v>168</v>
      </c>
      <c r="J1448" t="s">
        <v>525</v>
      </c>
    </row>
    <row r="1449" spans="1:10" x14ac:dyDescent="0.75">
      <c r="A1449" s="16">
        <v>43409</v>
      </c>
      <c r="B1449" t="s">
        <v>4</v>
      </c>
      <c r="C1449" t="s">
        <v>46</v>
      </c>
      <c r="D1449" t="s">
        <v>4863</v>
      </c>
      <c r="E1449">
        <v>1</v>
      </c>
      <c r="G1449" s="6"/>
      <c r="H1449" t="s">
        <v>46</v>
      </c>
      <c r="I1449" t="s">
        <v>168</v>
      </c>
      <c r="J1449" t="s">
        <v>525</v>
      </c>
    </row>
    <row r="1450" spans="1:10" x14ac:dyDescent="0.75">
      <c r="A1450" s="16">
        <v>43409</v>
      </c>
      <c r="B1450" t="s">
        <v>4</v>
      </c>
      <c r="C1450" t="s">
        <v>46</v>
      </c>
      <c r="D1450" t="s">
        <v>4864</v>
      </c>
      <c r="E1450">
        <v>1</v>
      </c>
      <c r="G1450" s="6"/>
      <c r="H1450" t="s">
        <v>4196</v>
      </c>
      <c r="I1450" t="s">
        <v>168</v>
      </c>
      <c r="J1450" t="s">
        <v>525</v>
      </c>
    </row>
    <row r="1451" spans="1:10" x14ac:dyDescent="0.75">
      <c r="A1451" s="16">
        <v>43409</v>
      </c>
      <c r="B1451" t="s">
        <v>4</v>
      </c>
      <c r="C1451" t="s">
        <v>46</v>
      </c>
      <c r="D1451" t="s">
        <v>4865</v>
      </c>
      <c r="E1451">
        <v>1</v>
      </c>
      <c r="G1451" s="6"/>
      <c r="H1451" t="s">
        <v>4196</v>
      </c>
      <c r="I1451" t="s">
        <v>168</v>
      </c>
      <c r="J1451" t="s">
        <v>525</v>
      </c>
    </row>
    <row r="1452" spans="1:10" x14ac:dyDescent="0.75">
      <c r="A1452" s="16">
        <v>43409</v>
      </c>
      <c r="B1452" t="s">
        <v>4</v>
      </c>
      <c r="C1452" t="s">
        <v>46</v>
      </c>
      <c r="D1452" t="s">
        <v>4866</v>
      </c>
      <c r="E1452">
        <v>1</v>
      </c>
      <c r="G1452" s="6"/>
      <c r="H1452" t="s">
        <v>46</v>
      </c>
      <c r="I1452" t="s">
        <v>168</v>
      </c>
      <c r="J1452" t="s">
        <v>525</v>
      </c>
    </row>
    <row r="1453" spans="1:10" x14ac:dyDescent="0.75">
      <c r="A1453" s="16">
        <v>43409</v>
      </c>
      <c r="B1453" t="s">
        <v>4</v>
      </c>
      <c r="C1453" t="s">
        <v>46</v>
      </c>
      <c r="D1453" t="s">
        <v>4867</v>
      </c>
      <c r="E1453">
        <v>1</v>
      </c>
      <c r="G1453" s="6"/>
      <c r="H1453" t="s">
        <v>46</v>
      </c>
      <c r="I1453" t="s">
        <v>168</v>
      </c>
      <c r="J1453" t="s">
        <v>525</v>
      </c>
    </row>
    <row r="1454" spans="1:10" x14ac:dyDescent="0.75">
      <c r="A1454" s="16">
        <v>43409</v>
      </c>
      <c r="B1454" t="s">
        <v>4</v>
      </c>
      <c r="C1454" t="s">
        <v>46</v>
      </c>
      <c r="D1454" t="s">
        <v>4868</v>
      </c>
      <c r="E1454">
        <v>1</v>
      </c>
      <c r="G1454" s="6"/>
      <c r="H1454" t="s">
        <v>46</v>
      </c>
      <c r="I1454" t="s">
        <v>168</v>
      </c>
      <c r="J1454" t="s">
        <v>525</v>
      </c>
    </row>
    <row r="1455" spans="1:10" x14ac:dyDescent="0.75">
      <c r="A1455" s="16">
        <v>43409</v>
      </c>
      <c r="B1455" t="s">
        <v>4</v>
      </c>
      <c r="C1455" t="s">
        <v>46</v>
      </c>
      <c r="D1455" t="s">
        <v>4869</v>
      </c>
      <c r="E1455">
        <v>1</v>
      </c>
      <c r="G1455" s="6"/>
      <c r="H1455" t="s">
        <v>46</v>
      </c>
      <c r="I1455" t="s">
        <v>168</v>
      </c>
      <c r="J1455" t="s">
        <v>525</v>
      </c>
    </row>
    <row r="1456" spans="1:10" x14ac:dyDescent="0.75">
      <c r="A1456" s="16">
        <v>43409</v>
      </c>
      <c r="B1456" t="s">
        <v>4</v>
      </c>
      <c r="C1456" t="s">
        <v>46</v>
      </c>
      <c r="D1456" t="s">
        <v>4870</v>
      </c>
      <c r="E1456">
        <v>1</v>
      </c>
      <c r="F1456" t="s">
        <v>4798</v>
      </c>
      <c r="G1456" s="6"/>
      <c r="H1456" t="s">
        <v>4797</v>
      </c>
      <c r="I1456" t="s">
        <v>168</v>
      </c>
      <c r="J1456" t="s">
        <v>525</v>
      </c>
    </row>
    <row r="1457" spans="1:10" x14ac:dyDescent="0.75">
      <c r="A1457" s="16">
        <v>43409</v>
      </c>
      <c r="B1457" t="s">
        <v>4</v>
      </c>
      <c r="C1457" t="s">
        <v>46</v>
      </c>
      <c r="D1457" t="s">
        <v>4871</v>
      </c>
      <c r="E1457">
        <v>1</v>
      </c>
      <c r="G1457" s="6"/>
      <c r="H1457" t="s">
        <v>46</v>
      </c>
      <c r="I1457" t="s">
        <v>168</v>
      </c>
      <c r="J1457" t="s">
        <v>525</v>
      </c>
    </row>
    <row r="1458" spans="1:10" x14ac:dyDescent="0.75">
      <c r="A1458" s="16">
        <v>43409</v>
      </c>
      <c r="B1458" t="s">
        <v>4</v>
      </c>
      <c r="C1458" t="s">
        <v>46</v>
      </c>
      <c r="D1458" t="s">
        <v>4872</v>
      </c>
      <c r="E1458">
        <v>1</v>
      </c>
      <c r="G1458" s="6"/>
      <c r="H1458" t="s">
        <v>46</v>
      </c>
      <c r="I1458" t="s">
        <v>168</v>
      </c>
      <c r="J1458" t="s">
        <v>525</v>
      </c>
    </row>
    <row r="1459" spans="1:10" x14ac:dyDescent="0.75">
      <c r="A1459" s="16">
        <v>43409</v>
      </c>
      <c r="B1459" t="s">
        <v>4</v>
      </c>
      <c r="C1459" t="s">
        <v>46</v>
      </c>
      <c r="D1459" t="s">
        <v>4873</v>
      </c>
      <c r="E1459">
        <v>1</v>
      </c>
      <c r="G1459" s="6"/>
      <c r="H1459" t="s">
        <v>46</v>
      </c>
      <c r="I1459" t="s">
        <v>168</v>
      </c>
      <c r="J1459" t="s">
        <v>525</v>
      </c>
    </row>
    <row r="1460" spans="1:10" x14ac:dyDescent="0.75">
      <c r="A1460" s="16">
        <v>43409</v>
      </c>
      <c r="B1460" t="s">
        <v>4</v>
      </c>
      <c r="C1460" t="s">
        <v>46</v>
      </c>
      <c r="D1460" t="s">
        <v>4874</v>
      </c>
      <c r="E1460">
        <v>1</v>
      </c>
      <c r="G1460" s="6"/>
      <c r="H1460" t="s">
        <v>46</v>
      </c>
      <c r="I1460" t="s">
        <v>168</v>
      </c>
      <c r="J1460" t="s">
        <v>525</v>
      </c>
    </row>
    <row r="1461" spans="1:10" x14ac:dyDescent="0.75">
      <c r="A1461" s="16">
        <v>43409</v>
      </c>
      <c r="B1461" t="s">
        <v>4</v>
      </c>
      <c r="C1461" t="s">
        <v>46</v>
      </c>
      <c r="D1461" t="s">
        <v>4875</v>
      </c>
      <c r="E1461">
        <v>1</v>
      </c>
      <c r="G1461" s="6"/>
      <c r="H1461" t="s">
        <v>46</v>
      </c>
      <c r="I1461" t="s">
        <v>168</v>
      </c>
      <c r="J1461" t="s">
        <v>525</v>
      </c>
    </row>
    <row r="1462" spans="1:10" x14ac:dyDescent="0.75">
      <c r="A1462" s="16">
        <v>43409</v>
      </c>
      <c r="B1462" t="s">
        <v>4</v>
      </c>
      <c r="C1462" t="s">
        <v>46</v>
      </c>
      <c r="D1462" t="s">
        <v>4876</v>
      </c>
      <c r="E1462">
        <v>1</v>
      </c>
      <c r="G1462" s="6"/>
      <c r="H1462" t="s">
        <v>46</v>
      </c>
      <c r="I1462" t="s">
        <v>168</v>
      </c>
      <c r="J1462" t="s">
        <v>525</v>
      </c>
    </row>
    <row r="1463" spans="1:10" x14ac:dyDescent="0.75">
      <c r="A1463" s="16">
        <v>43409</v>
      </c>
      <c r="B1463" t="s">
        <v>4</v>
      </c>
      <c r="C1463" t="s">
        <v>46</v>
      </c>
      <c r="D1463" t="s">
        <v>4877</v>
      </c>
      <c r="E1463">
        <v>1</v>
      </c>
      <c r="G1463" s="6"/>
      <c r="H1463" t="s">
        <v>46</v>
      </c>
      <c r="I1463" t="s">
        <v>168</v>
      </c>
      <c r="J1463" t="s">
        <v>525</v>
      </c>
    </row>
    <row r="1464" spans="1:10" x14ac:dyDescent="0.75">
      <c r="A1464" s="16">
        <v>43409</v>
      </c>
      <c r="B1464" t="s">
        <v>4</v>
      </c>
      <c r="C1464" t="s">
        <v>46</v>
      </c>
      <c r="D1464" t="s">
        <v>4878</v>
      </c>
      <c r="E1464">
        <v>1</v>
      </c>
      <c r="G1464" s="6"/>
      <c r="H1464" t="s">
        <v>46</v>
      </c>
      <c r="I1464" t="s">
        <v>168</v>
      </c>
      <c r="J1464" t="s">
        <v>525</v>
      </c>
    </row>
    <row r="1465" spans="1:10" x14ac:dyDescent="0.75">
      <c r="A1465" s="16">
        <v>43409</v>
      </c>
      <c r="B1465" t="s">
        <v>4</v>
      </c>
      <c r="C1465" t="s">
        <v>46</v>
      </c>
      <c r="D1465" t="s">
        <v>4879</v>
      </c>
      <c r="E1465">
        <v>1</v>
      </c>
      <c r="G1465" s="6"/>
      <c r="H1465" t="s">
        <v>46</v>
      </c>
      <c r="I1465" t="s">
        <v>168</v>
      </c>
      <c r="J1465" t="s">
        <v>525</v>
      </c>
    </row>
    <row r="1466" spans="1:10" x14ac:dyDescent="0.75">
      <c r="A1466" s="16">
        <v>43409</v>
      </c>
      <c r="B1466" t="s">
        <v>4</v>
      </c>
      <c r="C1466" t="s">
        <v>46</v>
      </c>
      <c r="D1466" t="s">
        <v>4880</v>
      </c>
      <c r="E1466">
        <v>1</v>
      </c>
      <c r="G1466" s="6"/>
      <c r="H1466" t="s">
        <v>46</v>
      </c>
      <c r="I1466" t="s">
        <v>168</v>
      </c>
      <c r="J1466" t="s">
        <v>525</v>
      </c>
    </row>
    <row r="1467" spans="1:10" x14ac:dyDescent="0.75">
      <c r="A1467" s="16">
        <v>43409</v>
      </c>
      <c r="B1467" t="s">
        <v>4</v>
      </c>
      <c r="C1467" t="s">
        <v>46</v>
      </c>
      <c r="D1467" t="s">
        <v>4881</v>
      </c>
      <c r="E1467">
        <v>1</v>
      </c>
      <c r="G1467" s="6"/>
      <c r="H1467" t="s">
        <v>46</v>
      </c>
      <c r="I1467" t="s">
        <v>168</v>
      </c>
      <c r="J1467" t="s">
        <v>525</v>
      </c>
    </row>
    <row r="1468" spans="1:10" x14ac:dyDescent="0.75">
      <c r="A1468" s="16">
        <v>43409</v>
      </c>
      <c r="B1468" t="s">
        <v>4</v>
      </c>
      <c r="C1468" t="s">
        <v>46</v>
      </c>
      <c r="D1468" t="s">
        <v>4882</v>
      </c>
      <c r="E1468">
        <v>1</v>
      </c>
      <c r="G1468" s="6"/>
      <c r="H1468" t="s">
        <v>4196</v>
      </c>
      <c r="I1468" t="s">
        <v>168</v>
      </c>
      <c r="J1468" t="s">
        <v>525</v>
      </c>
    </row>
    <row r="1469" spans="1:10" x14ac:dyDescent="0.75">
      <c r="A1469" s="16">
        <v>43409</v>
      </c>
      <c r="B1469" t="s">
        <v>4</v>
      </c>
      <c r="C1469" t="s">
        <v>46</v>
      </c>
      <c r="D1469" t="s">
        <v>3062</v>
      </c>
      <c r="E1469">
        <v>1</v>
      </c>
      <c r="G1469" s="6"/>
      <c r="H1469" t="s">
        <v>46</v>
      </c>
      <c r="I1469" t="s">
        <v>168</v>
      </c>
      <c r="J1469" t="s">
        <v>525</v>
      </c>
    </row>
    <row r="1470" spans="1:10" x14ac:dyDescent="0.75">
      <c r="A1470" s="16">
        <v>43409</v>
      </c>
      <c r="B1470" t="s">
        <v>4</v>
      </c>
      <c r="C1470" t="s">
        <v>46</v>
      </c>
      <c r="D1470" t="s">
        <v>4883</v>
      </c>
      <c r="E1470">
        <v>1</v>
      </c>
      <c r="G1470" s="6"/>
      <c r="H1470" t="s">
        <v>4196</v>
      </c>
      <c r="I1470" t="s">
        <v>168</v>
      </c>
      <c r="J1470" t="s">
        <v>525</v>
      </c>
    </row>
    <row r="1471" spans="1:10" x14ac:dyDescent="0.75">
      <c r="A1471" s="16">
        <v>43409</v>
      </c>
      <c r="B1471" t="s">
        <v>4</v>
      </c>
      <c r="C1471" t="s">
        <v>46</v>
      </c>
      <c r="D1471" s="11" t="s">
        <v>4884</v>
      </c>
      <c r="E1471">
        <v>1</v>
      </c>
      <c r="G1471" s="6"/>
      <c r="H1471" t="s">
        <v>4196</v>
      </c>
      <c r="I1471" t="s">
        <v>168</v>
      </c>
      <c r="J1471" t="s">
        <v>525</v>
      </c>
    </row>
    <row r="1472" spans="1:10" x14ac:dyDescent="0.75">
      <c r="A1472" s="16">
        <v>43409</v>
      </c>
      <c r="B1472" t="s">
        <v>4</v>
      </c>
      <c r="C1472" t="s">
        <v>46</v>
      </c>
      <c r="D1472" t="s">
        <v>4885</v>
      </c>
      <c r="E1472">
        <v>1</v>
      </c>
      <c r="F1472" t="s">
        <v>4798</v>
      </c>
      <c r="G1472" s="6"/>
      <c r="H1472" t="s">
        <v>4797</v>
      </c>
      <c r="I1472" t="s">
        <v>168</v>
      </c>
      <c r="J1472" t="s">
        <v>525</v>
      </c>
    </row>
    <row r="1473" spans="1:10" x14ac:dyDescent="0.75">
      <c r="A1473" s="16">
        <v>43409</v>
      </c>
      <c r="B1473" t="s">
        <v>4</v>
      </c>
      <c r="C1473" t="s">
        <v>46</v>
      </c>
      <c r="D1473" t="s">
        <v>4886</v>
      </c>
      <c r="E1473">
        <v>1</v>
      </c>
      <c r="G1473" s="6"/>
      <c r="H1473" t="s">
        <v>46</v>
      </c>
      <c r="I1473" t="s">
        <v>168</v>
      </c>
      <c r="J1473" t="s">
        <v>525</v>
      </c>
    </row>
    <row r="1474" spans="1:10" x14ac:dyDescent="0.75">
      <c r="A1474" s="16">
        <v>43409</v>
      </c>
      <c r="B1474" t="s">
        <v>4</v>
      </c>
      <c r="C1474" t="s">
        <v>46</v>
      </c>
      <c r="D1474" t="s">
        <v>4887</v>
      </c>
      <c r="E1474">
        <v>1</v>
      </c>
      <c r="G1474" s="6"/>
      <c r="H1474" t="s">
        <v>46</v>
      </c>
      <c r="I1474" t="s">
        <v>168</v>
      </c>
      <c r="J1474" t="s">
        <v>525</v>
      </c>
    </row>
    <row r="1475" spans="1:10" x14ac:dyDescent="0.75">
      <c r="A1475" s="16">
        <v>43409</v>
      </c>
      <c r="B1475" t="s">
        <v>4</v>
      </c>
      <c r="C1475" t="s">
        <v>46</v>
      </c>
      <c r="D1475" t="s">
        <v>4888</v>
      </c>
      <c r="E1475">
        <v>1</v>
      </c>
      <c r="G1475" s="6"/>
      <c r="H1475" t="s">
        <v>46</v>
      </c>
      <c r="I1475" t="s">
        <v>168</v>
      </c>
      <c r="J1475" t="s">
        <v>525</v>
      </c>
    </row>
    <row r="1476" spans="1:10" x14ac:dyDescent="0.75">
      <c r="A1476" s="16">
        <v>43409</v>
      </c>
      <c r="B1476" t="s">
        <v>4</v>
      </c>
      <c r="C1476" t="s">
        <v>46</v>
      </c>
      <c r="D1476" t="s">
        <v>4889</v>
      </c>
      <c r="E1476">
        <v>1</v>
      </c>
      <c r="G1476" s="6"/>
      <c r="H1476" t="s">
        <v>46</v>
      </c>
      <c r="I1476" t="s">
        <v>168</v>
      </c>
      <c r="J1476" t="s">
        <v>525</v>
      </c>
    </row>
    <row r="1477" spans="1:10" x14ac:dyDescent="0.75">
      <c r="A1477" s="16">
        <v>43409</v>
      </c>
      <c r="B1477" t="s">
        <v>4</v>
      </c>
      <c r="C1477" t="s">
        <v>46</v>
      </c>
      <c r="D1477" t="s">
        <v>4890</v>
      </c>
      <c r="E1477">
        <v>1</v>
      </c>
      <c r="G1477" s="6"/>
      <c r="H1477" t="s">
        <v>46</v>
      </c>
      <c r="I1477" t="s">
        <v>168</v>
      </c>
      <c r="J1477" t="s">
        <v>525</v>
      </c>
    </row>
    <row r="1478" spans="1:10" x14ac:dyDescent="0.75">
      <c r="A1478" s="16">
        <v>43409</v>
      </c>
      <c r="B1478" t="s">
        <v>4</v>
      </c>
      <c r="C1478" t="s">
        <v>46</v>
      </c>
      <c r="D1478" t="s">
        <v>4891</v>
      </c>
      <c r="E1478">
        <v>1</v>
      </c>
      <c r="G1478" s="6"/>
      <c r="H1478" t="s">
        <v>46</v>
      </c>
      <c r="I1478" t="s">
        <v>168</v>
      </c>
      <c r="J1478" t="s">
        <v>525</v>
      </c>
    </row>
    <row r="1479" spans="1:10" x14ac:dyDescent="0.75">
      <c r="A1479" s="16">
        <v>43409</v>
      </c>
      <c r="B1479" t="s">
        <v>4</v>
      </c>
      <c r="C1479" t="s">
        <v>46</v>
      </c>
      <c r="D1479" t="s">
        <v>4892</v>
      </c>
      <c r="E1479">
        <v>1</v>
      </c>
      <c r="G1479" s="6"/>
      <c r="H1479" t="s">
        <v>4196</v>
      </c>
      <c r="I1479" t="s">
        <v>168</v>
      </c>
      <c r="J1479" t="s">
        <v>525</v>
      </c>
    </row>
    <row r="1480" spans="1:10" x14ac:dyDescent="0.75">
      <c r="A1480" s="16">
        <v>43409</v>
      </c>
      <c r="B1480" t="s">
        <v>4</v>
      </c>
      <c r="C1480" t="s">
        <v>46</v>
      </c>
      <c r="D1480" t="s">
        <v>4893</v>
      </c>
      <c r="E1480">
        <v>1</v>
      </c>
      <c r="G1480" s="6"/>
      <c r="H1480" t="s">
        <v>4196</v>
      </c>
      <c r="I1480" t="s">
        <v>168</v>
      </c>
      <c r="J1480" t="s">
        <v>525</v>
      </c>
    </row>
    <row r="1481" spans="1:10" x14ac:dyDescent="0.75">
      <c r="A1481" s="16">
        <v>43409</v>
      </c>
      <c r="B1481" t="s">
        <v>4</v>
      </c>
      <c r="C1481" t="s">
        <v>46</v>
      </c>
      <c r="D1481" t="s">
        <v>4894</v>
      </c>
      <c r="E1481">
        <v>1</v>
      </c>
      <c r="G1481" s="6"/>
      <c r="H1481" t="s">
        <v>4196</v>
      </c>
      <c r="I1481" t="s">
        <v>168</v>
      </c>
      <c r="J1481" t="s">
        <v>525</v>
      </c>
    </row>
    <row r="1482" spans="1:10" x14ac:dyDescent="0.75">
      <c r="A1482" s="16">
        <v>43409</v>
      </c>
      <c r="B1482" t="s">
        <v>4</v>
      </c>
      <c r="C1482" t="s">
        <v>46</v>
      </c>
      <c r="D1482" t="s">
        <v>4895</v>
      </c>
      <c r="E1482">
        <v>1</v>
      </c>
      <c r="G1482" s="6"/>
      <c r="H1482" t="s">
        <v>46</v>
      </c>
      <c r="I1482" t="s">
        <v>168</v>
      </c>
      <c r="J1482" t="s">
        <v>525</v>
      </c>
    </row>
    <row r="1483" spans="1:10" x14ac:dyDescent="0.75">
      <c r="A1483" s="16">
        <v>43409</v>
      </c>
      <c r="B1483" t="s">
        <v>4</v>
      </c>
      <c r="C1483" t="s">
        <v>46</v>
      </c>
      <c r="D1483" t="s">
        <v>4896</v>
      </c>
      <c r="E1483">
        <v>1</v>
      </c>
      <c r="G1483" s="6"/>
      <c r="H1483" t="s">
        <v>46</v>
      </c>
      <c r="I1483" t="s">
        <v>168</v>
      </c>
      <c r="J1483" t="s">
        <v>525</v>
      </c>
    </row>
    <row r="1484" spans="1:10" x14ac:dyDescent="0.75">
      <c r="A1484" s="16">
        <v>43409</v>
      </c>
      <c r="B1484" t="s">
        <v>4</v>
      </c>
      <c r="C1484" t="s">
        <v>46</v>
      </c>
      <c r="D1484" t="s">
        <v>4897</v>
      </c>
      <c r="E1484">
        <v>1</v>
      </c>
      <c r="G1484" s="6"/>
      <c r="H1484" t="s">
        <v>46</v>
      </c>
      <c r="I1484" t="s">
        <v>168</v>
      </c>
      <c r="J1484" t="s">
        <v>525</v>
      </c>
    </row>
    <row r="1485" spans="1:10" x14ac:dyDescent="0.75">
      <c r="A1485" s="16">
        <v>43409</v>
      </c>
      <c r="B1485" t="s">
        <v>4</v>
      </c>
      <c r="C1485" t="s">
        <v>46</v>
      </c>
      <c r="D1485" t="s">
        <v>4898</v>
      </c>
      <c r="E1485">
        <v>1</v>
      </c>
      <c r="G1485" s="6"/>
      <c r="H1485" t="s">
        <v>46</v>
      </c>
      <c r="I1485" t="s">
        <v>168</v>
      </c>
      <c r="J1485" t="s">
        <v>525</v>
      </c>
    </row>
    <row r="1486" spans="1:10" x14ac:dyDescent="0.75">
      <c r="A1486" s="16">
        <v>43409</v>
      </c>
      <c r="B1486" t="s">
        <v>4</v>
      </c>
      <c r="C1486" t="s">
        <v>46</v>
      </c>
      <c r="D1486" t="s">
        <v>4899</v>
      </c>
      <c r="E1486">
        <v>1</v>
      </c>
      <c r="G1486" s="6"/>
      <c r="H1486" t="s">
        <v>46</v>
      </c>
      <c r="I1486" t="s">
        <v>168</v>
      </c>
      <c r="J1486" t="s">
        <v>525</v>
      </c>
    </row>
    <row r="1487" spans="1:10" x14ac:dyDescent="0.75">
      <c r="A1487" s="16">
        <v>43409</v>
      </c>
      <c r="B1487" t="s">
        <v>4</v>
      </c>
      <c r="C1487" t="s">
        <v>46</v>
      </c>
      <c r="D1487" t="s">
        <v>4900</v>
      </c>
      <c r="E1487">
        <v>1</v>
      </c>
      <c r="G1487" s="6"/>
      <c r="H1487" t="s">
        <v>46</v>
      </c>
      <c r="I1487" t="s">
        <v>168</v>
      </c>
      <c r="J1487" t="s">
        <v>525</v>
      </c>
    </row>
    <row r="1488" spans="1:10" x14ac:dyDescent="0.75">
      <c r="A1488" s="16">
        <v>43409</v>
      </c>
      <c r="B1488" t="s">
        <v>4</v>
      </c>
      <c r="C1488" t="s">
        <v>46</v>
      </c>
      <c r="D1488" t="s">
        <v>4901</v>
      </c>
      <c r="E1488">
        <v>1</v>
      </c>
      <c r="G1488" s="6"/>
      <c r="H1488" t="s">
        <v>46</v>
      </c>
      <c r="I1488" t="s">
        <v>168</v>
      </c>
      <c r="J1488" t="s">
        <v>525</v>
      </c>
    </row>
    <row r="1489" spans="1:10" x14ac:dyDescent="0.75">
      <c r="A1489" s="16">
        <v>43409</v>
      </c>
      <c r="B1489" t="s">
        <v>4</v>
      </c>
      <c r="C1489" t="s">
        <v>46</v>
      </c>
      <c r="D1489" t="s">
        <v>4902</v>
      </c>
      <c r="E1489">
        <v>1</v>
      </c>
      <c r="G1489" s="6"/>
      <c r="H1489" t="s">
        <v>4196</v>
      </c>
      <c r="I1489" t="s">
        <v>168</v>
      </c>
      <c r="J1489" t="s">
        <v>525</v>
      </c>
    </row>
    <row r="1490" spans="1:10" x14ac:dyDescent="0.75">
      <c r="A1490" s="16">
        <v>43409</v>
      </c>
      <c r="B1490" t="s">
        <v>4</v>
      </c>
      <c r="C1490" t="s">
        <v>46</v>
      </c>
      <c r="D1490" t="s">
        <v>4903</v>
      </c>
      <c r="E1490">
        <v>1</v>
      </c>
      <c r="G1490" s="6"/>
      <c r="H1490" t="s">
        <v>4196</v>
      </c>
      <c r="I1490" t="s">
        <v>168</v>
      </c>
      <c r="J1490" t="s">
        <v>525</v>
      </c>
    </row>
    <row r="1491" spans="1:10" x14ac:dyDescent="0.75">
      <c r="A1491" s="16">
        <v>43409</v>
      </c>
      <c r="B1491" t="s">
        <v>4</v>
      </c>
      <c r="C1491" t="s">
        <v>46</v>
      </c>
      <c r="D1491" t="s">
        <v>4904</v>
      </c>
      <c r="E1491">
        <v>1</v>
      </c>
      <c r="G1491" s="6"/>
      <c r="H1491" t="s">
        <v>4196</v>
      </c>
      <c r="I1491" t="s">
        <v>168</v>
      </c>
      <c r="J1491" t="s">
        <v>525</v>
      </c>
    </row>
    <row r="1492" spans="1:10" x14ac:dyDescent="0.75">
      <c r="A1492" s="16">
        <v>43409</v>
      </c>
      <c r="B1492" t="s">
        <v>4</v>
      </c>
      <c r="C1492" t="s">
        <v>46</v>
      </c>
      <c r="D1492" t="s">
        <v>3063</v>
      </c>
      <c r="E1492">
        <v>1</v>
      </c>
      <c r="G1492" s="6"/>
      <c r="H1492" t="s">
        <v>46</v>
      </c>
      <c r="I1492" t="s">
        <v>168</v>
      </c>
      <c r="J1492" t="s">
        <v>525</v>
      </c>
    </row>
    <row r="1493" spans="1:10" x14ac:dyDescent="0.75">
      <c r="A1493" s="16">
        <v>43409</v>
      </c>
      <c r="B1493" t="s">
        <v>4</v>
      </c>
      <c r="C1493" t="s">
        <v>46</v>
      </c>
      <c r="D1493" t="s">
        <v>4905</v>
      </c>
      <c r="E1493">
        <v>1</v>
      </c>
      <c r="G1493" s="6"/>
      <c r="H1493" t="s">
        <v>4196</v>
      </c>
      <c r="I1493" t="s">
        <v>168</v>
      </c>
      <c r="J1493" t="s">
        <v>525</v>
      </c>
    </row>
    <row r="1494" spans="1:10" x14ac:dyDescent="0.75">
      <c r="A1494" s="16">
        <v>43409</v>
      </c>
      <c r="B1494" t="s">
        <v>4</v>
      </c>
      <c r="C1494" t="s">
        <v>46</v>
      </c>
      <c r="D1494" t="s">
        <v>4906</v>
      </c>
      <c r="E1494">
        <v>1</v>
      </c>
      <c r="G1494" s="6"/>
      <c r="H1494" t="s">
        <v>46</v>
      </c>
      <c r="I1494" t="s">
        <v>168</v>
      </c>
      <c r="J1494" t="s">
        <v>525</v>
      </c>
    </row>
    <row r="1495" spans="1:10" x14ac:dyDescent="0.75">
      <c r="A1495" s="16">
        <v>43409</v>
      </c>
      <c r="B1495" t="s">
        <v>4</v>
      </c>
      <c r="C1495" t="s">
        <v>46</v>
      </c>
      <c r="D1495" t="s">
        <v>4907</v>
      </c>
      <c r="E1495">
        <v>1</v>
      </c>
      <c r="G1495" s="6"/>
      <c r="H1495" t="s">
        <v>4196</v>
      </c>
      <c r="I1495" t="s">
        <v>168</v>
      </c>
      <c r="J1495" t="s">
        <v>525</v>
      </c>
    </row>
    <row r="1496" spans="1:10" x14ac:dyDescent="0.75">
      <c r="A1496" s="16">
        <v>43409</v>
      </c>
      <c r="B1496" t="s">
        <v>4</v>
      </c>
      <c r="C1496" t="s">
        <v>46</v>
      </c>
      <c r="D1496" t="s">
        <v>4908</v>
      </c>
      <c r="E1496">
        <v>1</v>
      </c>
      <c r="G1496" s="6"/>
      <c r="H1496" t="s">
        <v>4196</v>
      </c>
      <c r="I1496" t="s">
        <v>168</v>
      </c>
      <c r="J1496" t="s">
        <v>525</v>
      </c>
    </row>
    <row r="1497" spans="1:10" x14ac:dyDescent="0.75">
      <c r="A1497" s="16">
        <v>43409</v>
      </c>
      <c r="B1497" t="s">
        <v>4</v>
      </c>
      <c r="C1497" t="s">
        <v>46</v>
      </c>
      <c r="D1497" t="s">
        <v>4909</v>
      </c>
      <c r="E1497">
        <v>1</v>
      </c>
      <c r="G1497" s="6"/>
      <c r="H1497" t="s">
        <v>4196</v>
      </c>
      <c r="I1497" t="s">
        <v>168</v>
      </c>
      <c r="J1497" t="s">
        <v>525</v>
      </c>
    </row>
    <row r="1498" spans="1:10" x14ac:dyDescent="0.75">
      <c r="A1498" s="16">
        <v>43409</v>
      </c>
      <c r="B1498" t="s">
        <v>4</v>
      </c>
      <c r="C1498" t="s">
        <v>46</v>
      </c>
      <c r="D1498" t="s">
        <v>4910</v>
      </c>
      <c r="E1498">
        <v>1</v>
      </c>
      <c r="G1498" s="6"/>
      <c r="H1498" t="s">
        <v>4196</v>
      </c>
      <c r="I1498" t="s">
        <v>168</v>
      </c>
      <c r="J1498" t="s">
        <v>525</v>
      </c>
    </row>
    <row r="1499" spans="1:10" x14ac:dyDescent="0.75">
      <c r="A1499" s="16">
        <v>43409</v>
      </c>
      <c r="B1499" t="s">
        <v>4</v>
      </c>
      <c r="C1499" t="s">
        <v>46</v>
      </c>
      <c r="D1499" t="s">
        <v>4911</v>
      </c>
      <c r="E1499">
        <v>1</v>
      </c>
      <c r="G1499" s="6"/>
      <c r="H1499" t="s">
        <v>46</v>
      </c>
      <c r="I1499" t="s">
        <v>168</v>
      </c>
      <c r="J1499" t="s">
        <v>525</v>
      </c>
    </row>
    <row r="1500" spans="1:10" x14ac:dyDescent="0.75">
      <c r="A1500" s="16">
        <v>43409</v>
      </c>
      <c r="B1500" t="s">
        <v>4</v>
      </c>
      <c r="C1500" t="s">
        <v>46</v>
      </c>
      <c r="D1500" t="s">
        <v>4912</v>
      </c>
      <c r="E1500">
        <v>1</v>
      </c>
      <c r="G1500" s="6"/>
      <c r="H1500" t="s">
        <v>4859</v>
      </c>
      <c r="I1500" t="s">
        <v>168</v>
      </c>
      <c r="J1500" t="s">
        <v>525</v>
      </c>
    </row>
    <row r="1501" spans="1:10" x14ac:dyDescent="0.75">
      <c r="A1501" s="16">
        <v>43409</v>
      </c>
      <c r="B1501" t="s">
        <v>4</v>
      </c>
      <c r="C1501" t="s">
        <v>46</v>
      </c>
      <c r="D1501" t="s">
        <v>3064</v>
      </c>
      <c r="E1501">
        <v>1</v>
      </c>
      <c r="G1501" s="6"/>
      <c r="H1501" t="s">
        <v>683</v>
      </c>
      <c r="I1501" t="s">
        <v>168</v>
      </c>
      <c r="J1501" t="s">
        <v>525</v>
      </c>
    </row>
    <row r="1502" spans="1:10" x14ac:dyDescent="0.75">
      <c r="A1502" s="16">
        <v>43409</v>
      </c>
      <c r="B1502" t="s">
        <v>4</v>
      </c>
      <c r="C1502" t="s">
        <v>46</v>
      </c>
      <c r="D1502" t="s">
        <v>4913</v>
      </c>
      <c r="E1502">
        <v>1</v>
      </c>
      <c r="G1502" s="6"/>
      <c r="H1502" t="s">
        <v>683</v>
      </c>
      <c r="I1502" t="s">
        <v>168</v>
      </c>
      <c r="J1502" t="s">
        <v>525</v>
      </c>
    </row>
    <row r="1503" spans="1:10" x14ac:dyDescent="0.75">
      <c r="A1503" s="16">
        <v>43409</v>
      </c>
      <c r="B1503" t="s">
        <v>4</v>
      </c>
      <c r="C1503" t="s">
        <v>46</v>
      </c>
      <c r="D1503" t="s">
        <v>4914</v>
      </c>
      <c r="E1503">
        <v>1</v>
      </c>
      <c r="G1503" s="6"/>
      <c r="H1503" t="s">
        <v>46</v>
      </c>
      <c r="I1503" t="s">
        <v>168</v>
      </c>
      <c r="J1503" t="s">
        <v>525</v>
      </c>
    </row>
    <row r="1504" spans="1:10" x14ac:dyDescent="0.75">
      <c r="A1504" s="16">
        <v>43409</v>
      </c>
      <c r="B1504" t="s">
        <v>4</v>
      </c>
      <c r="C1504" t="s">
        <v>46</v>
      </c>
      <c r="D1504" t="s">
        <v>4915</v>
      </c>
      <c r="E1504">
        <v>1</v>
      </c>
      <c r="G1504" s="6"/>
      <c r="H1504" t="s">
        <v>46</v>
      </c>
      <c r="I1504" t="s">
        <v>168</v>
      </c>
      <c r="J1504" t="s">
        <v>525</v>
      </c>
    </row>
    <row r="1505" spans="1:10" x14ac:dyDescent="0.75">
      <c r="A1505" s="16">
        <v>43409</v>
      </c>
      <c r="B1505" t="s">
        <v>4</v>
      </c>
      <c r="C1505" t="s">
        <v>46</v>
      </c>
      <c r="D1505" t="s">
        <v>4916</v>
      </c>
      <c r="E1505">
        <v>1</v>
      </c>
      <c r="G1505" s="6"/>
      <c r="H1505" t="s">
        <v>46</v>
      </c>
      <c r="I1505" t="s">
        <v>168</v>
      </c>
      <c r="J1505" t="s">
        <v>525</v>
      </c>
    </row>
    <row r="1506" spans="1:10" x14ac:dyDescent="0.75">
      <c r="A1506" s="16">
        <v>43409</v>
      </c>
      <c r="B1506" t="s">
        <v>4</v>
      </c>
      <c r="C1506" t="s">
        <v>46</v>
      </c>
      <c r="D1506" t="s">
        <v>4917</v>
      </c>
      <c r="E1506">
        <v>1</v>
      </c>
      <c r="G1506" s="6"/>
      <c r="H1506" t="s">
        <v>46</v>
      </c>
      <c r="I1506" t="s">
        <v>168</v>
      </c>
      <c r="J1506" t="s">
        <v>525</v>
      </c>
    </row>
    <row r="1507" spans="1:10" x14ac:dyDescent="0.75">
      <c r="A1507" s="16">
        <v>43409</v>
      </c>
      <c r="B1507" t="s">
        <v>4</v>
      </c>
      <c r="C1507" t="s">
        <v>46</v>
      </c>
      <c r="D1507" t="s">
        <v>4918</v>
      </c>
      <c r="E1507">
        <v>1</v>
      </c>
      <c r="G1507" s="6"/>
      <c r="H1507" t="s">
        <v>46</v>
      </c>
      <c r="I1507" t="s">
        <v>168</v>
      </c>
      <c r="J1507" t="s">
        <v>525</v>
      </c>
    </row>
    <row r="1508" spans="1:10" x14ac:dyDescent="0.75">
      <c r="A1508" s="16">
        <v>43409</v>
      </c>
      <c r="B1508" t="s">
        <v>4</v>
      </c>
      <c r="C1508" t="s">
        <v>46</v>
      </c>
      <c r="D1508" t="s">
        <v>4919</v>
      </c>
      <c r="E1508">
        <v>1</v>
      </c>
      <c r="G1508" s="6"/>
      <c r="H1508" t="s">
        <v>46</v>
      </c>
      <c r="I1508" t="s">
        <v>168</v>
      </c>
      <c r="J1508" t="s">
        <v>525</v>
      </c>
    </row>
    <row r="1509" spans="1:10" x14ac:dyDescent="0.75">
      <c r="A1509" s="16">
        <v>43409</v>
      </c>
      <c r="B1509" t="s">
        <v>4</v>
      </c>
      <c r="C1509" t="s">
        <v>46</v>
      </c>
      <c r="D1509" t="s">
        <v>4920</v>
      </c>
      <c r="E1509">
        <v>1</v>
      </c>
      <c r="G1509" s="6"/>
      <c r="H1509" t="s">
        <v>46</v>
      </c>
      <c r="I1509" t="s">
        <v>168</v>
      </c>
      <c r="J1509" t="s">
        <v>525</v>
      </c>
    </row>
    <row r="1510" spans="1:10" x14ac:dyDescent="0.75">
      <c r="A1510" s="16">
        <v>43409</v>
      </c>
      <c r="B1510" t="s">
        <v>4</v>
      </c>
      <c r="C1510" t="s">
        <v>46</v>
      </c>
      <c r="D1510" t="s">
        <v>4921</v>
      </c>
      <c r="E1510">
        <v>1</v>
      </c>
      <c r="H1510" t="s">
        <v>46</v>
      </c>
      <c r="I1510" t="s">
        <v>168</v>
      </c>
      <c r="J1510" t="s">
        <v>525</v>
      </c>
    </row>
    <row r="1511" spans="1:10" x14ac:dyDescent="0.75">
      <c r="A1511" s="16">
        <v>43409</v>
      </c>
      <c r="B1511" t="s">
        <v>4</v>
      </c>
      <c r="C1511" t="s">
        <v>46</v>
      </c>
      <c r="D1511" t="s">
        <v>4922</v>
      </c>
      <c r="E1511">
        <v>1</v>
      </c>
      <c r="G1511" s="6"/>
      <c r="H1511" t="s">
        <v>46</v>
      </c>
      <c r="I1511" t="s">
        <v>168</v>
      </c>
      <c r="J1511" t="s">
        <v>525</v>
      </c>
    </row>
    <row r="1512" spans="1:10" x14ac:dyDescent="0.75">
      <c r="A1512" s="16">
        <v>43409</v>
      </c>
      <c r="B1512" t="s">
        <v>4</v>
      </c>
      <c r="C1512" t="s">
        <v>46</v>
      </c>
      <c r="D1512" t="s">
        <v>4923</v>
      </c>
      <c r="E1512">
        <v>1</v>
      </c>
      <c r="G1512" s="6"/>
      <c r="H1512" t="s">
        <v>46</v>
      </c>
      <c r="I1512" t="s">
        <v>168</v>
      </c>
      <c r="J1512" t="s">
        <v>525</v>
      </c>
    </row>
    <row r="1513" spans="1:10" x14ac:dyDescent="0.75">
      <c r="A1513" s="16">
        <v>43409</v>
      </c>
      <c r="B1513" t="s">
        <v>4</v>
      </c>
      <c r="C1513" t="s">
        <v>46</v>
      </c>
      <c r="D1513" t="s">
        <v>4924</v>
      </c>
      <c r="E1513">
        <v>1</v>
      </c>
      <c r="G1513" s="6"/>
      <c r="H1513" t="s">
        <v>46</v>
      </c>
      <c r="I1513" t="s">
        <v>168</v>
      </c>
      <c r="J1513" t="s">
        <v>525</v>
      </c>
    </row>
    <row r="1514" spans="1:10" x14ac:dyDescent="0.75">
      <c r="A1514" s="16">
        <v>43409</v>
      </c>
      <c r="B1514" t="s">
        <v>4</v>
      </c>
      <c r="C1514" t="s">
        <v>46</v>
      </c>
      <c r="D1514" t="s">
        <v>4925</v>
      </c>
      <c r="E1514">
        <v>1</v>
      </c>
      <c r="G1514" s="6"/>
      <c r="H1514" t="s">
        <v>46</v>
      </c>
      <c r="I1514" t="s">
        <v>168</v>
      </c>
      <c r="J1514" t="s">
        <v>525</v>
      </c>
    </row>
    <row r="1515" spans="1:10" x14ac:dyDescent="0.75">
      <c r="A1515" s="16">
        <v>43409</v>
      </c>
      <c r="B1515" t="s">
        <v>4</v>
      </c>
      <c r="C1515" t="s">
        <v>46</v>
      </c>
      <c r="D1515" t="s">
        <v>4926</v>
      </c>
      <c r="E1515">
        <v>1</v>
      </c>
      <c r="G1515" s="6"/>
      <c r="H1515" t="s">
        <v>46</v>
      </c>
      <c r="I1515" t="s">
        <v>168</v>
      </c>
      <c r="J1515" t="s">
        <v>525</v>
      </c>
    </row>
    <row r="1516" spans="1:10" x14ac:dyDescent="0.75">
      <c r="A1516" s="16">
        <v>43409</v>
      </c>
      <c r="B1516" t="s">
        <v>4</v>
      </c>
      <c r="C1516" t="s">
        <v>46</v>
      </c>
      <c r="D1516" t="s">
        <v>4927</v>
      </c>
      <c r="E1516">
        <v>1</v>
      </c>
      <c r="G1516" s="6"/>
      <c r="H1516" t="s">
        <v>46</v>
      </c>
      <c r="I1516" t="s">
        <v>168</v>
      </c>
      <c r="J1516" t="s">
        <v>525</v>
      </c>
    </row>
    <row r="1517" spans="1:10" x14ac:dyDescent="0.75">
      <c r="A1517" s="16">
        <v>43409</v>
      </c>
      <c r="B1517" t="s">
        <v>4</v>
      </c>
      <c r="C1517" t="s">
        <v>46</v>
      </c>
      <c r="D1517" t="s">
        <v>3065</v>
      </c>
      <c r="E1517">
        <v>1</v>
      </c>
      <c r="G1517" s="6"/>
      <c r="H1517" t="s">
        <v>46</v>
      </c>
      <c r="I1517" t="s">
        <v>2447</v>
      </c>
      <c r="J1517" t="s">
        <v>2734</v>
      </c>
    </row>
    <row r="1518" spans="1:10" x14ac:dyDescent="0.75">
      <c r="A1518" s="16">
        <v>43409</v>
      </c>
      <c r="B1518" t="s">
        <v>4</v>
      </c>
      <c r="C1518" t="s">
        <v>46</v>
      </c>
      <c r="D1518" t="s">
        <v>3066</v>
      </c>
      <c r="E1518">
        <v>1</v>
      </c>
      <c r="G1518" s="6"/>
      <c r="H1518" t="s">
        <v>46</v>
      </c>
      <c r="I1518" t="s">
        <v>2447</v>
      </c>
      <c r="J1518" t="s">
        <v>2734</v>
      </c>
    </row>
    <row r="1519" spans="1:10" x14ac:dyDescent="0.75">
      <c r="A1519" s="16">
        <v>43409</v>
      </c>
      <c r="B1519" t="s">
        <v>4</v>
      </c>
      <c r="C1519" t="s">
        <v>46</v>
      </c>
      <c r="D1519" t="s">
        <v>3067</v>
      </c>
      <c r="E1519">
        <v>1</v>
      </c>
      <c r="G1519" s="6"/>
      <c r="H1519" t="s">
        <v>46</v>
      </c>
      <c r="I1519" t="s">
        <v>2447</v>
      </c>
      <c r="J1519" t="s">
        <v>2734</v>
      </c>
    </row>
    <row r="1520" spans="1:10" x14ac:dyDescent="0.75">
      <c r="A1520" s="16">
        <v>43409</v>
      </c>
      <c r="B1520" t="s">
        <v>4</v>
      </c>
      <c r="C1520" t="s">
        <v>46</v>
      </c>
      <c r="D1520" t="s">
        <v>3068</v>
      </c>
      <c r="E1520">
        <v>1</v>
      </c>
      <c r="G1520" s="6"/>
      <c r="H1520" t="s">
        <v>46</v>
      </c>
      <c r="I1520" t="s">
        <v>2447</v>
      </c>
      <c r="J1520" t="s">
        <v>2734</v>
      </c>
    </row>
    <row r="1521" spans="1:10" x14ac:dyDescent="0.75">
      <c r="A1521" s="16">
        <v>43409</v>
      </c>
      <c r="B1521" t="s">
        <v>4</v>
      </c>
      <c r="C1521" t="s">
        <v>46</v>
      </c>
      <c r="D1521" t="s">
        <v>3069</v>
      </c>
      <c r="E1521">
        <v>1</v>
      </c>
      <c r="G1521" s="6"/>
      <c r="H1521" t="s">
        <v>46</v>
      </c>
      <c r="I1521" t="s">
        <v>2447</v>
      </c>
      <c r="J1521" t="s">
        <v>2734</v>
      </c>
    </row>
    <row r="1522" spans="1:10" x14ac:dyDescent="0.75">
      <c r="A1522" s="16">
        <v>43409</v>
      </c>
      <c r="B1522" t="s">
        <v>4</v>
      </c>
      <c r="C1522" t="s">
        <v>46</v>
      </c>
      <c r="D1522" t="s">
        <v>3070</v>
      </c>
      <c r="E1522">
        <v>1</v>
      </c>
      <c r="G1522" s="6"/>
      <c r="H1522" t="s">
        <v>46</v>
      </c>
      <c r="I1522" t="s">
        <v>2447</v>
      </c>
      <c r="J1522" t="s">
        <v>2734</v>
      </c>
    </row>
    <row r="1523" spans="1:10" x14ac:dyDescent="0.75">
      <c r="A1523" s="16">
        <v>43409</v>
      </c>
      <c r="B1523" t="s">
        <v>4</v>
      </c>
      <c r="C1523" t="s">
        <v>46</v>
      </c>
      <c r="D1523" t="s">
        <v>3071</v>
      </c>
      <c r="E1523">
        <v>1</v>
      </c>
      <c r="G1523" s="6"/>
      <c r="H1523" t="s">
        <v>46</v>
      </c>
      <c r="I1523" t="s">
        <v>2447</v>
      </c>
      <c r="J1523" t="s">
        <v>2734</v>
      </c>
    </row>
    <row r="1524" spans="1:10" x14ac:dyDescent="0.75">
      <c r="A1524" s="16">
        <v>43409</v>
      </c>
      <c r="B1524" t="s">
        <v>4</v>
      </c>
      <c r="C1524" t="s">
        <v>46</v>
      </c>
      <c r="D1524" t="s">
        <v>3072</v>
      </c>
      <c r="E1524">
        <v>1</v>
      </c>
      <c r="G1524" s="6"/>
      <c r="H1524" t="s">
        <v>46</v>
      </c>
      <c r="I1524" t="s">
        <v>2447</v>
      </c>
      <c r="J1524" t="s">
        <v>2734</v>
      </c>
    </row>
    <row r="1525" spans="1:10" x14ac:dyDescent="0.75">
      <c r="A1525" s="16">
        <v>43409</v>
      </c>
      <c r="B1525" t="s">
        <v>4</v>
      </c>
      <c r="C1525" t="s">
        <v>46</v>
      </c>
      <c r="D1525" t="s">
        <v>3073</v>
      </c>
      <c r="E1525">
        <v>1</v>
      </c>
      <c r="G1525" s="6"/>
      <c r="H1525" t="s">
        <v>46</v>
      </c>
      <c r="I1525" t="s">
        <v>2447</v>
      </c>
      <c r="J1525" t="s">
        <v>2734</v>
      </c>
    </row>
    <row r="1526" spans="1:10" x14ac:dyDescent="0.75">
      <c r="A1526" s="16">
        <v>43409</v>
      </c>
      <c r="B1526" t="s">
        <v>4</v>
      </c>
      <c r="C1526" t="s">
        <v>46</v>
      </c>
      <c r="D1526" t="s">
        <v>3074</v>
      </c>
      <c r="E1526">
        <v>1</v>
      </c>
      <c r="G1526" s="6"/>
      <c r="H1526" t="s">
        <v>46</v>
      </c>
      <c r="I1526" t="s">
        <v>2447</v>
      </c>
      <c r="J1526" t="s">
        <v>2734</v>
      </c>
    </row>
    <row r="1527" spans="1:10" x14ac:dyDescent="0.75">
      <c r="A1527" s="16">
        <v>43409</v>
      </c>
      <c r="B1527" t="s">
        <v>4</v>
      </c>
      <c r="C1527" t="s">
        <v>46</v>
      </c>
      <c r="D1527" t="s">
        <v>3075</v>
      </c>
      <c r="E1527">
        <v>1</v>
      </c>
      <c r="G1527" s="6"/>
      <c r="H1527" t="s">
        <v>46</v>
      </c>
      <c r="I1527" t="s">
        <v>2447</v>
      </c>
      <c r="J1527" t="s">
        <v>2734</v>
      </c>
    </row>
    <row r="1528" spans="1:10" x14ac:dyDescent="0.75">
      <c r="A1528" s="16">
        <v>43409</v>
      </c>
      <c r="B1528" t="s">
        <v>4</v>
      </c>
      <c r="C1528" t="s">
        <v>46</v>
      </c>
      <c r="D1528" t="s">
        <v>3076</v>
      </c>
      <c r="E1528">
        <v>1</v>
      </c>
      <c r="G1528" s="6"/>
      <c r="H1528" t="s">
        <v>46</v>
      </c>
      <c r="I1528" t="s">
        <v>2447</v>
      </c>
      <c r="J1528" t="s">
        <v>2734</v>
      </c>
    </row>
    <row r="1529" spans="1:10" x14ac:dyDescent="0.75">
      <c r="A1529" s="16">
        <v>43409</v>
      </c>
      <c r="B1529" t="s">
        <v>4</v>
      </c>
      <c r="C1529" t="s">
        <v>46</v>
      </c>
      <c r="D1529" t="s">
        <v>3077</v>
      </c>
      <c r="E1529">
        <v>1</v>
      </c>
      <c r="G1529" s="6"/>
      <c r="H1529" t="s">
        <v>46</v>
      </c>
      <c r="I1529" t="s">
        <v>2447</v>
      </c>
      <c r="J1529" t="s">
        <v>2734</v>
      </c>
    </row>
    <row r="1530" spans="1:10" x14ac:dyDescent="0.75">
      <c r="A1530" s="16">
        <v>43409</v>
      </c>
      <c r="B1530" t="s">
        <v>4</v>
      </c>
      <c r="C1530" t="s">
        <v>46</v>
      </c>
      <c r="D1530" t="s">
        <v>3078</v>
      </c>
      <c r="E1530">
        <v>1</v>
      </c>
      <c r="G1530" s="6"/>
      <c r="H1530" t="s">
        <v>46</v>
      </c>
      <c r="I1530" t="s">
        <v>2447</v>
      </c>
      <c r="J1530" t="s">
        <v>2734</v>
      </c>
    </row>
    <row r="1531" spans="1:10" x14ac:dyDescent="0.75">
      <c r="A1531" s="16">
        <v>43409</v>
      </c>
      <c r="B1531" t="s">
        <v>4</v>
      </c>
      <c r="C1531" t="s">
        <v>46</v>
      </c>
      <c r="D1531" t="s">
        <v>3079</v>
      </c>
      <c r="E1531">
        <v>1</v>
      </c>
      <c r="G1531" s="6"/>
      <c r="H1531" t="s">
        <v>46</v>
      </c>
      <c r="I1531" t="s">
        <v>2447</v>
      </c>
      <c r="J1531" t="s">
        <v>2734</v>
      </c>
    </row>
    <row r="1532" spans="1:10" x14ac:dyDescent="0.75">
      <c r="A1532" s="16">
        <v>43409</v>
      </c>
      <c r="B1532" t="s">
        <v>4</v>
      </c>
      <c r="C1532" t="s">
        <v>46</v>
      </c>
      <c r="D1532" t="s">
        <v>3080</v>
      </c>
      <c r="E1532">
        <v>1</v>
      </c>
      <c r="G1532" s="6"/>
      <c r="H1532" t="s">
        <v>46</v>
      </c>
      <c r="I1532" t="s">
        <v>2447</v>
      </c>
      <c r="J1532" t="s">
        <v>2734</v>
      </c>
    </row>
    <row r="1533" spans="1:10" x14ac:dyDescent="0.75">
      <c r="A1533" s="16">
        <v>43409</v>
      </c>
      <c r="B1533" t="s">
        <v>4</v>
      </c>
      <c r="C1533" t="s">
        <v>46</v>
      </c>
      <c r="D1533" t="s">
        <v>3081</v>
      </c>
      <c r="E1533">
        <v>1</v>
      </c>
      <c r="G1533" s="6"/>
      <c r="H1533" t="s">
        <v>46</v>
      </c>
      <c r="I1533" t="s">
        <v>2447</v>
      </c>
      <c r="J1533" t="s">
        <v>2734</v>
      </c>
    </row>
    <row r="1534" spans="1:10" x14ac:dyDescent="0.75">
      <c r="A1534" s="16">
        <v>43409</v>
      </c>
      <c r="B1534" t="s">
        <v>4</v>
      </c>
      <c r="C1534" t="s">
        <v>46</v>
      </c>
      <c r="D1534" t="s">
        <v>3082</v>
      </c>
      <c r="E1534">
        <v>1</v>
      </c>
      <c r="G1534" s="6"/>
      <c r="H1534" t="s">
        <v>46</v>
      </c>
      <c r="I1534" t="s">
        <v>2447</v>
      </c>
      <c r="J1534" t="s">
        <v>2734</v>
      </c>
    </row>
    <row r="1535" spans="1:10" x14ac:dyDescent="0.75">
      <c r="A1535" s="16">
        <v>43409</v>
      </c>
      <c r="B1535" t="s">
        <v>4</v>
      </c>
      <c r="C1535" t="s">
        <v>46</v>
      </c>
      <c r="D1535" t="s">
        <v>3083</v>
      </c>
      <c r="E1535">
        <v>1</v>
      </c>
      <c r="G1535" s="6"/>
      <c r="H1535" t="s">
        <v>46</v>
      </c>
      <c r="I1535" t="s">
        <v>2447</v>
      </c>
      <c r="J1535" t="s">
        <v>2734</v>
      </c>
    </row>
    <row r="1536" spans="1:10" x14ac:dyDescent="0.75">
      <c r="A1536" s="16">
        <v>43409</v>
      </c>
      <c r="B1536" t="s">
        <v>4</v>
      </c>
      <c r="C1536" t="s">
        <v>46</v>
      </c>
      <c r="D1536" t="s">
        <v>3084</v>
      </c>
      <c r="E1536">
        <v>1</v>
      </c>
      <c r="G1536" s="6"/>
      <c r="H1536" t="s">
        <v>46</v>
      </c>
      <c r="I1536" t="s">
        <v>2447</v>
      </c>
      <c r="J1536" t="s">
        <v>2734</v>
      </c>
    </row>
    <row r="1537" spans="1:10" x14ac:dyDescent="0.75">
      <c r="A1537" s="16">
        <v>43409</v>
      </c>
      <c r="B1537" t="s">
        <v>4</v>
      </c>
      <c r="C1537" t="s">
        <v>46</v>
      </c>
      <c r="D1537" t="s">
        <v>3085</v>
      </c>
      <c r="E1537">
        <v>1</v>
      </c>
      <c r="G1537" s="6"/>
      <c r="H1537" t="s">
        <v>46</v>
      </c>
      <c r="I1537" t="s">
        <v>2447</v>
      </c>
      <c r="J1537" t="s">
        <v>2734</v>
      </c>
    </row>
    <row r="1538" spans="1:10" x14ac:dyDescent="0.75">
      <c r="A1538" s="16">
        <v>43409</v>
      </c>
      <c r="B1538" t="s">
        <v>4</v>
      </c>
      <c r="C1538" t="s">
        <v>46</v>
      </c>
      <c r="D1538" t="s">
        <v>3086</v>
      </c>
      <c r="E1538">
        <v>1</v>
      </c>
      <c r="G1538" s="6"/>
      <c r="H1538" t="s">
        <v>46</v>
      </c>
      <c r="I1538" t="s">
        <v>2447</v>
      </c>
      <c r="J1538" t="s">
        <v>2734</v>
      </c>
    </row>
    <row r="1539" spans="1:10" x14ac:dyDescent="0.75">
      <c r="A1539" s="16">
        <v>43409</v>
      </c>
      <c r="B1539" t="s">
        <v>4</v>
      </c>
      <c r="C1539" t="s">
        <v>46</v>
      </c>
      <c r="D1539" t="s">
        <v>3087</v>
      </c>
      <c r="E1539">
        <v>1</v>
      </c>
      <c r="G1539" s="6"/>
      <c r="H1539" t="s">
        <v>46</v>
      </c>
      <c r="I1539" t="s">
        <v>2447</v>
      </c>
      <c r="J1539" t="s">
        <v>2734</v>
      </c>
    </row>
    <row r="1540" spans="1:10" x14ac:dyDescent="0.75">
      <c r="A1540" s="16">
        <v>43409</v>
      </c>
      <c r="B1540" t="s">
        <v>4</v>
      </c>
      <c r="C1540" t="s">
        <v>46</v>
      </c>
      <c r="D1540" t="s">
        <v>3088</v>
      </c>
      <c r="E1540">
        <v>1</v>
      </c>
      <c r="G1540" s="6"/>
      <c r="H1540" t="s">
        <v>46</v>
      </c>
      <c r="I1540" t="s">
        <v>2447</v>
      </c>
      <c r="J1540" t="s">
        <v>2734</v>
      </c>
    </row>
    <row r="1541" spans="1:10" x14ac:dyDescent="0.75">
      <c r="A1541" s="16">
        <v>43409</v>
      </c>
      <c r="B1541" t="s">
        <v>4</v>
      </c>
      <c r="C1541" t="s">
        <v>46</v>
      </c>
      <c r="D1541" t="s">
        <v>3089</v>
      </c>
      <c r="E1541">
        <v>1</v>
      </c>
      <c r="G1541" s="6"/>
      <c r="H1541" t="s">
        <v>46</v>
      </c>
      <c r="I1541" t="s">
        <v>2447</v>
      </c>
      <c r="J1541" t="s">
        <v>2734</v>
      </c>
    </row>
    <row r="1542" spans="1:10" x14ac:dyDescent="0.75">
      <c r="A1542" s="16">
        <v>43409</v>
      </c>
      <c r="B1542" t="s">
        <v>4</v>
      </c>
      <c r="C1542" t="s">
        <v>46</v>
      </c>
      <c r="D1542" t="s">
        <v>3090</v>
      </c>
      <c r="E1542">
        <v>1</v>
      </c>
      <c r="G1542" s="6"/>
      <c r="H1542" t="s">
        <v>46</v>
      </c>
      <c r="I1542" t="s">
        <v>2447</v>
      </c>
      <c r="J1542" t="s">
        <v>2734</v>
      </c>
    </row>
    <row r="1543" spans="1:10" x14ac:dyDescent="0.75">
      <c r="A1543" s="16">
        <v>43409</v>
      </c>
      <c r="B1543" t="s">
        <v>4</v>
      </c>
      <c r="C1543" t="s">
        <v>46</v>
      </c>
      <c r="D1543" t="s">
        <v>3091</v>
      </c>
      <c r="E1543">
        <v>1</v>
      </c>
      <c r="G1543" s="6"/>
      <c r="H1543" t="s">
        <v>46</v>
      </c>
      <c r="I1543" t="s">
        <v>2447</v>
      </c>
      <c r="J1543" t="s">
        <v>2734</v>
      </c>
    </row>
    <row r="1544" spans="1:10" x14ac:dyDescent="0.75">
      <c r="A1544" s="16">
        <v>43409</v>
      </c>
      <c r="B1544" t="s">
        <v>4</v>
      </c>
      <c r="C1544" t="s">
        <v>46</v>
      </c>
      <c r="D1544" t="s">
        <v>3092</v>
      </c>
      <c r="E1544">
        <v>1</v>
      </c>
      <c r="G1544" s="6"/>
      <c r="H1544" t="s">
        <v>46</v>
      </c>
      <c r="I1544" t="s">
        <v>2447</v>
      </c>
      <c r="J1544" t="s">
        <v>2734</v>
      </c>
    </row>
    <row r="1545" spans="1:10" x14ac:dyDescent="0.75">
      <c r="A1545" s="16">
        <v>43409</v>
      </c>
      <c r="B1545" t="s">
        <v>4</v>
      </c>
      <c r="C1545" t="s">
        <v>46</v>
      </c>
      <c r="D1545" t="s">
        <v>3093</v>
      </c>
      <c r="E1545">
        <v>1</v>
      </c>
      <c r="G1545" s="6"/>
      <c r="H1545" t="s">
        <v>46</v>
      </c>
      <c r="I1545" t="s">
        <v>2447</v>
      </c>
      <c r="J1545" t="s">
        <v>2734</v>
      </c>
    </row>
    <row r="1546" spans="1:10" x14ac:dyDescent="0.75">
      <c r="A1546" s="16">
        <v>43409</v>
      </c>
      <c r="B1546" t="s">
        <v>4</v>
      </c>
      <c r="C1546" t="s">
        <v>46</v>
      </c>
      <c r="D1546" t="s">
        <v>3094</v>
      </c>
      <c r="E1546">
        <v>1</v>
      </c>
      <c r="G1546" s="6"/>
      <c r="H1546" t="s">
        <v>46</v>
      </c>
      <c r="I1546" t="s">
        <v>2447</v>
      </c>
      <c r="J1546" t="s">
        <v>2734</v>
      </c>
    </row>
    <row r="1547" spans="1:10" x14ac:dyDescent="0.75">
      <c r="A1547" s="16">
        <v>43409</v>
      </c>
      <c r="B1547" t="s">
        <v>4</v>
      </c>
      <c r="C1547" t="s">
        <v>46</v>
      </c>
      <c r="D1547" t="s">
        <v>3095</v>
      </c>
      <c r="E1547">
        <v>1</v>
      </c>
      <c r="G1547" s="6"/>
      <c r="H1547" t="s">
        <v>46</v>
      </c>
      <c r="I1547" t="s">
        <v>2447</v>
      </c>
      <c r="J1547" t="s">
        <v>2734</v>
      </c>
    </row>
    <row r="1548" spans="1:10" x14ac:dyDescent="0.75">
      <c r="A1548" s="16">
        <v>43409</v>
      </c>
      <c r="B1548" t="s">
        <v>4</v>
      </c>
      <c r="C1548" t="s">
        <v>46</v>
      </c>
      <c r="D1548" t="s">
        <v>3096</v>
      </c>
      <c r="E1548">
        <v>1</v>
      </c>
      <c r="G1548" s="6"/>
      <c r="H1548" t="s">
        <v>46</v>
      </c>
      <c r="I1548" t="s">
        <v>2447</v>
      </c>
      <c r="J1548" t="s">
        <v>2734</v>
      </c>
    </row>
    <row r="1549" spans="1:10" x14ac:dyDescent="0.75">
      <c r="A1549" s="16">
        <v>43409</v>
      </c>
      <c r="B1549" t="s">
        <v>4</v>
      </c>
      <c r="C1549" t="s">
        <v>46</v>
      </c>
      <c r="D1549" t="s">
        <v>3097</v>
      </c>
      <c r="E1549">
        <v>1</v>
      </c>
      <c r="G1549" s="6"/>
      <c r="H1549" t="s">
        <v>46</v>
      </c>
      <c r="I1549" t="s">
        <v>2447</v>
      </c>
      <c r="J1549" t="s">
        <v>2734</v>
      </c>
    </row>
    <row r="1550" spans="1:10" x14ac:dyDescent="0.75">
      <c r="A1550" s="16">
        <v>43409</v>
      </c>
      <c r="B1550" t="s">
        <v>4</v>
      </c>
      <c r="C1550" t="s">
        <v>46</v>
      </c>
      <c r="D1550" t="s">
        <v>3098</v>
      </c>
      <c r="E1550">
        <v>1</v>
      </c>
      <c r="G1550" s="6"/>
      <c r="H1550" t="s">
        <v>46</v>
      </c>
      <c r="I1550" t="s">
        <v>2447</v>
      </c>
      <c r="J1550" t="s">
        <v>2734</v>
      </c>
    </row>
    <row r="1551" spans="1:10" x14ac:dyDescent="0.75">
      <c r="A1551" s="16">
        <v>43409</v>
      </c>
      <c r="B1551" t="s">
        <v>4</v>
      </c>
      <c r="C1551" t="s">
        <v>46</v>
      </c>
      <c r="D1551" t="s">
        <v>3099</v>
      </c>
      <c r="E1551">
        <v>1</v>
      </c>
      <c r="G1551" s="6"/>
      <c r="H1551" t="s">
        <v>46</v>
      </c>
      <c r="I1551" t="s">
        <v>2447</v>
      </c>
      <c r="J1551" t="s">
        <v>2734</v>
      </c>
    </row>
    <row r="1552" spans="1:10" x14ac:dyDescent="0.75">
      <c r="A1552" s="16">
        <v>43409</v>
      </c>
      <c r="B1552" t="s">
        <v>4</v>
      </c>
      <c r="C1552" t="s">
        <v>46</v>
      </c>
      <c r="D1552" t="s">
        <v>3100</v>
      </c>
      <c r="E1552">
        <v>1</v>
      </c>
      <c r="G1552" s="6"/>
      <c r="H1552" t="s">
        <v>46</v>
      </c>
      <c r="I1552" t="s">
        <v>2447</v>
      </c>
      <c r="J1552" t="s">
        <v>2734</v>
      </c>
    </row>
    <row r="1553" spans="1:10" x14ac:dyDescent="0.75">
      <c r="A1553" s="16">
        <v>43409</v>
      </c>
      <c r="B1553" t="s">
        <v>4</v>
      </c>
      <c r="C1553" t="s">
        <v>46</v>
      </c>
      <c r="D1553" t="s">
        <v>3101</v>
      </c>
      <c r="E1553">
        <v>1</v>
      </c>
      <c r="G1553" s="6"/>
      <c r="H1553" t="s">
        <v>46</v>
      </c>
      <c r="I1553" t="s">
        <v>2447</v>
      </c>
      <c r="J1553" t="s">
        <v>2734</v>
      </c>
    </row>
    <row r="1554" spans="1:10" x14ac:dyDescent="0.75">
      <c r="A1554" s="16">
        <v>43409</v>
      </c>
      <c r="B1554" t="s">
        <v>4</v>
      </c>
      <c r="C1554" t="s">
        <v>46</v>
      </c>
      <c r="D1554" t="s">
        <v>3102</v>
      </c>
      <c r="E1554">
        <v>1</v>
      </c>
      <c r="G1554" s="6"/>
      <c r="H1554" t="s">
        <v>46</v>
      </c>
      <c r="I1554" t="s">
        <v>2447</v>
      </c>
      <c r="J1554" t="s">
        <v>2734</v>
      </c>
    </row>
    <row r="1555" spans="1:10" x14ac:dyDescent="0.75">
      <c r="A1555" s="16">
        <v>43409</v>
      </c>
      <c r="B1555" t="s">
        <v>4</v>
      </c>
      <c r="C1555" t="s">
        <v>46</v>
      </c>
      <c r="D1555" t="s">
        <v>3103</v>
      </c>
      <c r="E1555">
        <v>1</v>
      </c>
      <c r="G1555" s="6"/>
      <c r="H1555" t="s">
        <v>46</v>
      </c>
      <c r="I1555" t="s">
        <v>2447</v>
      </c>
      <c r="J1555" t="s">
        <v>2734</v>
      </c>
    </row>
    <row r="1556" spans="1:10" x14ac:dyDescent="0.75">
      <c r="A1556" s="16">
        <v>43409</v>
      </c>
      <c r="B1556" t="s">
        <v>4</v>
      </c>
      <c r="C1556" t="s">
        <v>46</v>
      </c>
      <c r="D1556" t="s">
        <v>3104</v>
      </c>
      <c r="E1556">
        <v>1</v>
      </c>
      <c r="G1556" s="6"/>
      <c r="H1556" t="s">
        <v>46</v>
      </c>
      <c r="I1556" t="s">
        <v>2447</v>
      </c>
      <c r="J1556" t="s">
        <v>2734</v>
      </c>
    </row>
    <row r="1557" spans="1:10" x14ac:dyDescent="0.75">
      <c r="A1557" s="16">
        <v>43409</v>
      </c>
      <c r="B1557" t="s">
        <v>4</v>
      </c>
      <c r="C1557" t="s">
        <v>46</v>
      </c>
      <c r="D1557" t="s">
        <v>3105</v>
      </c>
      <c r="E1557">
        <v>1</v>
      </c>
      <c r="G1557" s="6"/>
      <c r="H1557" t="s">
        <v>46</v>
      </c>
      <c r="I1557" t="s">
        <v>2447</v>
      </c>
      <c r="J1557" t="s">
        <v>2734</v>
      </c>
    </row>
    <row r="1558" spans="1:10" x14ac:dyDescent="0.75">
      <c r="A1558" s="16">
        <v>43409</v>
      </c>
      <c r="B1558" t="s">
        <v>4</v>
      </c>
      <c r="C1558" t="s">
        <v>46</v>
      </c>
      <c r="D1558" t="s">
        <v>3106</v>
      </c>
      <c r="E1558">
        <v>1</v>
      </c>
      <c r="G1558" s="6"/>
      <c r="H1558" t="s">
        <v>46</v>
      </c>
      <c r="I1558" t="s">
        <v>2447</v>
      </c>
      <c r="J1558" t="s">
        <v>2734</v>
      </c>
    </row>
    <row r="1559" spans="1:10" x14ac:dyDescent="0.75">
      <c r="A1559" s="16">
        <v>43409</v>
      </c>
      <c r="B1559" t="s">
        <v>4</v>
      </c>
      <c r="C1559" t="s">
        <v>46</v>
      </c>
      <c r="D1559" t="s">
        <v>3107</v>
      </c>
      <c r="E1559">
        <v>1</v>
      </c>
      <c r="G1559" s="6"/>
      <c r="H1559" t="s">
        <v>46</v>
      </c>
      <c r="I1559" t="s">
        <v>2447</v>
      </c>
      <c r="J1559" t="s">
        <v>2734</v>
      </c>
    </row>
    <row r="1560" spans="1:10" x14ac:dyDescent="0.75">
      <c r="A1560" s="16">
        <v>43409</v>
      </c>
      <c r="B1560" t="s">
        <v>4</v>
      </c>
      <c r="C1560" t="s">
        <v>46</v>
      </c>
      <c r="D1560" t="s">
        <v>3108</v>
      </c>
      <c r="E1560">
        <v>1</v>
      </c>
      <c r="G1560" s="6"/>
      <c r="H1560" t="s">
        <v>46</v>
      </c>
      <c r="I1560" t="s">
        <v>2447</v>
      </c>
      <c r="J1560" t="s">
        <v>2734</v>
      </c>
    </row>
    <row r="1561" spans="1:10" x14ac:dyDescent="0.75">
      <c r="A1561" s="16">
        <v>43409</v>
      </c>
      <c r="B1561" t="s">
        <v>4</v>
      </c>
      <c r="C1561" t="s">
        <v>46</v>
      </c>
      <c r="D1561" t="s">
        <v>3109</v>
      </c>
      <c r="E1561">
        <v>1</v>
      </c>
      <c r="G1561" s="6"/>
      <c r="H1561" t="s">
        <v>46</v>
      </c>
      <c r="I1561" t="s">
        <v>2447</v>
      </c>
      <c r="J1561" t="s">
        <v>2734</v>
      </c>
    </row>
    <row r="1562" spans="1:10" x14ac:dyDescent="0.75">
      <c r="A1562" s="16">
        <v>43409</v>
      </c>
      <c r="B1562" t="s">
        <v>4</v>
      </c>
      <c r="C1562" t="s">
        <v>46</v>
      </c>
      <c r="D1562" t="s">
        <v>3110</v>
      </c>
      <c r="E1562">
        <v>1</v>
      </c>
      <c r="G1562" s="6"/>
      <c r="H1562" t="s">
        <v>46</v>
      </c>
      <c r="I1562" t="s">
        <v>2447</v>
      </c>
      <c r="J1562" t="s">
        <v>2734</v>
      </c>
    </row>
    <row r="1563" spans="1:10" x14ac:dyDescent="0.75">
      <c r="A1563" s="16">
        <v>43409</v>
      </c>
      <c r="B1563" t="s">
        <v>4</v>
      </c>
      <c r="C1563" t="s">
        <v>46</v>
      </c>
      <c r="D1563" t="s">
        <v>3111</v>
      </c>
      <c r="E1563">
        <v>1</v>
      </c>
      <c r="G1563" s="6"/>
      <c r="H1563" t="s">
        <v>46</v>
      </c>
      <c r="I1563" t="s">
        <v>2447</v>
      </c>
      <c r="J1563" t="s">
        <v>2734</v>
      </c>
    </row>
    <row r="1564" spans="1:10" x14ac:dyDescent="0.75">
      <c r="A1564" s="16">
        <v>43409</v>
      </c>
      <c r="B1564" t="s">
        <v>4</v>
      </c>
      <c r="C1564" t="s">
        <v>46</v>
      </c>
      <c r="D1564" t="s">
        <v>3112</v>
      </c>
      <c r="E1564">
        <v>1</v>
      </c>
      <c r="G1564" s="6"/>
      <c r="H1564" t="s">
        <v>46</v>
      </c>
      <c r="I1564" t="s">
        <v>2447</v>
      </c>
      <c r="J1564" t="s">
        <v>2734</v>
      </c>
    </row>
    <row r="1565" spans="1:10" x14ac:dyDescent="0.75">
      <c r="A1565" s="16">
        <v>43409</v>
      </c>
      <c r="B1565" t="s">
        <v>4</v>
      </c>
      <c r="C1565" t="s">
        <v>46</v>
      </c>
      <c r="D1565" t="s">
        <v>3113</v>
      </c>
      <c r="E1565">
        <v>1</v>
      </c>
      <c r="G1565" s="6"/>
      <c r="H1565" t="s">
        <v>46</v>
      </c>
      <c r="I1565" t="s">
        <v>2447</v>
      </c>
      <c r="J1565" t="s">
        <v>2734</v>
      </c>
    </row>
    <row r="1566" spans="1:10" x14ac:dyDescent="0.75">
      <c r="A1566" s="16">
        <v>43409</v>
      </c>
      <c r="B1566" t="s">
        <v>4</v>
      </c>
      <c r="C1566" t="s">
        <v>46</v>
      </c>
      <c r="D1566" t="s">
        <v>3114</v>
      </c>
      <c r="E1566">
        <v>1</v>
      </c>
      <c r="G1566" s="6"/>
      <c r="H1566" t="s">
        <v>46</v>
      </c>
      <c r="I1566" t="s">
        <v>2447</v>
      </c>
      <c r="J1566" t="s">
        <v>2734</v>
      </c>
    </row>
    <row r="1567" spans="1:10" x14ac:dyDescent="0.75">
      <c r="A1567" s="16">
        <v>43409</v>
      </c>
      <c r="B1567" t="s">
        <v>4</v>
      </c>
      <c r="C1567" t="s">
        <v>46</v>
      </c>
      <c r="D1567" t="s">
        <v>3115</v>
      </c>
      <c r="E1567">
        <v>1</v>
      </c>
      <c r="G1567" s="6"/>
      <c r="H1567" t="s">
        <v>46</v>
      </c>
      <c r="I1567" t="s">
        <v>2447</v>
      </c>
      <c r="J1567" t="s">
        <v>2734</v>
      </c>
    </row>
    <row r="1568" spans="1:10" x14ac:dyDescent="0.75">
      <c r="A1568" s="16">
        <v>43409</v>
      </c>
      <c r="B1568" t="s">
        <v>4</v>
      </c>
      <c r="C1568" t="s">
        <v>46</v>
      </c>
      <c r="D1568" t="s">
        <v>3116</v>
      </c>
      <c r="E1568">
        <v>1</v>
      </c>
      <c r="G1568" s="6"/>
      <c r="H1568" t="s">
        <v>46</v>
      </c>
      <c r="I1568" t="s">
        <v>2447</v>
      </c>
      <c r="J1568" t="s">
        <v>2734</v>
      </c>
    </row>
    <row r="1569" spans="1:10" x14ac:dyDescent="0.75">
      <c r="A1569" s="16">
        <v>43409</v>
      </c>
      <c r="B1569" t="s">
        <v>4</v>
      </c>
      <c r="C1569" t="s">
        <v>46</v>
      </c>
      <c r="D1569" t="s">
        <v>3117</v>
      </c>
      <c r="E1569">
        <v>1</v>
      </c>
      <c r="G1569" s="6"/>
      <c r="H1569" t="s">
        <v>46</v>
      </c>
      <c r="I1569" t="s">
        <v>2447</v>
      </c>
      <c r="J1569" t="s">
        <v>2734</v>
      </c>
    </row>
    <row r="1570" spans="1:10" x14ac:dyDescent="0.75">
      <c r="A1570" s="16">
        <v>43409</v>
      </c>
      <c r="B1570" t="s">
        <v>4</v>
      </c>
      <c r="C1570" t="s">
        <v>46</v>
      </c>
      <c r="D1570" t="s">
        <v>3118</v>
      </c>
      <c r="E1570">
        <v>1</v>
      </c>
      <c r="G1570" s="6"/>
      <c r="H1570" t="s">
        <v>46</v>
      </c>
      <c r="I1570" t="s">
        <v>2447</v>
      </c>
      <c r="J1570" t="s">
        <v>2734</v>
      </c>
    </row>
    <row r="1571" spans="1:10" x14ac:dyDescent="0.75">
      <c r="A1571" s="16">
        <v>43409</v>
      </c>
      <c r="B1571" t="s">
        <v>4</v>
      </c>
      <c r="C1571" t="s">
        <v>46</v>
      </c>
      <c r="D1571" t="s">
        <v>3119</v>
      </c>
      <c r="E1571">
        <v>1</v>
      </c>
      <c r="G1571" s="6"/>
      <c r="H1571" t="s">
        <v>46</v>
      </c>
      <c r="I1571" t="s">
        <v>2447</v>
      </c>
      <c r="J1571" t="s">
        <v>2734</v>
      </c>
    </row>
    <row r="1572" spans="1:10" x14ac:dyDescent="0.75">
      <c r="A1572" s="16">
        <v>43409</v>
      </c>
      <c r="B1572" t="s">
        <v>4</v>
      </c>
      <c r="C1572" t="s">
        <v>46</v>
      </c>
      <c r="D1572" t="s">
        <v>3120</v>
      </c>
      <c r="E1572">
        <v>1</v>
      </c>
      <c r="G1572" s="6"/>
      <c r="H1572" t="s">
        <v>46</v>
      </c>
      <c r="I1572" t="s">
        <v>2447</v>
      </c>
      <c r="J1572" t="s">
        <v>2734</v>
      </c>
    </row>
    <row r="1573" spans="1:10" x14ac:dyDescent="0.75">
      <c r="A1573" s="16">
        <v>43409</v>
      </c>
      <c r="B1573" t="s">
        <v>4</v>
      </c>
      <c r="C1573" t="s">
        <v>46</v>
      </c>
      <c r="D1573" t="s">
        <v>3121</v>
      </c>
      <c r="E1573">
        <v>1</v>
      </c>
      <c r="G1573" s="6"/>
      <c r="H1573" t="s">
        <v>46</v>
      </c>
      <c r="I1573" t="s">
        <v>2447</v>
      </c>
      <c r="J1573" t="s">
        <v>2734</v>
      </c>
    </row>
    <row r="1574" spans="1:10" x14ac:dyDescent="0.75">
      <c r="A1574" s="16">
        <v>43409</v>
      </c>
      <c r="B1574" t="s">
        <v>4</v>
      </c>
      <c r="C1574" t="s">
        <v>46</v>
      </c>
      <c r="D1574" t="s">
        <v>3122</v>
      </c>
      <c r="E1574">
        <v>1</v>
      </c>
      <c r="G1574" s="6"/>
      <c r="H1574" t="s">
        <v>46</v>
      </c>
      <c r="I1574" t="s">
        <v>2447</v>
      </c>
      <c r="J1574" t="s">
        <v>2734</v>
      </c>
    </row>
    <row r="1575" spans="1:10" x14ac:dyDescent="0.75">
      <c r="A1575" s="16">
        <v>43409</v>
      </c>
      <c r="B1575" t="s">
        <v>4</v>
      </c>
      <c r="C1575" t="s">
        <v>46</v>
      </c>
      <c r="D1575" t="s">
        <v>3123</v>
      </c>
      <c r="E1575">
        <v>1</v>
      </c>
      <c r="G1575" s="6"/>
      <c r="H1575" t="s">
        <v>46</v>
      </c>
      <c r="I1575" t="s">
        <v>2447</v>
      </c>
      <c r="J1575" t="s">
        <v>2734</v>
      </c>
    </row>
    <row r="1576" spans="1:10" x14ac:dyDescent="0.75">
      <c r="A1576" s="16">
        <v>43409</v>
      </c>
      <c r="B1576" t="s">
        <v>4</v>
      </c>
      <c r="C1576" t="s">
        <v>46</v>
      </c>
      <c r="D1576" t="s">
        <v>3124</v>
      </c>
      <c r="E1576">
        <v>1</v>
      </c>
      <c r="G1576" s="6"/>
      <c r="H1576" t="s">
        <v>46</v>
      </c>
      <c r="I1576" t="s">
        <v>2447</v>
      </c>
      <c r="J1576" t="s">
        <v>2734</v>
      </c>
    </row>
    <row r="1577" spans="1:10" x14ac:dyDescent="0.75">
      <c r="A1577" s="16">
        <v>43409</v>
      </c>
      <c r="B1577" t="s">
        <v>4</v>
      </c>
      <c r="C1577" t="s">
        <v>46</v>
      </c>
      <c r="D1577" t="s">
        <v>3125</v>
      </c>
      <c r="E1577">
        <v>1</v>
      </c>
      <c r="G1577" s="6"/>
      <c r="H1577" t="s">
        <v>46</v>
      </c>
      <c r="I1577" t="s">
        <v>2447</v>
      </c>
      <c r="J1577" t="s">
        <v>2734</v>
      </c>
    </row>
    <row r="1578" spans="1:10" x14ac:dyDescent="0.75">
      <c r="A1578" s="16">
        <v>43409</v>
      </c>
      <c r="B1578" t="s">
        <v>4</v>
      </c>
      <c r="C1578" t="s">
        <v>46</v>
      </c>
      <c r="D1578" t="s">
        <v>3126</v>
      </c>
      <c r="E1578">
        <v>1</v>
      </c>
      <c r="G1578" s="6"/>
      <c r="H1578" t="s">
        <v>46</v>
      </c>
      <c r="I1578" t="s">
        <v>2447</v>
      </c>
      <c r="J1578" t="s">
        <v>2734</v>
      </c>
    </row>
    <row r="1579" spans="1:10" x14ac:dyDescent="0.75">
      <c r="A1579" s="16">
        <v>43409</v>
      </c>
      <c r="B1579" t="s">
        <v>4</v>
      </c>
      <c r="C1579" t="s">
        <v>46</v>
      </c>
      <c r="D1579" t="s">
        <v>3127</v>
      </c>
      <c r="E1579">
        <v>1</v>
      </c>
      <c r="G1579" s="6"/>
      <c r="H1579" t="s">
        <v>46</v>
      </c>
      <c r="I1579" t="s">
        <v>2447</v>
      </c>
      <c r="J1579" t="s">
        <v>2734</v>
      </c>
    </row>
    <row r="1580" spans="1:10" x14ac:dyDescent="0.75">
      <c r="A1580" s="16">
        <v>43409</v>
      </c>
      <c r="B1580" t="s">
        <v>4</v>
      </c>
      <c r="C1580" t="s">
        <v>46</v>
      </c>
      <c r="D1580" t="s">
        <v>3128</v>
      </c>
      <c r="E1580">
        <v>1</v>
      </c>
      <c r="G1580" s="6"/>
      <c r="H1580" t="s">
        <v>46</v>
      </c>
      <c r="I1580" t="s">
        <v>2447</v>
      </c>
      <c r="J1580" t="s">
        <v>2734</v>
      </c>
    </row>
    <row r="1581" spans="1:10" x14ac:dyDescent="0.75">
      <c r="A1581" s="16">
        <v>43409</v>
      </c>
      <c r="B1581" t="s">
        <v>4</v>
      </c>
      <c r="C1581" t="s">
        <v>46</v>
      </c>
      <c r="D1581" t="s">
        <v>3129</v>
      </c>
      <c r="E1581">
        <v>1</v>
      </c>
      <c r="G1581" s="6"/>
      <c r="H1581" t="s">
        <v>46</v>
      </c>
      <c r="I1581" t="s">
        <v>2447</v>
      </c>
      <c r="J1581" t="s">
        <v>2734</v>
      </c>
    </row>
    <row r="1582" spans="1:10" x14ac:dyDescent="0.75">
      <c r="A1582" s="16">
        <v>43409</v>
      </c>
      <c r="B1582" t="s">
        <v>4</v>
      </c>
      <c r="C1582" t="s">
        <v>46</v>
      </c>
      <c r="D1582" t="s">
        <v>3130</v>
      </c>
      <c r="E1582">
        <v>1</v>
      </c>
      <c r="G1582" s="6"/>
      <c r="H1582" t="s">
        <v>46</v>
      </c>
      <c r="I1582" t="s">
        <v>2447</v>
      </c>
      <c r="J1582" t="s">
        <v>2734</v>
      </c>
    </row>
    <row r="1583" spans="1:10" x14ac:dyDescent="0.75">
      <c r="A1583" s="16">
        <v>43409</v>
      </c>
      <c r="B1583" t="s">
        <v>4</v>
      </c>
      <c r="C1583" t="s">
        <v>46</v>
      </c>
      <c r="D1583" t="s">
        <v>3131</v>
      </c>
      <c r="E1583">
        <v>1</v>
      </c>
      <c r="G1583" s="6"/>
      <c r="H1583" t="s">
        <v>46</v>
      </c>
      <c r="I1583" t="s">
        <v>2447</v>
      </c>
      <c r="J1583" t="s">
        <v>2734</v>
      </c>
    </row>
    <row r="1584" spans="1:10" x14ac:dyDescent="0.75">
      <c r="A1584" s="16">
        <v>43396</v>
      </c>
      <c r="B1584" t="s">
        <v>4</v>
      </c>
      <c r="C1584" t="s">
        <v>46</v>
      </c>
      <c r="D1584" t="s">
        <v>4928</v>
      </c>
      <c r="E1584">
        <v>1</v>
      </c>
      <c r="F1584" s="27" t="s">
        <v>4931</v>
      </c>
      <c r="G1584" s="6" t="s">
        <v>3139</v>
      </c>
      <c r="H1584" t="s">
        <v>100</v>
      </c>
      <c r="I1584" t="s">
        <v>3214</v>
      </c>
      <c r="J1584" t="s">
        <v>170</v>
      </c>
    </row>
    <row r="1585" spans="1:10" x14ac:dyDescent="0.75">
      <c r="A1585" s="16">
        <v>43396</v>
      </c>
      <c r="B1585" t="s">
        <v>4</v>
      </c>
      <c r="C1585" t="s">
        <v>46</v>
      </c>
      <c r="D1585" t="s">
        <v>4929</v>
      </c>
      <c r="E1585">
        <v>1</v>
      </c>
      <c r="G1585" s="6" t="s">
        <v>3140</v>
      </c>
      <c r="H1585" t="s">
        <v>100</v>
      </c>
      <c r="I1585" t="s">
        <v>3214</v>
      </c>
      <c r="J1585" t="s">
        <v>170</v>
      </c>
    </row>
    <row r="1586" spans="1:10" x14ac:dyDescent="0.75">
      <c r="A1586" s="16">
        <v>43396</v>
      </c>
      <c r="B1586" t="s">
        <v>4</v>
      </c>
      <c r="C1586" t="s">
        <v>46</v>
      </c>
      <c r="D1586" t="s">
        <v>4930</v>
      </c>
      <c r="E1586">
        <v>1</v>
      </c>
      <c r="G1586" s="6"/>
      <c r="H1586" t="s">
        <v>100</v>
      </c>
      <c r="I1586" t="s">
        <v>3214</v>
      </c>
      <c r="J1586" t="s">
        <v>170</v>
      </c>
    </row>
    <row r="1587" spans="1:10" x14ac:dyDescent="0.75">
      <c r="A1587" s="16">
        <v>43396</v>
      </c>
      <c r="B1587" t="s">
        <v>4</v>
      </c>
      <c r="C1587" t="s">
        <v>46</v>
      </c>
      <c r="D1587" t="s">
        <v>3137</v>
      </c>
      <c r="E1587">
        <v>1</v>
      </c>
      <c r="F1587" t="s">
        <v>4933</v>
      </c>
      <c r="G1587" s="6"/>
      <c r="H1587" t="s">
        <v>100</v>
      </c>
      <c r="I1587" t="s">
        <v>2447</v>
      </c>
      <c r="J1587" t="s">
        <v>4932</v>
      </c>
    </row>
    <row r="1588" spans="1:10" x14ac:dyDescent="0.75">
      <c r="A1588" s="16">
        <v>43396</v>
      </c>
      <c r="B1588" t="s">
        <v>4</v>
      </c>
      <c r="C1588" t="s">
        <v>46</v>
      </c>
      <c r="D1588" t="s">
        <v>3138</v>
      </c>
      <c r="E1588">
        <v>1</v>
      </c>
      <c r="F1588" t="s">
        <v>4933</v>
      </c>
      <c r="G1588" s="6"/>
      <c r="H1588" t="s">
        <v>100</v>
      </c>
      <c r="I1588" t="s">
        <v>2447</v>
      </c>
      <c r="J1588" t="s">
        <v>4932</v>
      </c>
    </row>
    <row r="1589" spans="1:10" x14ac:dyDescent="0.75">
      <c r="A1589" s="16">
        <v>43389</v>
      </c>
      <c r="B1589" t="s">
        <v>4</v>
      </c>
      <c r="C1589" t="s">
        <v>46</v>
      </c>
      <c r="D1589" t="s">
        <v>3141</v>
      </c>
      <c r="E1589">
        <v>1</v>
      </c>
      <c r="F1589" t="s">
        <v>3161</v>
      </c>
      <c r="G1589" s="6" t="s">
        <v>3163</v>
      </c>
      <c r="H1589" t="s">
        <v>46</v>
      </c>
      <c r="I1589" t="s">
        <v>168</v>
      </c>
      <c r="J1589" t="s">
        <v>169</v>
      </c>
    </row>
    <row r="1590" spans="1:10" x14ac:dyDescent="0.75">
      <c r="A1590" s="16">
        <v>43389</v>
      </c>
      <c r="B1590" t="s">
        <v>4</v>
      </c>
      <c r="C1590" t="s">
        <v>46</v>
      </c>
      <c r="D1590" t="s">
        <v>3142</v>
      </c>
      <c r="E1590">
        <v>1</v>
      </c>
      <c r="G1590" s="6" t="s">
        <v>3162</v>
      </c>
      <c r="H1590" t="s">
        <v>46</v>
      </c>
      <c r="I1590" t="s">
        <v>168</v>
      </c>
      <c r="J1590" t="s">
        <v>169</v>
      </c>
    </row>
    <row r="1591" spans="1:10" x14ac:dyDescent="0.75">
      <c r="A1591" s="16">
        <v>43389</v>
      </c>
      <c r="B1591" t="s">
        <v>4</v>
      </c>
      <c r="C1591" t="s">
        <v>46</v>
      </c>
      <c r="D1591" t="s">
        <v>3143</v>
      </c>
      <c r="E1591">
        <v>1</v>
      </c>
      <c r="G1591" s="6"/>
      <c r="H1591" t="s">
        <v>46</v>
      </c>
      <c r="I1591" t="s">
        <v>168</v>
      </c>
      <c r="J1591" t="s">
        <v>169</v>
      </c>
    </row>
    <row r="1592" spans="1:10" x14ac:dyDescent="0.75">
      <c r="A1592" s="16">
        <v>43389</v>
      </c>
      <c r="B1592" t="s">
        <v>4</v>
      </c>
      <c r="C1592" t="s">
        <v>46</v>
      </c>
      <c r="D1592" t="s">
        <v>3144</v>
      </c>
      <c r="E1592">
        <v>1</v>
      </c>
      <c r="G1592" s="6"/>
      <c r="H1592" t="s">
        <v>46</v>
      </c>
      <c r="I1592" t="s">
        <v>168</v>
      </c>
      <c r="J1592" t="s">
        <v>3134</v>
      </c>
    </row>
    <row r="1593" spans="1:10" x14ac:dyDescent="0.75">
      <c r="A1593" s="16">
        <v>43389</v>
      </c>
      <c r="B1593" t="s">
        <v>4</v>
      </c>
      <c r="C1593" t="s">
        <v>46</v>
      </c>
      <c r="D1593" t="s">
        <v>3145</v>
      </c>
      <c r="E1593">
        <v>1</v>
      </c>
      <c r="G1593" s="6"/>
      <c r="H1593" t="s">
        <v>46</v>
      </c>
      <c r="I1593" t="s">
        <v>168</v>
      </c>
      <c r="J1593" t="s">
        <v>169</v>
      </c>
    </row>
    <row r="1594" spans="1:10" x14ac:dyDescent="0.75">
      <c r="A1594" s="16">
        <v>43389</v>
      </c>
      <c r="B1594" t="s">
        <v>4</v>
      </c>
      <c r="C1594" t="s">
        <v>46</v>
      </c>
      <c r="D1594" t="s">
        <v>3146</v>
      </c>
      <c r="E1594">
        <v>1</v>
      </c>
      <c r="G1594" s="6"/>
      <c r="H1594" t="s">
        <v>46</v>
      </c>
      <c r="I1594" t="s">
        <v>168</v>
      </c>
      <c r="J1594" t="s">
        <v>169</v>
      </c>
    </row>
    <row r="1595" spans="1:10" x14ac:dyDescent="0.75">
      <c r="A1595" s="16">
        <v>43389</v>
      </c>
      <c r="B1595" t="s">
        <v>4</v>
      </c>
      <c r="C1595" t="s">
        <v>46</v>
      </c>
      <c r="D1595" t="s">
        <v>3147</v>
      </c>
      <c r="E1595">
        <v>1</v>
      </c>
      <c r="G1595" s="6"/>
      <c r="H1595" t="s">
        <v>46</v>
      </c>
      <c r="I1595" t="s">
        <v>168</v>
      </c>
      <c r="J1595" t="s">
        <v>169</v>
      </c>
    </row>
    <row r="1596" spans="1:10" x14ac:dyDescent="0.75">
      <c r="A1596" s="16">
        <v>43389</v>
      </c>
      <c r="B1596" t="s">
        <v>4</v>
      </c>
      <c r="C1596" t="s">
        <v>46</v>
      </c>
      <c r="D1596" t="s">
        <v>3148</v>
      </c>
      <c r="E1596">
        <v>1</v>
      </c>
      <c r="G1596" s="6"/>
      <c r="H1596" t="s">
        <v>46</v>
      </c>
      <c r="I1596" t="s">
        <v>168</v>
      </c>
      <c r="J1596" t="s">
        <v>169</v>
      </c>
    </row>
    <row r="1597" spans="1:10" x14ac:dyDescent="0.75">
      <c r="A1597" s="16">
        <v>43389</v>
      </c>
      <c r="B1597" t="s">
        <v>4</v>
      </c>
      <c r="C1597" t="s">
        <v>46</v>
      </c>
      <c r="D1597" t="s">
        <v>3149</v>
      </c>
      <c r="E1597">
        <v>1</v>
      </c>
      <c r="G1597" s="6"/>
      <c r="H1597" t="s">
        <v>46</v>
      </c>
      <c r="I1597" t="s">
        <v>168</v>
      </c>
      <c r="J1597" t="s">
        <v>169</v>
      </c>
    </row>
    <row r="1598" spans="1:10" x14ac:dyDescent="0.75">
      <c r="A1598" s="16">
        <v>43389</v>
      </c>
      <c r="B1598" t="s">
        <v>4</v>
      </c>
      <c r="C1598" t="s">
        <v>46</v>
      </c>
      <c r="D1598" t="s">
        <v>3150</v>
      </c>
      <c r="E1598">
        <v>1</v>
      </c>
      <c r="G1598" s="6"/>
      <c r="H1598" t="s">
        <v>46</v>
      </c>
      <c r="I1598" t="s">
        <v>168</v>
      </c>
      <c r="J1598" t="s">
        <v>3134</v>
      </c>
    </row>
    <row r="1599" spans="1:10" x14ac:dyDescent="0.75">
      <c r="A1599" s="16">
        <v>43389</v>
      </c>
      <c r="B1599" t="s">
        <v>4</v>
      </c>
      <c r="C1599" t="s">
        <v>46</v>
      </c>
      <c r="D1599" t="s">
        <v>3151</v>
      </c>
      <c r="E1599">
        <v>1</v>
      </c>
      <c r="G1599" s="6"/>
      <c r="H1599" t="s">
        <v>46</v>
      </c>
      <c r="I1599" t="s">
        <v>168</v>
      </c>
      <c r="J1599" t="s">
        <v>169</v>
      </c>
    </row>
    <row r="1600" spans="1:10" x14ac:dyDescent="0.75">
      <c r="A1600" s="16">
        <v>43389</v>
      </c>
      <c r="B1600" t="s">
        <v>4</v>
      </c>
      <c r="C1600" t="s">
        <v>46</v>
      </c>
      <c r="D1600" t="s">
        <v>3152</v>
      </c>
      <c r="E1600">
        <v>1</v>
      </c>
      <c r="G1600" s="6"/>
      <c r="H1600" t="s">
        <v>46</v>
      </c>
      <c r="I1600" t="s">
        <v>168</v>
      </c>
      <c r="J1600" t="s">
        <v>169</v>
      </c>
    </row>
    <row r="1601" spans="1:10" x14ac:dyDescent="0.75">
      <c r="A1601" s="16">
        <v>43389</v>
      </c>
      <c r="B1601" t="s">
        <v>4</v>
      </c>
      <c r="C1601" t="s">
        <v>46</v>
      </c>
      <c r="D1601" t="s">
        <v>3153</v>
      </c>
      <c r="E1601">
        <v>1</v>
      </c>
      <c r="G1601" s="6"/>
      <c r="H1601" t="s">
        <v>46</v>
      </c>
      <c r="I1601" t="s">
        <v>168</v>
      </c>
      <c r="J1601" t="s">
        <v>3134</v>
      </c>
    </row>
    <row r="1602" spans="1:10" x14ac:dyDescent="0.75">
      <c r="A1602" s="16">
        <v>43389</v>
      </c>
      <c r="B1602" t="s">
        <v>4</v>
      </c>
      <c r="C1602" t="s">
        <v>46</v>
      </c>
      <c r="D1602" t="s">
        <v>3154</v>
      </c>
      <c r="E1602">
        <v>1</v>
      </c>
      <c r="G1602" s="6"/>
      <c r="H1602" t="s">
        <v>46</v>
      </c>
      <c r="I1602" t="s">
        <v>168</v>
      </c>
      <c r="J1602" t="s">
        <v>169</v>
      </c>
    </row>
    <row r="1603" spans="1:10" x14ac:dyDescent="0.75">
      <c r="A1603" s="16">
        <v>43389</v>
      </c>
      <c r="B1603" t="s">
        <v>4</v>
      </c>
      <c r="C1603" t="s">
        <v>46</v>
      </c>
      <c r="D1603" t="s">
        <v>3155</v>
      </c>
      <c r="E1603">
        <v>1</v>
      </c>
      <c r="G1603" s="6"/>
      <c r="H1603" t="s">
        <v>46</v>
      </c>
      <c r="I1603" t="s">
        <v>168</v>
      </c>
      <c r="J1603" t="s">
        <v>169</v>
      </c>
    </row>
    <row r="1604" spans="1:10" x14ac:dyDescent="0.75">
      <c r="A1604" s="16">
        <v>43389</v>
      </c>
      <c r="B1604" t="s">
        <v>4</v>
      </c>
      <c r="C1604" t="s">
        <v>46</v>
      </c>
      <c r="D1604" t="s">
        <v>3156</v>
      </c>
      <c r="E1604">
        <v>1</v>
      </c>
      <c r="G1604" s="6"/>
      <c r="H1604" t="s">
        <v>46</v>
      </c>
      <c r="I1604" t="s">
        <v>168</v>
      </c>
      <c r="J1604" t="s">
        <v>3134</v>
      </c>
    </row>
    <row r="1605" spans="1:10" x14ac:dyDescent="0.75">
      <c r="A1605" s="16">
        <v>43389</v>
      </c>
      <c r="B1605" t="s">
        <v>4</v>
      </c>
      <c r="C1605" t="s">
        <v>46</v>
      </c>
      <c r="D1605" t="s">
        <v>3157</v>
      </c>
      <c r="E1605">
        <v>1</v>
      </c>
      <c r="G1605" s="6"/>
      <c r="H1605" t="s">
        <v>46</v>
      </c>
      <c r="I1605" t="s">
        <v>168</v>
      </c>
      <c r="J1605" t="s">
        <v>169</v>
      </c>
    </row>
    <row r="1606" spans="1:10" x14ac:dyDescent="0.75">
      <c r="A1606" s="16">
        <v>43389</v>
      </c>
      <c r="B1606" t="s">
        <v>4</v>
      </c>
      <c r="C1606" t="s">
        <v>46</v>
      </c>
      <c r="D1606" t="s">
        <v>3158</v>
      </c>
      <c r="E1606">
        <v>1</v>
      </c>
      <c r="G1606" s="6"/>
      <c r="H1606" t="s">
        <v>46</v>
      </c>
      <c r="I1606" t="s">
        <v>168</v>
      </c>
      <c r="J1606" t="s">
        <v>169</v>
      </c>
    </row>
    <row r="1607" spans="1:10" x14ac:dyDescent="0.75">
      <c r="A1607" s="16">
        <v>43389</v>
      </c>
      <c r="B1607" t="s">
        <v>4</v>
      </c>
      <c r="C1607" t="s">
        <v>46</v>
      </c>
      <c r="D1607" t="s">
        <v>3159</v>
      </c>
      <c r="E1607">
        <v>1</v>
      </c>
      <c r="G1607" s="6"/>
      <c r="H1607" t="s">
        <v>46</v>
      </c>
      <c r="I1607" t="s">
        <v>168</v>
      </c>
      <c r="J1607" t="s">
        <v>169</v>
      </c>
    </row>
    <row r="1608" spans="1:10" x14ac:dyDescent="0.75">
      <c r="A1608" s="16">
        <v>43389</v>
      </c>
      <c r="B1608" t="s">
        <v>4</v>
      </c>
      <c r="C1608" t="s">
        <v>46</v>
      </c>
      <c r="D1608" t="s">
        <v>3160</v>
      </c>
      <c r="E1608">
        <v>1</v>
      </c>
      <c r="G1608" s="6"/>
      <c r="H1608" t="s">
        <v>46</v>
      </c>
      <c r="I1608" t="s">
        <v>168</v>
      </c>
      <c r="J1608" t="s">
        <v>169</v>
      </c>
    </row>
    <row r="1609" spans="1:10" x14ac:dyDescent="0.75">
      <c r="A1609" s="16">
        <v>43377</v>
      </c>
      <c r="B1609" t="s">
        <v>4</v>
      </c>
      <c r="C1609" t="s">
        <v>46</v>
      </c>
      <c r="D1609" t="s">
        <v>4934</v>
      </c>
      <c r="E1609">
        <v>1</v>
      </c>
      <c r="F1609" t="s">
        <v>4943</v>
      </c>
      <c r="G1609" s="6" t="s">
        <v>4942</v>
      </c>
      <c r="H1609" t="s">
        <v>2751</v>
      </c>
      <c r="I1609" t="s">
        <v>168</v>
      </c>
      <c r="J1609" t="s">
        <v>170</v>
      </c>
    </row>
    <row r="1610" spans="1:10" x14ac:dyDescent="0.75">
      <c r="A1610" s="16">
        <v>43377</v>
      </c>
      <c r="B1610" t="s">
        <v>4</v>
      </c>
      <c r="C1610" t="s">
        <v>46</v>
      </c>
      <c r="D1610" t="s">
        <v>4935</v>
      </c>
      <c r="E1610">
        <v>1</v>
      </c>
      <c r="G1610" s="6"/>
      <c r="H1610" t="s">
        <v>2751</v>
      </c>
      <c r="I1610" t="s">
        <v>168</v>
      </c>
      <c r="J1610" t="s">
        <v>169</v>
      </c>
    </row>
    <row r="1611" spans="1:10" x14ac:dyDescent="0.75">
      <c r="A1611" s="16">
        <v>43377</v>
      </c>
      <c r="B1611" t="s">
        <v>4</v>
      </c>
      <c r="C1611" t="s">
        <v>46</v>
      </c>
      <c r="D1611" t="s">
        <v>4936</v>
      </c>
      <c r="E1611">
        <v>1</v>
      </c>
      <c r="G1611" s="6"/>
      <c r="H1611" t="s">
        <v>2751</v>
      </c>
      <c r="I1611" t="s">
        <v>168</v>
      </c>
      <c r="J1611" t="s">
        <v>169</v>
      </c>
    </row>
    <row r="1612" spans="1:10" x14ac:dyDescent="0.75">
      <c r="A1612" s="16">
        <v>43377</v>
      </c>
      <c r="B1612" t="s">
        <v>4</v>
      </c>
      <c r="C1612" t="s">
        <v>46</v>
      </c>
      <c r="D1612" t="s">
        <v>4937</v>
      </c>
      <c r="E1612">
        <v>1</v>
      </c>
      <c r="G1612" s="6"/>
      <c r="H1612" t="s">
        <v>2751</v>
      </c>
      <c r="I1612" t="s">
        <v>168</v>
      </c>
      <c r="J1612" t="s">
        <v>169</v>
      </c>
    </row>
    <row r="1613" spans="1:10" x14ac:dyDescent="0.75">
      <c r="A1613" s="16">
        <v>43377</v>
      </c>
      <c r="B1613" t="s">
        <v>4</v>
      </c>
      <c r="C1613" t="s">
        <v>46</v>
      </c>
      <c r="D1613" t="s">
        <v>4938</v>
      </c>
      <c r="E1613">
        <v>1</v>
      </c>
      <c r="G1613" s="6"/>
      <c r="H1613" t="s">
        <v>2751</v>
      </c>
      <c r="I1613" t="s">
        <v>168</v>
      </c>
      <c r="J1613" t="s">
        <v>169</v>
      </c>
    </row>
    <row r="1614" spans="1:10" x14ac:dyDescent="0.75">
      <c r="A1614" s="16">
        <v>43377</v>
      </c>
      <c r="B1614" t="s">
        <v>4</v>
      </c>
      <c r="C1614" t="s">
        <v>46</v>
      </c>
      <c r="D1614" t="s">
        <v>4939</v>
      </c>
      <c r="E1614">
        <v>1</v>
      </c>
      <c r="G1614" s="6"/>
      <c r="H1614" t="s">
        <v>2751</v>
      </c>
      <c r="I1614" t="s">
        <v>168</v>
      </c>
      <c r="J1614" t="s">
        <v>169</v>
      </c>
    </row>
    <row r="1615" spans="1:10" x14ac:dyDescent="0.75">
      <c r="A1615" s="16">
        <v>43377</v>
      </c>
      <c r="B1615" t="s">
        <v>4</v>
      </c>
      <c r="C1615" t="s">
        <v>46</v>
      </c>
      <c r="D1615" t="s">
        <v>4940</v>
      </c>
      <c r="E1615">
        <v>1</v>
      </c>
      <c r="G1615" s="6"/>
      <c r="H1615" t="s">
        <v>2751</v>
      </c>
      <c r="I1615" t="s">
        <v>168</v>
      </c>
      <c r="J1615" t="s">
        <v>169</v>
      </c>
    </row>
    <row r="1616" spans="1:10" x14ac:dyDescent="0.75">
      <c r="A1616" s="16">
        <v>43377</v>
      </c>
      <c r="B1616" t="s">
        <v>4</v>
      </c>
      <c r="C1616" t="s">
        <v>46</v>
      </c>
      <c r="D1616" t="s">
        <v>4941</v>
      </c>
      <c r="E1616">
        <v>1</v>
      </c>
      <c r="G1616" s="6"/>
      <c r="H1616" t="s">
        <v>2751</v>
      </c>
      <c r="I1616" t="s">
        <v>168</v>
      </c>
      <c r="J1616" t="s">
        <v>169</v>
      </c>
    </row>
    <row r="1617" spans="1:10" x14ac:dyDescent="0.75">
      <c r="A1617" s="16">
        <v>43362</v>
      </c>
      <c r="B1617" t="s">
        <v>4</v>
      </c>
      <c r="C1617" t="s">
        <v>25</v>
      </c>
      <c r="D1617" t="s">
        <v>3164</v>
      </c>
      <c r="E1617">
        <v>1</v>
      </c>
      <c r="F1617" t="s">
        <v>4944</v>
      </c>
      <c r="G1617" s="6" t="s">
        <v>3166</v>
      </c>
      <c r="H1617" t="s">
        <v>4945</v>
      </c>
      <c r="I1617" t="s">
        <v>168</v>
      </c>
      <c r="J1617" t="s">
        <v>170</v>
      </c>
    </row>
    <row r="1618" spans="1:10" x14ac:dyDescent="0.75">
      <c r="A1618" s="16">
        <v>43362</v>
      </c>
      <c r="B1618" t="s">
        <v>4</v>
      </c>
      <c r="C1618" t="s">
        <v>25</v>
      </c>
      <c r="D1618" t="s">
        <v>3165</v>
      </c>
      <c r="E1618">
        <v>1</v>
      </c>
      <c r="G1618" s="6" t="s">
        <v>3167</v>
      </c>
      <c r="H1618" t="s">
        <v>88</v>
      </c>
      <c r="I1618" t="s">
        <v>3214</v>
      </c>
      <c r="J1618" t="s">
        <v>170</v>
      </c>
    </row>
    <row r="1619" spans="1:10" x14ac:dyDescent="0.75">
      <c r="A1619" s="16">
        <v>43349</v>
      </c>
      <c r="B1619" t="s">
        <v>4</v>
      </c>
      <c r="C1619" t="s">
        <v>112</v>
      </c>
      <c r="D1619" s="14" t="s">
        <v>4952</v>
      </c>
      <c r="E1619">
        <v>1</v>
      </c>
      <c r="F1619" t="s">
        <v>3170</v>
      </c>
      <c r="G1619" s="6" t="s">
        <v>3172</v>
      </c>
      <c r="H1619" t="s">
        <v>88</v>
      </c>
      <c r="I1619" t="s">
        <v>168</v>
      </c>
      <c r="J1619" t="s">
        <v>170</v>
      </c>
    </row>
    <row r="1620" spans="1:10" x14ac:dyDescent="0.75">
      <c r="A1620" s="16">
        <v>43349</v>
      </c>
      <c r="B1620" t="s">
        <v>4</v>
      </c>
      <c r="C1620" t="s">
        <v>112</v>
      </c>
      <c r="D1620" t="s">
        <v>3168</v>
      </c>
      <c r="E1620">
        <v>1</v>
      </c>
      <c r="G1620" s="6" t="s">
        <v>3171</v>
      </c>
      <c r="H1620" t="s">
        <v>88</v>
      </c>
      <c r="I1620" t="s">
        <v>168</v>
      </c>
      <c r="J1620" t="s">
        <v>170</v>
      </c>
    </row>
    <row r="1621" spans="1:10" x14ac:dyDescent="0.75">
      <c r="A1621" s="16">
        <v>43349</v>
      </c>
      <c r="B1621" t="s">
        <v>4</v>
      </c>
      <c r="C1621" t="s">
        <v>112</v>
      </c>
      <c r="D1621" t="s">
        <v>3169</v>
      </c>
      <c r="E1621">
        <v>1</v>
      </c>
      <c r="G1621" s="6"/>
      <c r="H1621" t="s">
        <v>88</v>
      </c>
      <c r="I1621" t="s">
        <v>168</v>
      </c>
      <c r="J1621" t="s">
        <v>170</v>
      </c>
    </row>
    <row r="1622" spans="1:10" x14ac:dyDescent="0.75">
      <c r="A1622" s="16">
        <v>43349</v>
      </c>
      <c r="B1622" t="s">
        <v>4</v>
      </c>
      <c r="C1622" t="s">
        <v>112</v>
      </c>
      <c r="D1622" t="s">
        <v>4946</v>
      </c>
      <c r="E1622">
        <v>1</v>
      </c>
      <c r="G1622" s="6"/>
      <c r="H1622" t="s">
        <v>2751</v>
      </c>
      <c r="I1622" t="s">
        <v>168</v>
      </c>
      <c r="J1622" t="s">
        <v>170</v>
      </c>
    </row>
    <row r="1623" spans="1:10" x14ac:dyDescent="0.75">
      <c r="A1623" s="16">
        <v>43349</v>
      </c>
      <c r="B1623" t="s">
        <v>4</v>
      </c>
      <c r="C1623" t="s">
        <v>112</v>
      </c>
      <c r="D1623" t="s">
        <v>4947</v>
      </c>
      <c r="E1623">
        <v>1</v>
      </c>
      <c r="G1623" s="6"/>
      <c r="H1623" t="s">
        <v>2751</v>
      </c>
      <c r="I1623" t="s">
        <v>168</v>
      </c>
      <c r="J1623" t="s">
        <v>169</v>
      </c>
    </row>
    <row r="1624" spans="1:10" x14ac:dyDescent="0.75">
      <c r="A1624" s="16">
        <v>43349</v>
      </c>
      <c r="B1624" t="s">
        <v>4</v>
      </c>
      <c r="C1624" t="s">
        <v>112</v>
      </c>
      <c r="D1624" t="s">
        <v>4948</v>
      </c>
      <c r="E1624">
        <v>1</v>
      </c>
      <c r="G1624" s="6"/>
      <c r="H1624" t="s">
        <v>88</v>
      </c>
      <c r="I1624" t="s">
        <v>168</v>
      </c>
      <c r="J1624" t="s">
        <v>169</v>
      </c>
    </row>
    <row r="1625" spans="1:10" x14ac:dyDescent="0.75">
      <c r="A1625" s="16">
        <v>43349</v>
      </c>
      <c r="B1625" t="s">
        <v>4</v>
      </c>
      <c r="C1625" t="s">
        <v>112</v>
      </c>
      <c r="D1625" t="s">
        <v>4949</v>
      </c>
      <c r="E1625">
        <v>1</v>
      </c>
      <c r="G1625" s="6"/>
      <c r="H1625" t="s">
        <v>4122</v>
      </c>
      <c r="I1625" t="s">
        <v>168</v>
      </c>
      <c r="J1625" t="s">
        <v>169</v>
      </c>
    </row>
    <row r="1626" spans="1:10" x14ac:dyDescent="0.75">
      <c r="A1626" s="16">
        <v>43349</v>
      </c>
      <c r="B1626" t="s">
        <v>4</v>
      </c>
      <c r="C1626" t="s">
        <v>112</v>
      </c>
      <c r="D1626" t="s">
        <v>4950</v>
      </c>
      <c r="E1626">
        <v>1</v>
      </c>
      <c r="G1626" s="6"/>
      <c r="H1626" t="s">
        <v>2751</v>
      </c>
      <c r="I1626" t="s">
        <v>168</v>
      </c>
      <c r="J1626" t="s">
        <v>169</v>
      </c>
    </row>
    <row r="1627" spans="1:10" x14ac:dyDescent="0.75">
      <c r="A1627" s="16">
        <v>43349</v>
      </c>
      <c r="B1627" t="s">
        <v>4</v>
      </c>
      <c r="C1627" t="s">
        <v>112</v>
      </c>
      <c r="D1627" t="s">
        <v>4951</v>
      </c>
      <c r="E1627">
        <v>1</v>
      </c>
      <c r="G1627" s="6"/>
      <c r="H1627" t="s">
        <v>4122</v>
      </c>
      <c r="I1627" t="s">
        <v>168</v>
      </c>
      <c r="J1627" t="s">
        <v>169</v>
      </c>
    </row>
    <row r="1628" spans="1:10" x14ac:dyDescent="0.75">
      <c r="A1628" s="16">
        <v>43340</v>
      </c>
      <c r="B1628" t="s">
        <v>4</v>
      </c>
      <c r="C1628" t="s">
        <v>46</v>
      </c>
      <c r="D1628" t="s">
        <v>2550</v>
      </c>
      <c r="E1628">
        <v>1</v>
      </c>
      <c r="F1628" t="s">
        <v>2559</v>
      </c>
      <c r="G1628" s="6" t="s">
        <v>2560</v>
      </c>
      <c r="H1628" t="s">
        <v>46</v>
      </c>
      <c r="I1628" t="s">
        <v>168</v>
      </c>
      <c r="J1628" t="s">
        <v>170</v>
      </c>
    </row>
    <row r="1629" spans="1:10" x14ac:dyDescent="0.75">
      <c r="A1629" s="16">
        <v>43340</v>
      </c>
      <c r="B1629" t="s">
        <v>4</v>
      </c>
      <c r="C1629" t="s">
        <v>46</v>
      </c>
      <c r="D1629" t="s">
        <v>2551</v>
      </c>
      <c r="E1629">
        <v>1</v>
      </c>
      <c r="G1629" s="6" t="s">
        <v>2561</v>
      </c>
      <c r="H1629" t="s">
        <v>46</v>
      </c>
      <c r="I1629" t="s">
        <v>168</v>
      </c>
      <c r="J1629" t="s">
        <v>170</v>
      </c>
    </row>
    <row r="1630" spans="1:10" x14ac:dyDescent="0.75">
      <c r="A1630" s="16">
        <v>43340</v>
      </c>
      <c r="B1630" t="s">
        <v>4</v>
      </c>
      <c r="C1630" t="s">
        <v>46</v>
      </c>
      <c r="D1630" t="s">
        <v>2552</v>
      </c>
      <c r="E1630">
        <v>1</v>
      </c>
      <c r="G1630" s="6"/>
      <c r="H1630" t="s">
        <v>46</v>
      </c>
      <c r="I1630" t="s">
        <v>168</v>
      </c>
      <c r="J1630" t="s">
        <v>170</v>
      </c>
    </row>
    <row r="1631" spans="1:10" x14ac:dyDescent="0.75">
      <c r="A1631" s="16">
        <v>43340</v>
      </c>
      <c r="B1631" t="s">
        <v>4</v>
      </c>
      <c r="C1631" t="s">
        <v>46</v>
      </c>
      <c r="D1631" t="s">
        <v>2553</v>
      </c>
      <c r="E1631">
        <v>1</v>
      </c>
      <c r="G1631" s="6"/>
      <c r="H1631" t="s">
        <v>46</v>
      </c>
      <c r="I1631" t="s">
        <v>168</v>
      </c>
      <c r="J1631" t="s">
        <v>170</v>
      </c>
    </row>
    <row r="1632" spans="1:10" x14ac:dyDescent="0.75">
      <c r="A1632" s="16">
        <v>43340</v>
      </c>
      <c r="B1632" t="s">
        <v>4</v>
      </c>
      <c r="C1632" t="s">
        <v>46</v>
      </c>
      <c r="D1632" t="s">
        <v>2554</v>
      </c>
      <c r="E1632">
        <v>1</v>
      </c>
      <c r="G1632" s="6"/>
      <c r="H1632" t="s">
        <v>46</v>
      </c>
      <c r="I1632" t="s">
        <v>168</v>
      </c>
      <c r="J1632" t="s">
        <v>170</v>
      </c>
    </row>
    <row r="1633" spans="1:10" x14ac:dyDescent="0.75">
      <c r="A1633" s="16">
        <v>43340</v>
      </c>
      <c r="B1633" t="s">
        <v>4</v>
      </c>
      <c r="C1633" t="s">
        <v>46</v>
      </c>
      <c r="D1633" t="s">
        <v>2555</v>
      </c>
      <c r="E1633">
        <v>1</v>
      </c>
      <c r="G1633" s="6"/>
      <c r="H1633" t="s">
        <v>46</v>
      </c>
      <c r="I1633" t="s">
        <v>168</v>
      </c>
      <c r="J1633" t="s">
        <v>169</v>
      </c>
    </row>
    <row r="1634" spans="1:10" x14ac:dyDescent="0.75">
      <c r="A1634" s="16">
        <v>43340</v>
      </c>
      <c r="B1634" t="s">
        <v>4</v>
      </c>
      <c r="C1634" t="s">
        <v>46</v>
      </c>
      <c r="D1634" t="s">
        <v>2556</v>
      </c>
      <c r="E1634">
        <v>1</v>
      </c>
      <c r="G1634" s="6"/>
      <c r="H1634" t="s">
        <v>46</v>
      </c>
      <c r="I1634" t="s">
        <v>168</v>
      </c>
      <c r="J1634" t="s">
        <v>169</v>
      </c>
    </row>
    <row r="1635" spans="1:10" x14ac:dyDescent="0.75">
      <c r="A1635" s="16">
        <v>43340</v>
      </c>
      <c r="B1635" t="s">
        <v>4</v>
      </c>
      <c r="C1635" t="s">
        <v>46</v>
      </c>
      <c r="D1635" t="s">
        <v>2557</v>
      </c>
      <c r="E1635">
        <v>1</v>
      </c>
      <c r="G1635" s="6"/>
      <c r="H1635" t="s">
        <v>683</v>
      </c>
      <c r="I1635" t="s">
        <v>168</v>
      </c>
      <c r="J1635" t="s">
        <v>169</v>
      </c>
    </row>
    <row r="1636" spans="1:10" x14ac:dyDescent="0.75">
      <c r="A1636" s="16">
        <v>43340</v>
      </c>
      <c r="B1636" t="s">
        <v>4</v>
      </c>
      <c r="C1636" t="s">
        <v>46</v>
      </c>
      <c r="D1636" t="s">
        <v>2558</v>
      </c>
      <c r="E1636">
        <v>1</v>
      </c>
      <c r="G1636" s="6"/>
      <c r="H1636" t="s">
        <v>46</v>
      </c>
      <c r="I1636" t="s">
        <v>168</v>
      </c>
      <c r="J1636" t="s">
        <v>169</v>
      </c>
    </row>
    <row r="1637" spans="1:10" x14ac:dyDescent="0.75">
      <c r="A1637" s="16">
        <v>43340</v>
      </c>
      <c r="B1637" t="s">
        <v>4</v>
      </c>
      <c r="C1637" t="s">
        <v>46</v>
      </c>
      <c r="D1637" t="s">
        <v>4953</v>
      </c>
      <c r="E1637">
        <v>1</v>
      </c>
      <c r="G1637" s="6"/>
      <c r="H1637" t="s">
        <v>46</v>
      </c>
      <c r="I1637" t="s">
        <v>168</v>
      </c>
      <c r="J1637" t="s">
        <v>169</v>
      </c>
    </row>
    <row r="1638" spans="1:10" x14ac:dyDescent="0.75">
      <c r="A1638" s="16">
        <v>43333</v>
      </c>
      <c r="B1638" t="s">
        <v>4</v>
      </c>
      <c r="C1638" t="s">
        <v>5</v>
      </c>
      <c r="D1638" t="s">
        <v>4954</v>
      </c>
      <c r="E1638">
        <v>1</v>
      </c>
      <c r="F1638" t="s">
        <v>4967</v>
      </c>
      <c r="G1638" s="6" t="s">
        <v>4966</v>
      </c>
      <c r="H1638" t="s">
        <v>5</v>
      </c>
      <c r="I1638" t="s">
        <v>168</v>
      </c>
      <c r="J1638" t="s">
        <v>170</v>
      </c>
    </row>
    <row r="1639" spans="1:10" x14ac:dyDescent="0.75">
      <c r="A1639" s="16">
        <v>43333</v>
      </c>
      <c r="B1639" t="s">
        <v>4</v>
      </c>
      <c r="C1639" t="s">
        <v>5</v>
      </c>
      <c r="D1639" t="s">
        <v>4955</v>
      </c>
      <c r="E1639">
        <v>1</v>
      </c>
      <c r="G1639" s="6" t="s">
        <v>3173</v>
      </c>
      <c r="H1639" t="s">
        <v>5</v>
      </c>
      <c r="I1639" t="s">
        <v>168</v>
      </c>
      <c r="J1639" t="s">
        <v>170</v>
      </c>
    </row>
    <row r="1640" spans="1:10" x14ac:dyDescent="0.75">
      <c r="A1640" s="16">
        <v>43333</v>
      </c>
      <c r="B1640" t="s">
        <v>4</v>
      </c>
      <c r="C1640" t="s">
        <v>5</v>
      </c>
      <c r="D1640" t="s">
        <v>4956</v>
      </c>
      <c r="E1640">
        <v>1</v>
      </c>
      <c r="F1640" t="s">
        <v>3174</v>
      </c>
      <c r="G1640" s="6" t="s">
        <v>3175</v>
      </c>
      <c r="H1640" t="s">
        <v>2184</v>
      </c>
      <c r="I1640" t="s">
        <v>168</v>
      </c>
      <c r="J1640" t="s">
        <v>169</v>
      </c>
    </row>
    <row r="1641" spans="1:10" x14ac:dyDescent="0.75">
      <c r="A1641" s="16">
        <v>43333</v>
      </c>
      <c r="B1641" t="s">
        <v>4</v>
      </c>
      <c r="C1641" t="s">
        <v>5</v>
      </c>
      <c r="D1641" t="s">
        <v>4957</v>
      </c>
      <c r="E1641">
        <v>1</v>
      </c>
      <c r="G1641" s="6"/>
      <c r="H1641" t="s">
        <v>4968</v>
      </c>
      <c r="I1641" t="s">
        <v>168</v>
      </c>
      <c r="J1641" t="s">
        <v>169</v>
      </c>
    </row>
    <row r="1642" spans="1:10" x14ac:dyDescent="0.75">
      <c r="A1642" s="16">
        <v>43333</v>
      </c>
      <c r="B1642" t="s">
        <v>4</v>
      </c>
      <c r="C1642" t="s">
        <v>5</v>
      </c>
      <c r="D1642" t="s">
        <v>4958</v>
      </c>
      <c r="E1642">
        <v>1</v>
      </c>
      <c r="G1642" s="6"/>
      <c r="H1642" t="s">
        <v>2184</v>
      </c>
      <c r="I1642" t="s">
        <v>168</v>
      </c>
      <c r="J1642" t="s">
        <v>169</v>
      </c>
    </row>
    <row r="1643" spans="1:10" x14ac:dyDescent="0.75">
      <c r="A1643" s="16">
        <v>43333</v>
      </c>
      <c r="B1643" t="s">
        <v>4</v>
      </c>
      <c r="C1643" t="s">
        <v>5</v>
      </c>
      <c r="D1643" t="s">
        <v>4959</v>
      </c>
      <c r="E1643">
        <v>1</v>
      </c>
      <c r="G1643" s="6"/>
      <c r="H1643" t="s">
        <v>5</v>
      </c>
      <c r="I1643" t="s">
        <v>168</v>
      </c>
      <c r="J1643" t="s">
        <v>169</v>
      </c>
    </row>
    <row r="1644" spans="1:10" x14ac:dyDescent="0.75">
      <c r="A1644" s="16">
        <v>43333</v>
      </c>
      <c r="B1644" t="s">
        <v>4</v>
      </c>
      <c r="C1644" t="s">
        <v>5</v>
      </c>
      <c r="D1644" t="s">
        <v>4960</v>
      </c>
      <c r="E1644">
        <v>1</v>
      </c>
      <c r="G1644" s="6"/>
      <c r="H1644" t="s">
        <v>5</v>
      </c>
      <c r="I1644" t="s">
        <v>168</v>
      </c>
      <c r="J1644" t="s">
        <v>525</v>
      </c>
    </row>
    <row r="1645" spans="1:10" x14ac:dyDescent="0.75">
      <c r="A1645" s="16">
        <v>43333</v>
      </c>
      <c r="B1645" t="s">
        <v>4</v>
      </c>
      <c r="C1645" t="s">
        <v>5</v>
      </c>
      <c r="D1645" t="s">
        <v>4961</v>
      </c>
      <c r="E1645">
        <v>1</v>
      </c>
      <c r="G1645" s="6"/>
      <c r="H1645" t="s">
        <v>5</v>
      </c>
      <c r="I1645" t="s">
        <v>168</v>
      </c>
      <c r="J1645" t="s">
        <v>525</v>
      </c>
    </row>
    <row r="1646" spans="1:10" x14ac:dyDescent="0.75">
      <c r="A1646" s="16">
        <v>43333</v>
      </c>
      <c r="B1646" t="s">
        <v>4</v>
      </c>
      <c r="C1646" t="s">
        <v>5</v>
      </c>
      <c r="D1646" t="s">
        <v>4962</v>
      </c>
      <c r="E1646">
        <v>1</v>
      </c>
      <c r="G1646" s="6"/>
      <c r="H1646" t="s">
        <v>5</v>
      </c>
      <c r="I1646" t="s">
        <v>168</v>
      </c>
      <c r="J1646" t="s">
        <v>525</v>
      </c>
    </row>
    <row r="1647" spans="1:10" x14ac:dyDescent="0.75">
      <c r="A1647" s="16">
        <v>43333</v>
      </c>
      <c r="B1647" t="s">
        <v>4</v>
      </c>
      <c r="C1647" t="s">
        <v>5</v>
      </c>
      <c r="D1647" t="s">
        <v>4963</v>
      </c>
      <c r="E1647">
        <v>1</v>
      </c>
      <c r="G1647" s="6"/>
      <c r="H1647" t="s">
        <v>5</v>
      </c>
      <c r="I1647" t="s">
        <v>168</v>
      </c>
      <c r="J1647" t="s">
        <v>525</v>
      </c>
    </row>
    <row r="1648" spans="1:10" x14ac:dyDescent="0.75">
      <c r="A1648" s="16">
        <v>43333</v>
      </c>
      <c r="B1648" t="s">
        <v>4</v>
      </c>
      <c r="C1648" t="s">
        <v>5</v>
      </c>
      <c r="D1648" t="s">
        <v>4964</v>
      </c>
      <c r="E1648">
        <v>1</v>
      </c>
      <c r="G1648" s="6"/>
      <c r="H1648" t="s">
        <v>5</v>
      </c>
      <c r="I1648" t="s">
        <v>168</v>
      </c>
      <c r="J1648" t="s">
        <v>525</v>
      </c>
    </row>
    <row r="1649" spans="1:10" x14ac:dyDescent="0.75">
      <c r="A1649" s="16">
        <v>43333</v>
      </c>
      <c r="B1649" t="s">
        <v>4</v>
      </c>
      <c r="C1649" t="s">
        <v>5</v>
      </c>
      <c r="D1649" t="s">
        <v>4965</v>
      </c>
      <c r="E1649">
        <v>1</v>
      </c>
      <c r="G1649" s="6"/>
      <c r="H1649" t="s">
        <v>5</v>
      </c>
      <c r="I1649" t="s">
        <v>168</v>
      </c>
      <c r="J1649" t="s">
        <v>525</v>
      </c>
    </row>
    <row r="1650" spans="1:10" x14ac:dyDescent="0.75">
      <c r="A1650" s="16">
        <v>43325</v>
      </c>
      <c r="B1650" t="s">
        <v>4</v>
      </c>
      <c r="C1650" t="s">
        <v>46</v>
      </c>
      <c r="D1650" t="s">
        <v>3176</v>
      </c>
      <c r="E1650">
        <v>1</v>
      </c>
      <c r="F1650" t="s">
        <v>4969</v>
      </c>
      <c r="G1650" s="6" t="s">
        <v>3177</v>
      </c>
      <c r="H1650" t="s">
        <v>4632</v>
      </c>
      <c r="I1650" t="s">
        <v>3214</v>
      </c>
      <c r="J1650" t="s">
        <v>170</v>
      </c>
    </row>
    <row r="1651" spans="1:10" x14ac:dyDescent="0.75">
      <c r="A1651" s="16">
        <v>43315</v>
      </c>
      <c r="B1651" t="s">
        <v>4</v>
      </c>
      <c r="C1651" t="s">
        <v>5</v>
      </c>
      <c r="D1651" t="s">
        <v>3178</v>
      </c>
      <c r="E1651">
        <v>1</v>
      </c>
      <c r="F1651" t="s">
        <v>3180</v>
      </c>
      <c r="G1651" s="6" t="s">
        <v>3181</v>
      </c>
      <c r="H1651" t="s">
        <v>2184</v>
      </c>
      <c r="I1651" t="s">
        <v>2447</v>
      </c>
      <c r="J1651" t="s">
        <v>170</v>
      </c>
    </row>
    <row r="1652" spans="1:10" x14ac:dyDescent="0.75">
      <c r="A1652" s="16">
        <v>43315</v>
      </c>
      <c r="B1652" t="s">
        <v>4</v>
      </c>
      <c r="C1652" t="s">
        <v>5</v>
      </c>
      <c r="D1652" t="s">
        <v>3179</v>
      </c>
      <c r="E1652">
        <v>1</v>
      </c>
      <c r="G1652" s="6" t="s">
        <v>3182</v>
      </c>
      <c r="H1652" t="s">
        <v>5</v>
      </c>
      <c r="I1652" t="s">
        <v>168</v>
      </c>
      <c r="J1652" t="s">
        <v>3134</v>
      </c>
    </row>
    <row r="1653" spans="1:10" x14ac:dyDescent="0.75">
      <c r="A1653" s="16">
        <v>43313</v>
      </c>
      <c r="B1653" t="s">
        <v>4</v>
      </c>
      <c r="C1653" t="s">
        <v>14</v>
      </c>
      <c r="D1653" t="s">
        <v>4970</v>
      </c>
      <c r="E1653">
        <v>1</v>
      </c>
      <c r="F1653" t="s">
        <v>536</v>
      </c>
      <c r="G1653" s="6" t="s">
        <v>537</v>
      </c>
      <c r="H1653" t="s">
        <v>14</v>
      </c>
      <c r="I1653" t="s">
        <v>2447</v>
      </c>
      <c r="J1653" t="s">
        <v>170</v>
      </c>
    </row>
    <row r="1654" spans="1:10" x14ac:dyDescent="0.75">
      <c r="A1654" s="16">
        <v>43313</v>
      </c>
      <c r="B1654" t="s">
        <v>4</v>
      </c>
      <c r="C1654" t="s">
        <v>14</v>
      </c>
      <c r="D1654" t="s">
        <v>4451</v>
      </c>
      <c r="E1654">
        <v>1</v>
      </c>
      <c r="F1654" t="s">
        <v>3135</v>
      </c>
      <c r="G1654" s="6" t="s">
        <v>3136</v>
      </c>
      <c r="H1654" t="s">
        <v>14</v>
      </c>
      <c r="I1654" t="s">
        <v>2447</v>
      </c>
      <c r="J1654" t="s">
        <v>170</v>
      </c>
    </row>
    <row r="1655" spans="1:10" x14ac:dyDescent="0.75">
      <c r="A1655" s="16">
        <v>43306</v>
      </c>
      <c r="B1655" t="s">
        <v>4</v>
      </c>
      <c r="C1655" t="s">
        <v>112</v>
      </c>
      <c r="D1655" t="s">
        <v>4971</v>
      </c>
      <c r="E1655">
        <v>1</v>
      </c>
      <c r="G1655" s="6"/>
      <c r="H1655" t="s">
        <v>4</v>
      </c>
      <c r="I1655" t="s">
        <v>168</v>
      </c>
      <c r="J1655" t="s">
        <v>170</v>
      </c>
    </row>
    <row r="1656" spans="1:10" x14ac:dyDescent="0.75">
      <c r="A1656" s="16">
        <v>43306</v>
      </c>
      <c r="B1656" t="s">
        <v>4</v>
      </c>
      <c r="C1656" t="s">
        <v>112</v>
      </c>
      <c r="D1656" t="s">
        <v>4972</v>
      </c>
      <c r="E1656">
        <v>1</v>
      </c>
      <c r="G1656" s="6"/>
      <c r="H1656" t="s">
        <v>4</v>
      </c>
      <c r="I1656" t="s">
        <v>168</v>
      </c>
      <c r="J1656" t="s">
        <v>170</v>
      </c>
    </row>
    <row r="1657" spans="1:10" x14ac:dyDescent="0.75">
      <c r="A1657" s="16">
        <v>43306</v>
      </c>
      <c r="B1657" t="s">
        <v>4</v>
      </c>
      <c r="C1657" t="s">
        <v>112</v>
      </c>
      <c r="D1657" t="s">
        <v>4973</v>
      </c>
      <c r="E1657">
        <v>1</v>
      </c>
      <c r="G1657" s="6"/>
      <c r="H1657" t="s">
        <v>2751</v>
      </c>
      <c r="I1657" t="s">
        <v>168</v>
      </c>
      <c r="J1657" t="s">
        <v>170</v>
      </c>
    </row>
    <row r="1658" spans="1:10" x14ac:dyDescent="0.75">
      <c r="A1658" s="16">
        <v>43306</v>
      </c>
      <c r="B1658" t="s">
        <v>4</v>
      </c>
      <c r="C1658" t="s">
        <v>112</v>
      </c>
      <c r="D1658" t="s">
        <v>3183</v>
      </c>
      <c r="E1658">
        <v>1</v>
      </c>
      <c r="F1658" t="s">
        <v>3188</v>
      </c>
      <c r="G1658" s="6" t="s">
        <v>3189</v>
      </c>
      <c r="H1658" t="s">
        <v>88</v>
      </c>
      <c r="I1658" t="s">
        <v>168</v>
      </c>
      <c r="J1658" t="s">
        <v>170</v>
      </c>
    </row>
    <row r="1659" spans="1:10" x14ac:dyDescent="0.75">
      <c r="A1659" s="16">
        <v>43306</v>
      </c>
      <c r="B1659" t="s">
        <v>4</v>
      </c>
      <c r="C1659" t="s">
        <v>112</v>
      </c>
      <c r="D1659" t="s">
        <v>3184</v>
      </c>
      <c r="E1659">
        <v>1</v>
      </c>
      <c r="G1659" s="6" t="s">
        <v>475</v>
      </c>
      <c r="H1659" t="s">
        <v>2751</v>
      </c>
      <c r="I1659" t="s">
        <v>168</v>
      </c>
      <c r="J1659" t="s">
        <v>170</v>
      </c>
    </row>
    <row r="1660" spans="1:10" x14ac:dyDescent="0.75">
      <c r="A1660" s="16">
        <v>43306</v>
      </c>
      <c r="B1660" t="s">
        <v>4</v>
      </c>
      <c r="C1660" t="s">
        <v>112</v>
      </c>
      <c r="D1660" t="s">
        <v>3185</v>
      </c>
      <c r="E1660">
        <v>1</v>
      </c>
      <c r="G1660" s="6"/>
      <c r="H1660" t="s">
        <v>88</v>
      </c>
      <c r="I1660" t="s">
        <v>168</v>
      </c>
      <c r="J1660" t="s">
        <v>170</v>
      </c>
    </row>
    <row r="1661" spans="1:10" x14ac:dyDescent="0.75">
      <c r="A1661" s="16">
        <v>43306</v>
      </c>
      <c r="B1661" t="s">
        <v>4</v>
      </c>
      <c r="C1661" t="s">
        <v>112</v>
      </c>
      <c r="D1661" t="s">
        <v>3186</v>
      </c>
      <c r="E1661">
        <v>1</v>
      </c>
      <c r="G1661" s="6"/>
      <c r="H1661" t="s">
        <v>2751</v>
      </c>
      <c r="I1661" t="s">
        <v>168</v>
      </c>
      <c r="J1661" t="s">
        <v>170</v>
      </c>
    </row>
    <row r="1662" spans="1:10" x14ac:dyDescent="0.75">
      <c r="A1662" s="16">
        <v>43306</v>
      </c>
      <c r="B1662" t="s">
        <v>4</v>
      </c>
      <c r="C1662" t="s">
        <v>112</v>
      </c>
      <c r="D1662" t="s">
        <v>4974</v>
      </c>
      <c r="E1662">
        <v>1</v>
      </c>
      <c r="G1662" s="6"/>
      <c r="H1662" t="s">
        <v>683</v>
      </c>
      <c r="I1662" t="s">
        <v>168</v>
      </c>
      <c r="J1662" t="s">
        <v>170</v>
      </c>
    </row>
    <row r="1663" spans="1:10" x14ac:dyDescent="0.75">
      <c r="A1663" s="16">
        <v>43306</v>
      </c>
      <c r="B1663" t="s">
        <v>4</v>
      </c>
      <c r="C1663" t="s">
        <v>112</v>
      </c>
      <c r="D1663" t="s">
        <v>4975</v>
      </c>
      <c r="E1663">
        <v>1</v>
      </c>
      <c r="G1663" s="6"/>
      <c r="H1663" t="s">
        <v>683</v>
      </c>
      <c r="I1663" t="s">
        <v>168</v>
      </c>
      <c r="J1663" t="s">
        <v>169</v>
      </c>
    </row>
    <row r="1664" spans="1:10" x14ac:dyDescent="0.75">
      <c r="A1664" s="16">
        <v>43306</v>
      </c>
      <c r="B1664" t="s">
        <v>4</v>
      </c>
      <c r="C1664" t="s">
        <v>112</v>
      </c>
      <c r="D1664" t="s">
        <v>4976</v>
      </c>
      <c r="E1664">
        <v>1</v>
      </c>
      <c r="G1664" s="6"/>
      <c r="H1664" t="s">
        <v>2751</v>
      </c>
      <c r="I1664" t="s">
        <v>168</v>
      </c>
      <c r="J1664" t="s">
        <v>169</v>
      </c>
    </row>
    <row r="1665" spans="1:10" x14ac:dyDescent="0.75">
      <c r="A1665" s="16">
        <v>43306</v>
      </c>
      <c r="B1665" t="s">
        <v>4</v>
      </c>
      <c r="C1665" t="s">
        <v>112</v>
      </c>
      <c r="D1665" t="s">
        <v>3187</v>
      </c>
      <c r="E1665">
        <v>1</v>
      </c>
      <c r="G1665" s="6"/>
      <c r="H1665" t="s">
        <v>88</v>
      </c>
      <c r="I1665" t="s">
        <v>168</v>
      </c>
      <c r="J1665" t="s">
        <v>169</v>
      </c>
    </row>
    <row r="1666" spans="1:10" x14ac:dyDescent="0.75">
      <c r="A1666" s="16">
        <v>43306</v>
      </c>
      <c r="B1666" t="s">
        <v>4</v>
      </c>
      <c r="C1666" t="s">
        <v>112</v>
      </c>
      <c r="D1666" t="s">
        <v>4977</v>
      </c>
      <c r="E1666">
        <v>1</v>
      </c>
      <c r="G1666" s="6"/>
      <c r="H1666" t="s">
        <v>2751</v>
      </c>
      <c r="I1666" t="s">
        <v>168</v>
      </c>
      <c r="J1666" t="s">
        <v>169</v>
      </c>
    </row>
    <row r="1667" spans="1:10" x14ac:dyDescent="0.75">
      <c r="A1667" s="16">
        <v>43306</v>
      </c>
      <c r="B1667" t="s">
        <v>4</v>
      </c>
      <c r="C1667" t="s">
        <v>112</v>
      </c>
      <c r="D1667" t="s">
        <v>4978</v>
      </c>
      <c r="E1667">
        <v>1</v>
      </c>
      <c r="G1667" s="6"/>
      <c r="H1667" t="s">
        <v>2751</v>
      </c>
      <c r="I1667" t="s">
        <v>168</v>
      </c>
      <c r="J1667" t="s">
        <v>169</v>
      </c>
    </row>
    <row r="1668" spans="1:10" x14ac:dyDescent="0.75">
      <c r="A1668" s="16">
        <v>43291</v>
      </c>
      <c r="B1668" t="s">
        <v>4</v>
      </c>
      <c r="C1668" t="s">
        <v>46</v>
      </c>
      <c r="D1668" t="s">
        <v>3190</v>
      </c>
      <c r="E1668">
        <v>1</v>
      </c>
      <c r="F1668" t="s">
        <v>3192</v>
      </c>
      <c r="G1668" s="6" t="s">
        <v>3191</v>
      </c>
      <c r="H1668" t="s">
        <v>4632</v>
      </c>
      <c r="I1668" t="s">
        <v>3214</v>
      </c>
      <c r="J1668" t="s">
        <v>4150</v>
      </c>
    </row>
    <row r="1669" spans="1:10" x14ac:dyDescent="0.75">
      <c r="A1669" s="16">
        <v>43262</v>
      </c>
      <c r="B1669" t="s">
        <v>4</v>
      </c>
      <c r="C1669" t="s">
        <v>5</v>
      </c>
      <c r="D1669" t="s">
        <v>3193</v>
      </c>
      <c r="E1669">
        <v>1</v>
      </c>
      <c r="F1669" t="s">
        <v>3200</v>
      </c>
      <c r="G1669" s="6" t="s">
        <v>3201</v>
      </c>
      <c r="H1669" t="s">
        <v>5</v>
      </c>
      <c r="I1669" t="s">
        <v>168</v>
      </c>
      <c r="J1669" t="s">
        <v>170</v>
      </c>
    </row>
    <row r="1670" spans="1:10" x14ac:dyDescent="0.75">
      <c r="A1670" s="16">
        <v>43262</v>
      </c>
      <c r="B1670" t="s">
        <v>4</v>
      </c>
      <c r="C1670" t="s">
        <v>5</v>
      </c>
      <c r="D1670" t="s">
        <v>3194</v>
      </c>
      <c r="E1670">
        <v>1</v>
      </c>
      <c r="G1670" s="6" t="s">
        <v>3202</v>
      </c>
      <c r="H1670" t="s">
        <v>5</v>
      </c>
      <c r="I1670" t="s">
        <v>168</v>
      </c>
      <c r="J1670" t="s">
        <v>170</v>
      </c>
    </row>
    <row r="1671" spans="1:10" x14ac:dyDescent="0.75">
      <c r="A1671" s="16">
        <v>43262</v>
      </c>
      <c r="B1671" t="s">
        <v>4</v>
      </c>
      <c r="C1671" t="s">
        <v>5</v>
      </c>
      <c r="D1671" t="s">
        <v>3195</v>
      </c>
      <c r="E1671">
        <v>1</v>
      </c>
      <c r="H1671" t="s">
        <v>5</v>
      </c>
      <c r="I1671" t="s">
        <v>168</v>
      </c>
      <c r="J1671" t="s">
        <v>170</v>
      </c>
    </row>
    <row r="1672" spans="1:10" x14ac:dyDescent="0.75">
      <c r="A1672" s="16">
        <v>43262</v>
      </c>
      <c r="B1672" t="s">
        <v>4</v>
      </c>
      <c r="C1672" t="s">
        <v>5</v>
      </c>
      <c r="D1672" t="s">
        <v>3196</v>
      </c>
      <c r="E1672">
        <v>1</v>
      </c>
      <c r="H1672" t="s">
        <v>5</v>
      </c>
      <c r="I1672" t="s">
        <v>168</v>
      </c>
      <c r="J1672" t="s">
        <v>169</v>
      </c>
    </row>
    <row r="1673" spans="1:10" x14ac:dyDescent="0.75">
      <c r="A1673" s="16">
        <v>43262</v>
      </c>
      <c r="B1673" t="s">
        <v>4</v>
      </c>
      <c r="C1673" t="s">
        <v>5</v>
      </c>
      <c r="D1673" t="s">
        <v>3197</v>
      </c>
      <c r="E1673">
        <v>1</v>
      </c>
      <c r="H1673" t="s">
        <v>5</v>
      </c>
      <c r="I1673" t="s">
        <v>168</v>
      </c>
      <c r="J1673" t="s">
        <v>169</v>
      </c>
    </row>
    <row r="1674" spans="1:10" x14ac:dyDescent="0.75">
      <c r="A1674" s="16">
        <v>43262</v>
      </c>
      <c r="B1674" t="s">
        <v>4</v>
      </c>
      <c r="C1674" t="s">
        <v>5</v>
      </c>
      <c r="D1674" t="s">
        <v>3198</v>
      </c>
      <c r="E1674">
        <v>1</v>
      </c>
      <c r="H1674" t="s">
        <v>5</v>
      </c>
      <c r="I1674" t="s">
        <v>168</v>
      </c>
      <c r="J1674" t="s">
        <v>169</v>
      </c>
    </row>
    <row r="1675" spans="1:10" x14ac:dyDescent="0.75">
      <c r="A1675" s="16">
        <v>43262</v>
      </c>
      <c r="B1675" t="s">
        <v>4</v>
      </c>
      <c r="C1675" t="s">
        <v>5</v>
      </c>
      <c r="D1675" t="s">
        <v>4979</v>
      </c>
      <c r="E1675">
        <v>1</v>
      </c>
      <c r="H1675" t="s">
        <v>5</v>
      </c>
      <c r="I1675" t="s">
        <v>168</v>
      </c>
      <c r="J1675" t="s">
        <v>169</v>
      </c>
    </row>
    <row r="1676" spans="1:10" x14ac:dyDescent="0.75">
      <c r="A1676" s="16">
        <v>43262</v>
      </c>
      <c r="B1676" t="s">
        <v>4</v>
      </c>
      <c r="C1676" t="s">
        <v>5</v>
      </c>
      <c r="D1676" t="s">
        <v>3199</v>
      </c>
      <c r="E1676">
        <v>1</v>
      </c>
      <c r="H1676" t="s">
        <v>5</v>
      </c>
      <c r="I1676" t="s">
        <v>2447</v>
      </c>
      <c r="J1676" t="s">
        <v>4077</v>
      </c>
    </row>
    <row r="1677" spans="1:10" x14ac:dyDescent="0.75">
      <c r="A1677" s="16">
        <v>43250</v>
      </c>
      <c r="B1677" t="s">
        <v>4</v>
      </c>
      <c r="C1677" t="s">
        <v>46</v>
      </c>
      <c r="D1677" t="s">
        <v>4980</v>
      </c>
      <c r="E1677">
        <v>1</v>
      </c>
      <c r="F1677" t="s">
        <v>3211</v>
      </c>
      <c r="G1677" s="6" t="s">
        <v>3212</v>
      </c>
      <c r="H1677" t="s">
        <v>46</v>
      </c>
      <c r="I1677" t="s">
        <v>2447</v>
      </c>
      <c r="J1677" t="s">
        <v>170</v>
      </c>
    </row>
    <row r="1678" spans="1:10" x14ac:dyDescent="0.75">
      <c r="A1678" s="16">
        <v>43250</v>
      </c>
      <c r="B1678" t="s">
        <v>4</v>
      </c>
      <c r="C1678" t="s">
        <v>46</v>
      </c>
      <c r="D1678" t="s">
        <v>3203</v>
      </c>
      <c r="E1678">
        <v>1</v>
      </c>
      <c r="G1678" s="6" t="s">
        <v>3213</v>
      </c>
      <c r="H1678" t="s">
        <v>46</v>
      </c>
      <c r="I1678" t="s">
        <v>3214</v>
      </c>
      <c r="J1678" t="s">
        <v>170</v>
      </c>
    </row>
    <row r="1679" spans="1:10" x14ac:dyDescent="0.75">
      <c r="A1679" s="16">
        <v>43250</v>
      </c>
      <c r="B1679" t="s">
        <v>4</v>
      </c>
      <c r="C1679" t="s">
        <v>46</v>
      </c>
      <c r="D1679" t="s">
        <v>3204</v>
      </c>
      <c r="E1679">
        <v>1</v>
      </c>
      <c r="H1679" t="s">
        <v>46</v>
      </c>
      <c r="I1679" t="s">
        <v>2447</v>
      </c>
      <c r="J1679" t="s">
        <v>170</v>
      </c>
    </row>
    <row r="1680" spans="1:10" x14ac:dyDescent="0.75">
      <c r="A1680" s="16">
        <v>43250</v>
      </c>
      <c r="B1680" t="s">
        <v>4</v>
      </c>
      <c r="C1680" t="s">
        <v>46</v>
      </c>
      <c r="D1680" t="s">
        <v>3205</v>
      </c>
      <c r="E1680">
        <v>1</v>
      </c>
      <c r="H1680" t="s">
        <v>46</v>
      </c>
      <c r="I1680" t="s">
        <v>2447</v>
      </c>
      <c r="J1680" t="s">
        <v>170</v>
      </c>
    </row>
    <row r="1681" spans="1:10" x14ac:dyDescent="0.75">
      <c r="A1681" s="16">
        <v>43250</v>
      </c>
      <c r="B1681" t="s">
        <v>4</v>
      </c>
      <c r="C1681" t="s">
        <v>46</v>
      </c>
      <c r="D1681" t="s">
        <v>3206</v>
      </c>
      <c r="E1681">
        <v>1</v>
      </c>
      <c r="H1681" t="s">
        <v>46</v>
      </c>
      <c r="I1681" t="s">
        <v>3214</v>
      </c>
      <c r="J1681" t="s">
        <v>170</v>
      </c>
    </row>
    <row r="1682" spans="1:10" x14ac:dyDescent="0.75">
      <c r="A1682" s="16">
        <v>43250</v>
      </c>
      <c r="B1682" t="s">
        <v>4</v>
      </c>
      <c r="C1682" t="s">
        <v>46</v>
      </c>
      <c r="D1682" t="s">
        <v>3207</v>
      </c>
      <c r="E1682">
        <v>1</v>
      </c>
      <c r="H1682" t="s">
        <v>46</v>
      </c>
      <c r="I1682" t="s">
        <v>3214</v>
      </c>
      <c r="J1682" t="s">
        <v>170</v>
      </c>
    </row>
    <row r="1683" spans="1:10" x14ac:dyDescent="0.75">
      <c r="A1683" s="16">
        <v>43250</v>
      </c>
      <c r="B1683" t="s">
        <v>4</v>
      </c>
      <c r="C1683" t="s">
        <v>46</v>
      </c>
      <c r="D1683" t="s">
        <v>3208</v>
      </c>
      <c r="E1683">
        <v>1</v>
      </c>
      <c r="H1683" t="s">
        <v>46</v>
      </c>
      <c r="I1683" t="s">
        <v>3214</v>
      </c>
      <c r="J1683" t="s">
        <v>4150</v>
      </c>
    </row>
    <row r="1684" spans="1:10" x14ac:dyDescent="0.75">
      <c r="A1684" s="16">
        <v>43250</v>
      </c>
      <c r="B1684" t="s">
        <v>4</v>
      </c>
      <c r="C1684" t="s">
        <v>46</v>
      </c>
      <c r="D1684" t="s">
        <v>3209</v>
      </c>
      <c r="E1684">
        <v>1</v>
      </c>
      <c r="H1684" t="s">
        <v>46</v>
      </c>
      <c r="I1684" t="s">
        <v>2447</v>
      </c>
      <c r="J1684" t="s">
        <v>4077</v>
      </c>
    </row>
    <row r="1685" spans="1:10" x14ac:dyDescent="0.75">
      <c r="A1685" s="16">
        <v>43250</v>
      </c>
      <c r="B1685" t="s">
        <v>4</v>
      </c>
      <c r="C1685" t="s">
        <v>46</v>
      </c>
      <c r="D1685" t="s">
        <v>3210</v>
      </c>
      <c r="E1685">
        <v>1</v>
      </c>
      <c r="H1685" t="s">
        <v>46</v>
      </c>
      <c r="I1685" t="s">
        <v>168</v>
      </c>
      <c r="J1685" t="s">
        <v>169</v>
      </c>
    </row>
    <row r="1686" spans="1:10" x14ac:dyDescent="0.75">
      <c r="A1686" s="16">
        <v>43244</v>
      </c>
      <c r="B1686" t="s">
        <v>4</v>
      </c>
      <c r="C1686" t="s">
        <v>46</v>
      </c>
      <c r="D1686" t="s">
        <v>3216</v>
      </c>
      <c r="E1686">
        <v>1</v>
      </c>
      <c r="F1686" t="s">
        <v>3254</v>
      </c>
      <c r="G1686" s="6" t="s">
        <v>3255</v>
      </c>
      <c r="H1686" t="s">
        <v>46</v>
      </c>
      <c r="I1686" t="s">
        <v>168</v>
      </c>
      <c r="J1686" t="s">
        <v>170</v>
      </c>
    </row>
    <row r="1687" spans="1:10" x14ac:dyDescent="0.75">
      <c r="A1687" s="16">
        <v>43244</v>
      </c>
      <c r="B1687" t="s">
        <v>4</v>
      </c>
      <c r="C1687" t="s">
        <v>46</v>
      </c>
      <c r="D1687" t="s">
        <v>3215</v>
      </c>
      <c r="E1687">
        <v>1</v>
      </c>
      <c r="G1687" s="6" t="s">
        <v>3256</v>
      </c>
      <c r="H1687" t="s">
        <v>14</v>
      </c>
      <c r="I1687" t="s">
        <v>168</v>
      </c>
      <c r="J1687" t="s">
        <v>169</v>
      </c>
    </row>
    <row r="1688" spans="1:10" x14ac:dyDescent="0.75">
      <c r="A1688" s="16">
        <v>43244</v>
      </c>
      <c r="B1688" t="s">
        <v>4</v>
      </c>
      <c r="C1688" t="s">
        <v>46</v>
      </c>
      <c r="D1688" t="s">
        <v>3217</v>
      </c>
      <c r="E1688">
        <v>1</v>
      </c>
      <c r="H1688" t="s">
        <v>46</v>
      </c>
      <c r="I1688" t="s">
        <v>168</v>
      </c>
      <c r="J1688" t="s">
        <v>170</v>
      </c>
    </row>
    <row r="1689" spans="1:10" x14ac:dyDescent="0.75">
      <c r="A1689" s="16">
        <v>43244</v>
      </c>
      <c r="B1689" t="s">
        <v>4</v>
      </c>
      <c r="C1689" t="s">
        <v>46</v>
      </c>
      <c r="D1689" t="s">
        <v>3218</v>
      </c>
      <c r="E1689">
        <v>1</v>
      </c>
      <c r="H1689" t="s">
        <v>14</v>
      </c>
      <c r="I1689" t="s">
        <v>168</v>
      </c>
      <c r="J1689" t="s">
        <v>169</v>
      </c>
    </row>
    <row r="1690" spans="1:10" x14ac:dyDescent="0.75">
      <c r="A1690" s="16">
        <v>43244</v>
      </c>
      <c r="B1690" t="s">
        <v>4</v>
      </c>
      <c r="C1690" t="s">
        <v>46</v>
      </c>
      <c r="D1690" t="s">
        <v>3219</v>
      </c>
      <c r="E1690">
        <v>1</v>
      </c>
      <c r="H1690" t="s">
        <v>46</v>
      </c>
      <c r="I1690" t="s">
        <v>168</v>
      </c>
      <c r="J1690" t="s">
        <v>169</v>
      </c>
    </row>
    <row r="1691" spans="1:10" x14ac:dyDescent="0.75">
      <c r="A1691" s="16">
        <v>43244</v>
      </c>
      <c r="B1691" t="s">
        <v>4</v>
      </c>
      <c r="C1691" t="s">
        <v>46</v>
      </c>
      <c r="D1691" t="s">
        <v>3220</v>
      </c>
      <c r="E1691">
        <v>1</v>
      </c>
      <c r="H1691" t="s">
        <v>46</v>
      </c>
      <c r="I1691" t="s">
        <v>168</v>
      </c>
      <c r="J1691" t="s">
        <v>169</v>
      </c>
    </row>
    <row r="1692" spans="1:10" x14ac:dyDescent="0.75">
      <c r="A1692" s="16">
        <v>43244</v>
      </c>
      <c r="B1692" t="s">
        <v>4</v>
      </c>
      <c r="C1692" t="s">
        <v>46</v>
      </c>
      <c r="D1692" t="s">
        <v>3221</v>
      </c>
      <c r="E1692">
        <v>1</v>
      </c>
      <c r="H1692" t="s">
        <v>14</v>
      </c>
      <c r="I1692" t="s">
        <v>168</v>
      </c>
      <c r="J1692" t="s">
        <v>169</v>
      </c>
    </row>
    <row r="1693" spans="1:10" x14ac:dyDescent="0.75">
      <c r="A1693" s="16">
        <v>43244</v>
      </c>
      <c r="B1693" t="s">
        <v>4</v>
      </c>
      <c r="C1693" t="s">
        <v>46</v>
      </c>
      <c r="D1693" t="s">
        <v>3222</v>
      </c>
      <c r="E1693">
        <v>1</v>
      </c>
      <c r="H1693" t="s">
        <v>14</v>
      </c>
      <c r="I1693" t="s">
        <v>168</v>
      </c>
      <c r="J1693" t="s">
        <v>169</v>
      </c>
    </row>
    <row r="1694" spans="1:10" x14ac:dyDescent="0.75">
      <c r="A1694" s="16">
        <v>43244</v>
      </c>
      <c r="B1694" t="s">
        <v>4</v>
      </c>
      <c r="C1694" t="s">
        <v>46</v>
      </c>
      <c r="D1694" t="s">
        <v>3223</v>
      </c>
      <c r="E1694">
        <v>1</v>
      </c>
      <c r="H1694" t="s">
        <v>14</v>
      </c>
      <c r="I1694" t="s">
        <v>168</v>
      </c>
      <c r="J1694" t="s">
        <v>169</v>
      </c>
    </row>
    <row r="1695" spans="1:10" x14ac:dyDescent="0.75">
      <c r="A1695" s="16">
        <v>43244</v>
      </c>
      <c r="B1695" t="s">
        <v>4</v>
      </c>
      <c r="C1695" t="s">
        <v>46</v>
      </c>
      <c r="D1695" t="s">
        <v>3224</v>
      </c>
      <c r="E1695">
        <v>1</v>
      </c>
      <c r="H1695" t="s">
        <v>46</v>
      </c>
      <c r="I1695" t="s">
        <v>168</v>
      </c>
      <c r="J1695" t="s">
        <v>2734</v>
      </c>
    </row>
    <row r="1696" spans="1:10" x14ac:dyDescent="0.75">
      <c r="A1696" s="16">
        <v>43244</v>
      </c>
      <c r="B1696" t="s">
        <v>4</v>
      </c>
      <c r="C1696" t="s">
        <v>46</v>
      </c>
      <c r="D1696" t="s">
        <v>3225</v>
      </c>
      <c r="E1696">
        <v>1</v>
      </c>
      <c r="H1696" t="s">
        <v>46</v>
      </c>
      <c r="I1696" t="s">
        <v>168</v>
      </c>
      <c r="J1696" t="s">
        <v>2734</v>
      </c>
    </row>
    <row r="1697" spans="1:10" x14ac:dyDescent="0.75">
      <c r="A1697" s="16">
        <v>43244</v>
      </c>
      <c r="B1697" t="s">
        <v>4</v>
      </c>
      <c r="C1697" t="s">
        <v>46</v>
      </c>
      <c r="D1697" t="s">
        <v>3226</v>
      </c>
      <c r="E1697">
        <v>1</v>
      </c>
      <c r="H1697" t="s">
        <v>46</v>
      </c>
      <c r="I1697" t="s">
        <v>168</v>
      </c>
      <c r="J1697" t="s">
        <v>2734</v>
      </c>
    </row>
    <row r="1698" spans="1:10" x14ac:dyDescent="0.75">
      <c r="A1698" s="16">
        <v>43244</v>
      </c>
      <c r="B1698" t="s">
        <v>4</v>
      </c>
      <c r="C1698" t="s">
        <v>46</v>
      </c>
      <c r="D1698" t="s">
        <v>3227</v>
      </c>
      <c r="E1698">
        <v>1</v>
      </c>
      <c r="H1698" t="s">
        <v>46</v>
      </c>
      <c r="I1698" t="s">
        <v>168</v>
      </c>
      <c r="J1698" t="s">
        <v>2734</v>
      </c>
    </row>
    <row r="1699" spans="1:10" x14ac:dyDescent="0.75">
      <c r="A1699" s="16">
        <v>43244</v>
      </c>
      <c r="B1699" t="s">
        <v>4</v>
      </c>
      <c r="C1699" t="s">
        <v>46</v>
      </c>
      <c r="D1699" t="s">
        <v>3228</v>
      </c>
      <c r="E1699">
        <v>1</v>
      </c>
      <c r="H1699" t="s">
        <v>46</v>
      </c>
      <c r="I1699" t="s">
        <v>168</v>
      </c>
      <c r="J1699" t="s">
        <v>2734</v>
      </c>
    </row>
    <row r="1700" spans="1:10" x14ac:dyDescent="0.75">
      <c r="A1700" s="16">
        <v>43244</v>
      </c>
      <c r="B1700" t="s">
        <v>4</v>
      </c>
      <c r="C1700" t="s">
        <v>46</v>
      </c>
      <c r="D1700" t="s">
        <v>3229</v>
      </c>
      <c r="E1700">
        <v>1</v>
      </c>
      <c r="H1700" t="s">
        <v>46</v>
      </c>
      <c r="I1700" t="s">
        <v>168</v>
      </c>
      <c r="J1700" t="s">
        <v>2734</v>
      </c>
    </row>
    <row r="1701" spans="1:10" x14ac:dyDescent="0.75">
      <c r="A1701" s="16">
        <v>43244</v>
      </c>
      <c r="B1701" t="s">
        <v>4</v>
      </c>
      <c r="C1701" t="s">
        <v>46</v>
      </c>
      <c r="D1701" t="s">
        <v>3230</v>
      </c>
      <c r="E1701">
        <v>1</v>
      </c>
      <c r="H1701" t="s">
        <v>46</v>
      </c>
      <c r="I1701" t="s">
        <v>168</v>
      </c>
      <c r="J1701" t="s">
        <v>2734</v>
      </c>
    </row>
    <row r="1702" spans="1:10" x14ac:dyDescent="0.75">
      <c r="A1702" s="16">
        <v>43244</v>
      </c>
      <c r="B1702" t="s">
        <v>4</v>
      </c>
      <c r="C1702" t="s">
        <v>46</v>
      </c>
      <c r="D1702" s="18" t="s">
        <v>3231</v>
      </c>
      <c r="E1702">
        <v>1</v>
      </c>
      <c r="H1702" t="s">
        <v>46</v>
      </c>
      <c r="I1702" t="s">
        <v>168</v>
      </c>
      <c r="J1702" t="s">
        <v>2734</v>
      </c>
    </row>
    <row r="1703" spans="1:10" x14ac:dyDescent="0.75">
      <c r="A1703" s="16">
        <v>43244</v>
      </c>
      <c r="B1703" t="s">
        <v>4</v>
      </c>
      <c r="C1703" t="s">
        <v>46</v>
      </c>
      <c r="D1703" t="s">
        <v>3232</v>
      </c>
      <c r="E1703">
        <v>1</v>
      </c>
      <c r="H1703" t="s">
        <v>46</v>
      </c>
      <c r="I1703" t="s">
        <v>168</v>
      </c>
      <c r="J1703" t="s">
        <v>2734</v>
      </c>
    </row>
    <row r="1704" spans="1:10" x14ac:dyDescent="0.75">
      <c r="A1704" s="16">
        <v>43244</v>
      </c>
      <c r="B1704" t="s">
        <v>4</v>
      </c>
      <c r="C1704" t="s">
        <v>46</v>
      </c>
      <c r="D1704" t="s">
        <v>3233</v>
      </c>
      <c r="E1704">
        <v>1</v>
      </c>
      <c r="H1704" t="s">
        <v>46</v>
      </c>
      <c r="I1704" t="s">
        <v>168</v>
      </c>
      <c r="J1704" t="s">
        <v>2734</v>
      </c>
    </row>
    <row r="1705" spans="1:10" x14ac:dyDescent="0.75">
      <c r="A1705" s="16">
        <v>43244</v>
      </c>
      <c r="B1705" t="s">
        <v>4</v>
      </c>
      <c r="C1705" t="s">
        <v>46</v>
      </c>
      <c r="D1705" t="s">
        <v>4981</v>
      </c>
      <c r="E1705">
        <v>1</v>
      </c>
      <c r="H1705" t="s">
        <v>46</v>
      </c>
      <c r="I1705" t="s">
        <v>168</v>
      </c>
      <c r="J1705" t="s">
        <v>2734</v>
      </c>
    </row>
    <row r="1706" spans="1:10" x14ac:dyDescent="0.75">
      <c r="A1706" s="16">
        <v>43244</v>
      </c>
      <c r="B1706" t="s">
        <v>4</v>
      </c>
      <c r="C1706" t="s">
        <v>46</v>
      </c>
      <c r="D1706" t="s">
        <v>3234</v>
      </c>
      <c r="E1706">
        <v>1</v>
      </c>
      <c r="H1706" t="s">
        <v>46</v>
      </c>
      <c r="I1706" t="s">
        <v>168</v>
      </c>
      <c r="J1706" t="s">
        <v>2734</v>
      </c>
    </row>
    <row r="1707" spans="1:10" x14ac:dyDescent="0.75">
      <c r="A1707" s="16">
        <v>43244</v>
      </c>
      <c r="B1707" t="s">
        <v>4</v>
      </c>
      <c r="C1707" t="s">
        <v>46</v>
      </c>
      <c r="D1707" t="s">
        <v>3235</v>
      </c>
      <c r="E1707">
        <v>1</v>
      </c>
      <c r="H1707" t="s">
        <v>46</v>
      </c>
      <c r="I1707" t="s">
        <v>168</v>
      </c>
      <c r="J1707" t="s">
        <v>2734</v>
      </c>
    </row>
    <row r="1708" spans="1:10" x14ac:dyDescent="0.75">
      <c r="A1708" s="16">
        <v>43244</v>
      </c>
      <c r="B1708" t="s">
        <v>4</v>
      </c>
      <c r="C1708" t="s">
        <v>46</v>
      </c>
      <c r="D1708" t="s">
        <v>3236</v>
      </c>
      <c r="E1708">
        <v>1</v>
      </c>
      <c r="H1708" t="s">
        <v>46</v>
      </c>
      <c r="I1708" t="s">
        <v>168</v>
      </c>
      <c r="J1708" t="s">
        <v>2734</v>
      </c>
    </row>
    <row r="1709" spans="1:10" x14ac:dyDescent="0.75">
      <c r="A1709" s="16">
        <v>43244</v>
      </c>
      <c r="B1709" t="s">
        <v>4</v>
      </c>
      <c r="C1709" t="s">
        <v>46</v>
      </c>
      <c r="D1709" t="s">
        <v>3237</v>
      </c>
      <c r="E1709">
        <v>1</v>
      </c>
      <c r="H1709" t="s">
        <v>46</v>
      </c>
      <c r="I1709" t="s">
        <v>168</v>
      </c>
      <c r="J1709" t="s">
        <v>2734</v>
      </c>
    </row>
    <row r="1710" spans="1:10" x14ac:dyDescent="0.75">
      <c r="A1710" s="16">
        <v>43244</v>
      </c>
      <c r="B1710" t="s">
        <v>4</v>
      </c>
      <c r="C1710" t="s">
        <v>46</v>
      </c>
      <c r="D1710" t="s">
        <v>3238</v>
      </c>
      <c r="E1710">
        <v>1</v>
      </c>
      <c r="H1710" t="s">
        <v>46</v>
      </c>
      <c r="I1710" t="s">
        <v>168</v>
      </c>
      <c r="J1710" t="s">
        <v>2734</v>
      </c>
    </row>
    <row r="1711" spans="1:10" x14ac:dyDescent="0.75">
      <c r="A1711" s="16">
        <v>43244</v>
      </c>
      <c r="B1711" t="s">
        <v>4</v>
      </c>
      <c r="C1711" t="s">
        <v>46</v>
      </c>
      <c r="D1711" t="s">
        <v>3239</v>
      </c>
      <c r="E1711">
        <v>1</v>
      </c>
      <c r="H1711" t="s">
        <v>46</v>
      </c>
      <c r="I1711" t="s">
        <v>168</v>
      </c>
      <c r="J1711" t="s">
        <v>2734</v>
      </c>
    </row>
    <row r="1712" spans="1:10" x14ac:dyDescent="0.75">
      <c r="A1712" s="16">
        <v>43244</v>
      </c>
      <c r="B1712" t="s">
        <v>4</v>
      </c>
      <c r="C1712" t="s">
        <v>46</v>
      </c>
      <c r="D1712" t="s">
        <v>3240</v>
      </c>
      <c r="E1712">
        <v>1</v>
      </c>
      <c r="H1712" t="s">
        <v>46</v>
      </c>
      <c r="I1712" t="s">
        <v>168</v>
      </c>
      <c r="J1712" t="s">
        <v>2734</v>
      </c>
    </row>
    <row r="1713" spans="1:10" x14ac:dyDescent="0.75">
      <c r="A1713" s="16">
        <v>43244</v>
      </c>
      <c r="B1713" t="s">
        <v>4</v>
      </c>
      <c r="C1713" t="s">
        <v>46</v>
      </c>
      <c r="D1713" t="s">
        <v>3241</v>
      </c>
      <c r="E1713">
        <v>1</v>
      </c>
      <c r="H1713" t="s">
        <v>46</v>
      </c>
      <c r="I1713" t="s">
        <v>168</v>
      </c>
      <c r="J1713" t="s">
        <v>2734</v>
      </c>
    </row>
    <row r="1714" spans="1:10" x14ac:dyDescent="0.75">
      <c r="A1714" s="16">
        <v>43244</v>
      </c>
      <c r="B1714" t="s">
        <v>4</v>
      </c>
      <c r="C1714" t="s">
        <v>46</v>
      </c>
      <c r="D1714" t="s">
        <v>3242</v>
      </c>
      <c r="E1714">
        <v>1</v>
      </c>
      <c r="H1714" t="s">
        <v>46</v>
      </c>
      <c r="I1714" t="s">
        <v>168</v>
      </c>
      <c r="J1714" t="s">
        <v>2734</v>
      </c>
    </row>
    <row r="1715" spans="1:10" x14ac:dyDescent="0.75">
      <c r="A1715" s="16">
        <v>43244</v>
      </c>
      <c r="B1715" t="s">
        <v>4</v>
      </c>
      <c r="C1715" t="s">
        <v>46</v>
      </c>
      <c r="D1715" t="s">
        <v>3243</v>
      </c>
      <c r="E1715">
        <v>1</v>
      </c>
      <c r="H1715" t="s">
        <v>46</v>
      </c>
      <c r="I1715" t="s">
        <v>168</v>
      </c>
      <c r="J1715" t="s">
        <v>2734</v>
      </c>
    </row>
    <row r="1716" spans="1:10" x14ac:dyDescent="0.75">
      <c r="A1716" s="16">
        <v>43244</v>
      </c>
      <c r="B1716" t="s">
        <v>4</v>
      </c>
      <c r="C1716" t="s">
        <v>46</v>
      </c>
      <c r="D1716" t="s">
        <v>3244</v>
      </c>
      <c r="E1716">
        <v>1</v>
      </c>
      <c r="H1716" t="s">
        <v>46</v>
      </c>
      <c r="I1716" t="s">
        <v>168</v>
      </c>
      <c r="J1716" t="s">
        <v>2734</v>
      </c>
    </row>
    <row r="1717" spans="1:10" x14ac:dyDescent="0.75">
      <c r="A1717" s="16">
        <v>43244</v>
      </c>
      <c r="B1717" t="s">
        <v>4</v>
      </c>
      <c r="C1717" t="s">
        <v>46</v>
      </c>
      <c r="D1717" t="s">
        <v>3245</v>
      </c>
      <c r="E1717">
        <v>1</v>
      </c>
      <c r="H1717" t="s">
        <v>46</v>
      </c>
      <c r="I1717" t="s">
        <v>168</v>
      </c>
      <c r="J1717" t="s">
        <v>2734</v>
      </c>
    </row>
    <row r="1718" spans="1:10" x14ac:dyDescent="0.75">
      <c r="A1718" s="16">
        <v>43244</v>
      </c>
      <c r="B1718" t="s">
        <v>4</v>
      </c>
      <c r="C1718" t="s">
        <v>46</v>
      </c>
      <c r="D1718" t="s">
        <v>3246</v>
      </c>
      <c r="E1718">
        <v>1</v>
      </c>
      <c r="H1718" t="s">
        <v>46</v>
      </c>
      <c r="I1718" t="s">
        <v>168</v>
      </c>
      <c r="J1718" t="s">
        <v>2734</v>
      </c>
    </row>
    <row r="1719" spans="1:10" x14ac:dyDescent="0.75">
      <c r="A1719" s="16">
        <v>43244</v>
      </c>
      <c r="B1719" t="s">
        <v>4</v>
      </c>
      <c r="C1719" t="s">
        <v>46</v>
      </c>
      <c r="D1719" t="s">
        <v>3247</v>
      </c>
      <c r="E1719">
        <v>1</v>
      </c>
      <c r="H1719" t="s">
        <v>46</v>
      </c>
      <c r="I1719" t="s">
        <v>168</v>
      </c>
      <c r="J1719" t="s">
        <v>2734</v>
      </c>
    </row>
    <row r="1720" spans="1:10" x14ac:dyDescent="0.75">
      <c r="A1720" s="16">
        <v>43244</v>
      </c>
      <c r="B1720" t="s">
        <v>4</v>
      </c>
      <c r="C1720" t="s">
        <v>46</v>
      </c>
      <c r="D1720" t="s">
        <v>3248</v>
      </c>
      <c r="E1720">
        <v>1</v>
      </c>
      <c r="H1720" t="s">
        <v>46</v>
      </c>
      <c r="I1720" t="s">
        <v>168</v>
      </c>
      <c r="J1720" t="s">
        <v>2734</v>
      </c>
    </row>
    <row r="1721" spans="1:10" x14ac:dyDescent="0.75">
      <c r="A1721" s="16">
        <v>43244</v>
      </c>
      <c r="B1721" t="s">
        <v>4</v>
      </c>
      <c r="C1721" t="s">
        <v>46</v>
      </c>
      <c r="D1721" t="s">
        <v>3249</v>
      </c>
      <c r="E1721">
        <v>1</v>
      </c>
      <c r="H1721" t="s">
        <v>46</v>
      </c>
      <c r="I1721" t="s">
        <v>168</v>
      </c>
      <c r="J1721" t="s">
        <v>2734</v>
      </c>
    </row>
    <row r="1722" spans="1:10" x14ac:dyDescent="0.75">
      <c r="A1722" s="16">
        <v>43244</v>
      </c>
      <c r="B1722" t="s">
        <v>4</v>
      </c>
      <c r="C1722" t="s">
        <v>46</v>
      </c>
      <c r="D1722" t="s">
        <v>3250</v>
      </c>
      <c r="E1722">
        <v>1</v>
      </c>
      <c r="H1722" t="s">
        <v>46</v>
      </c>
      <c r="I1722" t="s">
        <v>168</v>
      </c>
      <c r="J1722" t="s">
        <v>2734</v>
      </c>
    </row>
    <row r="1723" spans="1:10" x14ac:dyDescent="0.75">
      <c r="A1723" s="16">
        <v>43244</v>
      </c>
      <c r="B1723" t="s">
        <v>4</v>
      </c>
      <c r="C1723" t="s">
        <v>46</v>
      </c>
      <c r="D1723" t="s">
        <v>3251</v>
      </c>
      <c r="E1723">
        <v>1</v>
      </c>
      <c r="H1723" t="s">
        <v>46</v>
      </c>
      <c r="I1723" t="s">
        <v>168</v>
      </c>
      <c r="J1723" t="s">
        <v>2734</v>
      </c>
    </row>
    <row r="1724" spans="1:10" x14ac:dyDescent="0.75">
      <c r="A1724" s="16">
        <v>43244</v>
      </c>
      <c r="B1724" t="s">
        <v>4</v>
      </c>
      <c r="C1724" t="s">
        <v>46</v>
      </c>
      <c r="D1724" t="s">
        <v>3252</v>
      </c>
      <c r="E1724">
        <v>1</v>
      </c>
      <c r="H1724" t="s">
        <v>46</v>
      </c>
      <c r="I1724" t="s">
        <v>168</v>
      </c>
      <c r="J1724" t="s">
        <v>2734</v>
      </c>
    </row>
    <row r="1725" spans="1:10" x14ac:dyDescent="0.75">
      <c r="A1725" s="16">
        <v>43244</v>
      </c>
      <c r="B1725" t="s">
        <v>4</v>
      </c>
      <c r="C1725" t="s">
        <v>46</v>
      </c>
      <c r="D1725" t="s">
        <v>3253</v>
      </c>
      <c r="E1725">
        <v>1</v>
      </c>
      <c r="H1725" t="s">
        <v>46</v>
      </c>
      <c r="I1725" t="s">
        <v>168</v>
      </c>
      <c r="J1725" t="s">
        <v>2734</v>
      </c>
    </row>
    <row r="1726" spans="1:10" x14ac:dyDescent="0.75">
      <c r="A1726" s="16">
        <v>43242</v>
      </c>
      <c r="B1726" t="s">
        <v>4</v>
      </c>
      <c r="C1726" t="s">
        <v>46</v>
      </c>
      <c r="D1726" t="s">
        <v>3257</v>
      </c>
      <c r="E1726">
        <v>1</v>
      </c>
      <c r="F1726" t="s">
        <v>4982</v>
      </c>
      <c r="G1726" s="6" t="s">
        <v>3262</v>
      </c>
      <c r="H1726" t="s">
        <v>98</v>
      </c>
      <c r="I1726" t="s">
        <v>2447</v>
      </c>
      <c r="J1726" t="s">
        <v>170</v>
      </c>
    </row>
    <row r="1727" spans="1:10" x14ac:dyDescent="0.75">
      <c r="A1727" s="16">
        <v>43242</v>
      </c>
      <c r="B1727" t="s">
        <v>4</v>
      </c>
      <c r="C1727" t="s">
        <v>46</v>
      </c>
      <c r="D1727" t="s">
        <v>3258</v>
      </c>
      <c r="E1727">
        <v>1</v>
      </c>
      <c r="G1727" s="6" t="s">
        <v>3263</v>
      </c>
      <c r="H1727" t="s">
        <v>98</v>
      </c>
      <c r="I1727" t="s">
        <v>2447</v>
      </c>
      <c r="J1727" t="s">
        <v>170</v>
      </c>
    </row>
    <row r="1728" spans="1:10" x14ac:dyDescent="0.75">
      <c r="A1728" s="16">
        <v>43242</v>
      </c>
      <c r="B1728" t="s">
        <v>4</v>
      </c>
      <c r="C1728" t="s">
        <v>46</v>
      </c>
      <c r="D1728" t="s">
        <v>3259</v>
      </c>
      <c r="E1728">
        <v>1</v>
      </c>
      <c r="H1728" t="s">
        <v>98</v>
      </c>
      <c r="I1728" t="s">
        <v>171</v>
      </c>
      <c r="J1728" t="s">
        <v>170</v>
      </c>
    </row>
    <row r="1729" spans="1:10" x14ac:dyDescent="0.75">
      <c r="A1729" s="16">
        <v>43242</v>
      </c>
      <c r="B1729" t="s">
        <v>4</v>
      </c>
      <c r="C1729" t="s">
        <v>46</v>
      </c>
      <c r="D1729" t="s">
        <v>3260</v>
      </c>
      <c r="E1729">
        <v>1</v>
      </c>
      <c r="H1729" t="s">
        <v>98</v>
      </c>
      <c r="I1729" t="s">
        <v>2447</v>
      </c>
      <c r="J1729" t="s">
        <v>170</v>
      </c>
    </row>
    <row r="1730" spans="1:10" x14ac:dyDescent="0.75">
      <c r="A1730" s="16">
        <v>43242</v>
      </c>
      <c r="B1730" t="s">
        <v>4</v>
      </c>
      <c r="C1730" t="s">
        <v>46</v>
      </c>
      <c r="D1730" t="s">
        <v>3261</v>
      </c>
      <c r="E1730">
        <v>1</v>
      </c>
      <c r="H1730" t="s">
        <v>98</v>
      </c>
      <c r="I1730" t="s">
        <v>2447</v>
      </c>
      <c r="J1730" t="s">
        <v>170</v>
      </c>
    </row>
    <row r="1731" spans="1:10" x14ac:dyDescent="0.75">
      <c r="A1731" s="16">
        <v>43237</v>
      </c>
      <c r="B1731" t="s">
        <v>4</v>
      </c>
      <c r="C1731" t="s">
        <v>46</v>
      </c>
      <c r="D1731" t="s">
        <v>3264</v>
      </c>
      <c r="E1731">
        <v>1</v>
      </c>
      <c r="F1731" t="s">
        <v>3270</v>
      </c>
      <c r="G1731" s="6" t="s">
        <v>3269</v>
      </c>
      <c r="H1731" t="s">
        <v>2751</v>
      </c>
      <c r="I1731" t="s">
        <v>168</v>
      </c>
      <c r="J1731" t="s">
        <v>170</v>
      </c>
    </row>
    <row r="1732" spans="1:10" x14ac:dyDescent="0.75">
      <c r="A1732" s="16">
        <v>43237</v>
      </c>
      <c r="B1732" t="s">
        <v>4</v>
      </c>
      <c r="C1732" t="s">
        <v>46</v>
      </c>
      <c r="D1732" t="s">
        <v>3265</v>
      </c>
      <c r="E1732">
        <v>1</v>
      </c>
      <c r="G1732" s="6" t="s">
        <v>3271</v>
      </c>
      <c r="H1732" t="s">
        <v>2751</v>
      </c>
      <c r="I1732" t="s">
        <v>2447</v>
      </c>
      <c r="J1732" t="s">
        <v>170</v>
      </c>
    </row>
    <row r="1733" spans="1:10" x14ac:dyDescent="0.75">
      <c r="A1733" s="16">
        <v>43237</v>
      </c>
      <c r="B1733" t="s">
        <v>4</v>
      </c>
      <c r="C1733" t="s">
        <v>46</v>
      </c>
      <c r="D1733" t="s">
        <v>3266</v>
      </c>
      <c r="E1733">
        <v>1</v>
      </c>
      <c r="H1733" t="s">
        <v>2751</v>
      </c>
      <c r="I1733" t="s">
        <v>168</v>
      </c>
      <c r="J1733" t="s">
        <v>169</v>
      </c>
    </row>
    <row r="1734" spans="1:10" x14ac:dyDescent="0.75">
      <c r="A1734" s="16">
        <v>43237</v>
      </c>
      <c r="B1734" t="s">
        <v>4</v>
      </c>
      <c r="C1734" t="s">
        <v>46</v>
      </c>
      <c r="D1734" t="s">
        <v>3267</v>
      </c>
      <c r="E1734">
        <v>1</v>
      </c>
      <c r="H1734" t="s">
        <v>2751</v>
      </c>
      <c r="I1734" t="s">
        <v>168</v>
      </c>
      <c r="J1734" t="s">
        <v>169</v>
      </c>
    </row>
    <row r="1735" spans="1:10" x14ac:dyDescent="0.75">
      <c r="A1735" s="16">
        <v>43237</v>
      </c>
      <c r="B1735" t="s">
        <v>4</v>
      </c>
      <c r="C1735" t="s">
        <v>46</v>
      </c>
      <c r="D1735" t="s">
        <v>4983</v>
      </c>
      <c r="E1735">
        <v>1</v>
      </c>
      <c r="H1735" t="s">
        <v>4985</v>
      </c>
      <c r="I1735" t="s">
        <v>168</v>
      </c>
      <c r="J1735" t="s">
        <v>169</v>
      </c>
    </row>
    <row r="1736" spans="1:10" x14ac:dyDescent="0.75">
      <c r="A1736" s="16">
        <v>43237</v>
      </c>
      <c r="B1736" t="s">
        <v>4</v>
      </c>
      <c r="C1736" t="s">
        <v>46</v>
      </c>
      <c r="D1736" t="s">
        <v>4984</v>
      </c>
      <c r="E1736">
        <v>1</v>
      </c>
      <c r="H1736" t="s">
        <v>1169</v>
      </c>
      <c r="I1736" t="s">
        <v>168</v>
      </c>
      <c r="J1736" t="s">
        <v>169</v>
      </c>
    </row>
    <row r="1737" spans="1:10" x14ac:dyDescent="0.75">
      <c r="A1737" s="16">
        <v>43237</v>
      </c>
      <c r="B1737" t="s">
        <v>4</v>
      </c>
      <c r="C1737" t="s">
        <v>46</v>
      </c>
      <c r="D1737" t="s">
        <v>3268</v>
      </c>
      <c r="E1737">
        <v>1</v>
      </c>
      <c r="H1737" t="s">
        <v>2751</v>
      </c>
      <c r="I1737" t="s">
        <v>168</v>
      </c>
      <c r="J1737" t="s">
        <v>169</v>
      </c>
    </row>
    <row r="1738" spans="1:10" x14ac:dyDescent="0.75">
      <c r="A1738" s="16">
        <v>43236</v>
      </c>
      <c r="B1738" t="s">
        <v>4</v>
      </c>
      <c r="C1738" t="s">
        <v>46</v>
      </c>
      <c r="D1738" t="s">
        <v>3272</v>
      </c>
      <c r="E1738">
        <v>1</v>
      </c>
      <c r="F1738" t="s">
        <v>3281</v>
      </c>
      <c r="G1738" s="6" t="s">
        <v>3279</v>
      </c>
      <c r="H1738" t="s">
        <v>2751</v>
      </c>
      <c r="I1738" t="s">
        <v>2447</v>
      </c>
      <c r="J1738" t="s">
        <v>170</v>
      </c>
    </row>
    <row r="1739" spans="1:10" x14ac:dyDescent="0.75">
      <c r="A1739" s="16">
        <v>43236</v>
      </c>
      <c r="B1739" t="s">
        <v>4</v>
      </c>
      <c r="C1739" t="s">
        <v>25</v>
      </c>
      <c r="D1739" t="s">
        <v>3273</v>
      </c>
      <c r="E1739">
        <v>1</v>
      </c>
      <c r="F1739" t="s">
        <v>3275</v>
      </c>
      <c r="G1739" s="6" t="s">
        <v>3274</v>
      </c>
      <c r="H1739" t="s">
        <v>4987</v>
      </c>
      <c r="I1739" t="s">
        <v>3214</v>
      </c>
      <c r="J1739" t="s">
        <v>170</v>
      </c>
    </row>
    <row r="1740" spans="1:10" x14ac:dyDescent="0.75">
      <c r="A1740" s="16">
        <v>43236</v>
      </c>
      <c r="B1740" t="s">
        <v>4</v>
      </c>
      <c r="C1740" t="s">
        <v>46</v>
      </c>
      <c r="D1740" t="s">
        <v>3276</v>
      </c>
      <c r="E1740">
        <v>1</v>
      </c>
      <c r="G1740" s="6" t="s">
        <v>3280</v>
      </c>
      <c r="H1740" t="s">
        <v>2751</v>
      </c>
      <c r="I1740" t="s">
        <v>2447</v>
      </c>
      <c r="J1740" t="s">
        <v>170</v>
      </c>
    </row>
    <row r="1741" spans="1:10" x14ac:dyDescent="0.75">
      <c r="A1741" s="16">
        <v>43236</v>
      </c>
      <c r="B1741" t="s">
        <v>4</v>
      </c>
      <c r="C1741" t="s">
        <v>46</v>
      </c>
      <c r="D1741" t="s">
        <v>3277</v>
      </c>
      <c r="E1741">
        <v>1</v>
      </c>
      <c r="H1741" t="s">
        <v>2751</v>
      </c>
      <c r="I1741" t="s">
        <v>2447</v>
      </c>
      <c r="J1741" t="s">
        <v>170</v>
      </c>
    </row>
    <row r="1742" spans="1:10" x14ac:dyDescent="0.75">
      <c r="A1742" s="16">
        <v>43236</v>
      </c>
      <c r="B1742" t="s">
        <v>4</v>
      </c>
      <c r="C1742" t="s">
        <v>46</v>
      </c>
      <c r="D1742" t="s">
        <v>3278</v>
      </c>
      <c r="E1742">
        <v>1</v>
      </c>
      <c r="H1742" t="s">
        <v>2751</v>
      </c>
      <c r="I1742" t="s">
        <v>2447</v>
      </c>
      <c r="J1742" t="s">
        <v>170</v>
      </c>
    </row>
    <row r="1743" spans="1:10" x14ac:dyDescent="0.75">
      <c r="A1743" s="16">
        <v>43236</v>
      </c>
      <c r="B1743" t="s">
        <v>4</v>
      </c>
      <c r="C1743" t="s">
        <v>25</v>
      </c>
      <c r="D1743" t="s">
        <v>4986</v>
      </c>
      <c r="E1743">
        <v>1</v>
      </c>
      <c r="H1743" t="s">
        <v>4987</v>
      </c>
      <c r="I1743" t="s">
        <v>3214</v>
      </c>
      <c r="J1743" t="s">
        <v>170</v>
      </c>
    </row>
    <row r="1744" spans="1:10" x14ac:dyDescent="0.75">
      <c r="A1744" s="16">
        <v>43235</v>
      </c>
      <c r="B1744" t="s">
        <v>4</v>
      </c>
      <c r="C1744" t="s">
        <v>46</v>
      </c>
      <c r="D1744" t="s">
        <v>3282</v>
      </c>
      <c r="E1744">
        <v>1</v>
      </c>
      <c r="F1744" t="s">
        <v>3285</v>
      </c>
      <c r="G1744" s="6" t="s">
        <v>3286</v>
      </c>
      <c r="H1744" t="s">
        <v>1440</v>
      </c>
      <c r="I1744" t="s">
        <v>168</v>
      </c>
      <c r="J1744" t="s">
        <v>170</v>
      </c>
    </row>
    <row r="1745" spans="1:10" x14ac:dyDescent="0.75">
      <c r="A1745" s="16">
        <v>43235</v>
      </c>
      <c r="B1745" t="s">
        <v>4</v>
      </c>
      <c r="C1745" t="s">
        <v>46</v>
      </c>
      <c r="D1745" t="s">
        <v>3283</v>
      </c>
      <c r="E1745">
        <v>1</v>
      </c>
      <c r="F1745" t="s">
        <v>3288</v>
      </c>
      <c r="G1745" s="6" t="s">
        <v>3287</v>
      </c>
      <c r="H1745" t="s">
        <v>2751</v>
      </c>
      <c r="I1745" t="s">
        <v>2447</v>
      </c>
      <c r="J1745" t="s">
        <v>170</v>
      </c>
    </row>
    <row r="1746" spans="1:10" x14ac:dyDescent="0.75">
      <c r="A1746" s="16">
        <v>43235</v>
      </c>
      <c r="B1746" t="s">
        <v>4</v>
      </c>
      <c r="C1746" t="s">
        <v>46</v>
      </c>
      <c r="D1746" t="s">
        <v>4988</v>
      </c>
      <c r="E1746">
        <v>1</v>
      </c>
      <c r="H1746" t="s">
        <v>46</v>
      </c>
      <c r="I1746" t="s">
        <v>2447</v>
      </c>
      <c r="J1746" t="s">
        <v>170</v>
      </c>
    </row>
    <row r="1747" spans="1:10" x14ac:dyDescent="0.75">
      <c r="A1747" s="16">
        <v>43235</v>
      </c>
      <c r="B1747" t="s">
        <v>4</v>
      </c>
      <c r="C1747" t="s">
        <v>46</v>
      </c>
      <c r="D1747" t="s">
        <v>4989</v>
      </c>
      <c r="E1747">
        <v>1</v>
      </c>
      <c r="H1747" t="s">
        <v>46</v>
      </c>
      <c r="I1747" t="s">
        <v>2447</v>
      </c>
      <c r="J1747" t="s">
        <v>170</v>
      </c>
    </row>
    <row r="1748" spans="1:10" x14ac:dyDescent="0.75">
      <c r="A1748" s="16">
        <v>43235</v>
      </c>
      <c r="B1748" t="s">
        <v>4</v>
      </c>
      <c r="C1748" t="s">
        <v>46</v>
      </c>
      <c r="D1748" t="s">
        <v>3284</v>
      </c>
      <c r="E1748">
        <v>1</v>
      </c>
      <c r="H1748" t="s">
        <v>1440</v>
      </c>
      <c r="I1748" t="s">
        <v>168</v>
      </c>
      <c r="J1748" t="s">
        <v>3134</v>
      </c>
    </row>
    <row r="1749" spans="1:10" x14ac:dyDescent="0.75">
      <c r="A1749" s="16">
        <v>43230</v>
      </c>
      <c r="B1749" t="s">
        <v>4</v>
      </c>
      <c r="C1749" t="s">
        <v>46</v>
      </c>
      <c r="D1749" t="s">
        <v>3289</v>
      </c>
      <c r="E1749">
        <v>1</v>
      </c>
      <c r="F1749" t="s">
        <v>3298</v>
      </c>
      <c r="G1749" s="6" t="s">
        <v>3299</v>
      </c>
      <c r="H1749" t="s">
        <v>46</v>
      </c>
      <c r="I1749" t="s">
        <v>168</v>
      </c>
      <c r="J1749" t="s">
        <v>170</v>
      </c>
    </row>
    <row r="1750" spans="1:10" x14ac:dyDescent="0.75">
      <c r="A1750" s="16">
        <v>43230</v>
      </c>
      <c r="B1750" t="s">
        <v>4</v>
      </c>
      <c r="C1750" t="s">
        <v>46</v>
      </c>
      <c r="D1750" t="s">
        <v>3290</v>
      </c>
      <c r="E1750">
        <v>1</v>
      </c>
      <c r="G1750" s="6" t="s">
        <v>3300</v>
      </c>
      <c r="H1750" t="s">
        <v>46</v>
      </c>
      <c r="I1750" t="s">
        <v>2447</v>
      </c>
      <c r="J1750" t="s">
        <v>170</v>
      </c>
    </row>
    <row r="1751" spans="1:10" x14ac:dyDescent="0.75">
      <c r="A1751" s="16">
        <v>43230</v>
      </c>
      <c r="B1751" t="s">
        <v>4</v>
      </c>
      <c r="C1751" t="s">
        <v>46</v>
      </c>
      <c r="D1751" t="s">
        <v>3291</v>
      </c>
      <c r="E1751">
        <v>1</v>
      </c>
      <c r="H1751" t="s">
        <v>46</v>
      </c>
      <c r="I1751" t="s">
        <v>168</v>
      </c>
      <c r="J1751" t="s">
        <v>170</v>
      </c>
    </row>
    <row r="1752" spans="1:10" x14ac:dyDescent="0.75">
      <c r="A1752" s="16">
        <v>43230</v>
      </c>
      <c r="B1752" t="s">
        <v>4</v>
      </c>
      <c r="C1752" t="s">
        <v>46</v>
      </c>
      <c r="D1752" t="s">
        <v>3292</v>
      </c>
      <c r="E1752">
        <v>1</v>
      </c>
      <c r="H1752" t="s">
        <v>46</v>
      </c>
      <c r="I1752" t="s">
        <v>2447</v>
      </c>
      <c r="J1752" t="s">
        <v>170</v>
      </c>
    </row>
    <row r="1753" spans="1:10" x14ac:dyDescent="0.75">
      <c r="A1753" s="16">
        <v>43230</v>
      </c>
      <c r="B1753" t="s">
        <v>4</v>
      </c>
      <c r="C1753" t="s">
        <v>46</v>
      </c>
      <c r="D1753" t="s">
        <v>3293</v>
      </c>
      <c r="E1753">
        <v>1</v>
      </c>
      <c r="H1753" t="s">
        <v>46</v>
      </c>
      <c r="I1753" t="s">
        <v>168</v>
      </c>
      <c r="J1753" t="s">
        <v>170</v>
      </c>
    </row>
    <row r="1754" spans="1:10" x14ac:dyDescent="0.75">
      <c r="A1754" s="16">
        <v>43230</v>
      </c>
      <c r="B1754" t="s">
        <v>4</v>
      </c>
      <c r="C1754" t="s">
        <v>46</v>
      </c>
      <c r="D1754" t="s">
        <v>3294</v>
      </c>
      <c r="E1754">
        <v>1</v>
      </c>
      <c r="H1754" t="s">
        <v>46</v>
      </c>
      <c r="I1754" t="s">
        <v>168</v>
      </c>
      <c r="J1754" t="s">
        <v>170</v>
      </c>
    </row>
    <row r="1755" spans="1:10" x14ac:dyDescent="0.75">
      <c r="A1755" s="16">
        <v>43230</v>
      </c>
      <c r="B1755" t="s">
        <v>4</v>
      </c>
      <c r="C1755" t="s">
        <v>46</v>
      </c>
      <c r="D1755" t="s">
        <v>3295</v>
      </c>
      <c r="E1755">
        <v>1</v>
      </c>
      <c r="H1755" t="s">
        <v>46</v>
      </c>
      <c r="I1755" t="s">
        <v>168</v>
      </c>
      <c r="J1755" t="s">
        <v>169</v>
      </c>
    </row>
    <row r="1756" spans="1:10" x14ac:dyDescent="0.75">
      <c r="A1756" s="16">
        <v>43230</v>
      </c>
      <c r="B1756" t="s">
        <v>4</v>
      </c>
      <c r="C1756" t="s">
        <v>46</v>
      </c>
      <c r="D1756" t="s">
        <v>3296</v>
      </c>
      <c r="E1756">
        <v>1</v>
      </c>
      <c r="H1756" t="s">
        <v>46</v>
      </c>
      <c r="I1756" t="s">
        <v>168</v>
      </c>
      <c r="J1756" t="s">
        <v>169</v>
      </c>
    </row>
    <row r="1757" spans="1:10" x14ac:dyDescent="0.75">
      <c r="A1757" s="16">
        <v>43230</v>
      </c>
      <c r="B1757" t="s">
        <v>4</v>
      </c>
      <c r="C1757" t="s">
        <v>46</v>
      </c>
      <c r="D1757" t="s">
        <v>3297</v>
      </c>
      <c r="E1757">
        <v>1</v>
      </c>
      <c r="H1757" t="s">
        <v>46</v>
      </c>
      <c r="I1757" t="s">
        <v>168</v>
      </c>
      <c r="J1757" t="s">
        <v>169</v>
      </c>
    </row>
    <row r="1758" spans="1:10" x14ac:dyDescent="0.75">
      <c r="A1758" s="16">
        <v>43220</v>
      </c>
      <c r="B1758" t="s">
        <v>4</v>
      </c>
      <c r="C1758" t="s">
        <v>25</v>
      </c>
      <c r="D1758" t="s">
        <v>3301</v>
      </c>
      <c r="E1758">
        <v>1</v>
      </c>
      <c r="F1758" t="s">
        <v>3302</v>
      </c>
      <c r="G1758" s="6" t="s">
        <v>4990</v>
      </c>
      <c r="H1758" t="s">
        <v>4569</v>
      </c>
      <c r="I1758" t="s">
        <v>3214</v>
      </c>
      <c r="J1758" t="s">
        <v>170</v>
      </c>
    </row>
    <row r="1759" spans="1:10" x14ac:dyDescent="0.75">
      <c r="A1759" s="16">
        <v>43208</v>
      </c>
      <c r="B1759" t="s">
        <v>4</v>
      </c>
      <c r="C1759" t="s">
        <v>112</v>
      </c>
      <c r="D1759" t="s">
        <v>3303</v>
      </c>
      <c r="E1759">
        <v>1</v>
      </c>
      <c r="F1759" t="s">
        <v>3305</v>
      </c>
      <c r="G1759" s="6" t="s">
        <v>3307</v>
      </c>
      <c r="H1759" t="s">
        <v>88</v>
      </c>
      <c r="I1759" t="s">
        <v>168</v>
      </c>
      <c r="J1759" t="s">
        <v>170</v>
      </c>
    </row>
    <row r="1760" spans="1:10" x14ac:dyDescent="0.75">
      <c r="A1760" s="16">
        <v>43208</v>
      </c>
      <c r="B1760" t="s">
        <v>4</v>
      </c>
      <c r="C1760" t="s">
        <v>112</v>
      </c>
      <c r="D1760" t="s">
        <v>3304</v>
      </c>
      <c r="E1760">
        <v>1</v>
      </c>
      <c r="G1760" s="6" t="s">
        <v>3306</v>
      </c>
      <c r="H1760" t="s">
        <v>88</v>
      </c>
      <c r="I1760" t="s">
        <v>168</v>
      </c>
      <c r="J1760" t="s">
        <v>169</v>
      </c>
    </row>
    <row r="1761" spans="1:10" x14ac:dyDescent="0.75">
      <c r="A1761" s="16">
        <v>43196</v>
      </c>
      <c r="B1761" t="s">
        <v>4</v>
      </c>
      <c r="C1761" t="s">
        <v>5</v>
      </c>
      <c r="D1761" t="s">
        <v>3308</v>
      </c>
      <c r="E1761">
        <v>1</v>
      </c>
      <c r="F1761" t="s">
        <v>3340</v>
      </c>
      <c r="G1761" s="6" t="s">
        <v>3341</v>
      </c>
      <c r="H1761" t="s">
        <v>5</v>
      </c>
      <c r="I1761" t="s">
        <v>2447</v>
      </c>
      <c r="J1761" t="s">
        <v>170</v>
      </c>
    </row>
    <row r="1762" spans="1:10" x14ac:dyDescent="0.75">
      <c r="A1762" s="16">
        <v>43196</v>
      </c>
      <c r="B1762" t="s">
        <v>4</v>
      </c>
      <c r="C1762" t="s">
        <v>5</v>
      </c>
      <c r="D1762" t="s">
        <v>3309</v>
      </c>
      <c r="E1762">
        <v>1</v>
      </c>
      <c r="G1762" s="6" t="s">
        <v>3342</v>
      </c>
      <c r="H1762" t="s">
        <v>5</v>
      </c>
      <c r="I1762" t="s">
        <v>168</v>
      </c>
      <c r="J1762" t="s">
        <v>170</v>
      </c>
    </row>
    <row r="1763" spans="1:10" x14ac:dyDescent="0.75">
      <c r="A1763" s="16">
        <v>43196</v>
      </c>
      <c r="B1763" t="s">
        <v>4</v>
      </c>
      <c r="C1763" t="s">
        <v>5</v>
      </c>
      <c r="D1763" t="s">
        <v>3310</v>
      </c>
      <c r="E1763">
        <v>1</v>
      </c>
      <c r="G1763" s="6"/>
      <c r="H1763" t="s">
        <v>5</v>
      </c>
      <c r="I1763" t="s">
        <v>2447</v>
      </c>
      <c r="J1763" t="s">
        <v>170</v>
      </c>
    </row>
    <row r="1764" spans="1:10" x14ac:dyDescent="0.75">
      <c r="A1764" s="16">
        <v>43196</v>
      </c>
      <c r="B1764" t="s">
        <v>4</v>
      </c>
      <c r="C1764" t="s">
        <v>5</v>
      </c>
      <c r="D1764" t="s">
        <v>3311</v>
      </c>
      <c r="E1764">
        <v>1</v>
      </c>
      <c r="G1764" s="6"/>
      <c r="H1764" t="s">
        <v>5</v>
      </c>
      <c r="I1764" t="s">
        <v>2447</v>
      </c>
      <c r="J1764" t="s">
        <v>170</v>
      </c>
    </row>
    <row r="1765" spans="1:10" x14ac:dyDescent="0.75">
      <c r="A1765" s="16">
        <v>43196</v>
      </c>
      <c r="B1765" t="s">
        <v>4</v>
      </c>
      <c r="C1765" t="s">
        <v>5</v>
      </c>
      <c r="D1765" t="s">
        <v>3312</v>
      </c>
      <c r="E1765">
        <v>1</v>
      </c>
      <c r="G1765" s="6"/>
      <c r="H1765" t="s">
        <v>5</v>
      </c>
      <c r="I1765" t="s">
        <v>2447</v>
      </c>
      <c r="J1765" t="s">
        <v>170</v>
      </c>
    </row>
    <row r="1766" spans="1:10" x14ac:dyDescent="0.75">
      <c r="A1766" s="16">
        <v>43196</v>
      </c>
      <c r="B1766" t="s">
        <v>4</v>
      </c>
      <c r="C1766" t="s">
        <v>5</v>
      </c>
      <c r="D1766" t="s">
        <v>3313</v>
      </c>
      <c r="E1766">
        <v>1</v>
      </c>
      <c r="G1766" s="6"/>
      <c r="H1766" t="s">
        <v>5</v>
      </c>
      <c r="I1766" t="s">
        <v>2447</v>
      </c>
      <c r="J1766" t="s">
        <v>170</v>
      </c>
    </row>
    <row r="1767" spans="1:10" x14ac:dyDescent="0.75">
      <c r="A1767" s="16">
        <v>43196</v>
      </c>
      <c r="B1767" t="s">
        <v>4</v>
      </c>
      <c r="C1767" t="s">
        <v>5</v>
      </c>
      <c r="D1767" t="s">
        <v>3314</v>
      </c>
      <c r="E1767">
        <v>1</v>
      </c>
      <c r="G1767" s="6"/>
      <c r="H1767" t="s">
        <v>5</v>
      </c>
      <c r="I1767" t="s">
        <v>2447</v>
      </c>
      <c r="J1767" t="s">
        <v>170</v>
      </c>
    </row>
    <row r="1768" spans="1:10" x14ac:dyDescent="0.75">
      <c r="A1768" s="16">
        <v>43196</v>
      </c>
      <c r="B1768" t="s">
        <v>4</v>
      </c>
      <c r="C1768" t="s">
        <v>5</v>
      </c>
      <c r="D1768" t="s">
        <v>4993</v>
      </c>
      <c r="E1768">
        <v>1</v>
      </c>
      <c r="G1768" s="6"/>
      <c r="H1768" t="s">
        <v>5</v>
      </c>
      <c r="I1768" t="s">
        <v>2447</v>
      </c>
      <c r="J1768" t="s">
        <v>170</v>
      </c>
    </row>
    <row r="1769" spans="1:10" x14ac:dyDescent="0.75">
      <c r="A1769" s="16">
        <v>43196</v>
      </c>
      <c r="B1769" t="s">
        <v>4</v>
      </c>
      <c r="C1769" t="s">
        <v>5</v>
      </c>
      <c r="D1769" t="s">
        <v>3315</v>
      </c>
      <c r="E1769">
        <v>1</v>
      </c>
      <c r="G1769" s="6"/>
      <c r="H1769" t="s">
        <v>5</v>
      </c>
      <c r="I1769" t="s">
        <v>2447</v>
      </c>
      <c r="J1769" t="s">
        <v>170</v>
      </c>
    </row>
    <row r="1770" spans="1:10" x14ac:dyDescent="0.75">
      <c r="A1770" s="16">
        <v>43196</v>
      </c>
      <c r="B1770" t="s">
        <v>4</v>
      </c>
      <c r="C1770" t="s">
        <v>5</v>
      </c>
      <c r="D1770" t="s">
        <v>3316</v>
      </c>
      <c r="E1770">
        <v>1</v>
      </c>
      <c r="G1770" s="6"/>
      <c r="H1770" t="s">
        <v>5</v>
      </c>
      <c r="I1770" t="s">
        <v>2447</v>
      </c>
      <c r="J1770" t="s">
        <v>170</v>
      </c>
    </row>
    <row r="1771" spans="1:10" x14ac:dyDescent="0.75">
      <c r="A1771" s="16">
        <v>43196</v>
      </c>
      <c r="B1771" t="s">
        <v>4</v>
      </c>
      <c r="C1771" t="s">
        <v>5</v>
      </c>
      <c r="D1771" t="s">
        <v>3317</v>
      </c>
      <c r="E1771">
        <v>1</v>
      </c>
      <c r="G1771" s="6"/>
      <c r="H1771" t="s">
        <v>5</v>
      </c>
      <c r="I1771" t="s">
        <v>2447</v>
      </c>
      <c r="J1771" t="s">
        <v>170</v>
      </c>
    </row>
    <row r="1772" spans="1:10" x14ac:dyDescent="0.75">
      <c r="A1772" s="16">
        <v>43196</v>
      </c>
      <c r="B1772" t="s">
        <v>4</v>
      </c>
      <c r="C1772" t="s">
        <v>5</v>
      </c>
      <c r="D1772" t="s">
        <v>3318</v>
      </c>
      <c r="E1772">
        <v>1</v>
      </c>
      <c r="G1772" s="6"/>
      <c r="H1772" t="s">
        <v>5</v>
      </c>
      <c r="I1772" t="s">
        <v>2447</v>
      </c>
      <c r="J1772" t="s">
        <v>170</v>
      </c>
    </row>
    <row r="1773" spans="1:10" x14ac:dyDescent="0.75">
      <c r="A1773" s="16">
        <v>43196</v>
      </c>
      <c r="B1773" t="s">
        <v>4</v>
      </c>
      <c r="C1773" t="s">
        <v>5</v>
      </c>
      <c r="D1773" t="s">
        <v>3319</v>
      </c>
      <c r="E1773">
        <v>1</v>
      </c>
      <c r="G1773" s="6"/>
      <c r="H1773" t="s">
        <v>5</v>
      </c>
      <c r="I1773" t="s">
        <v>2447</v>
      </c>
      <c r="J1773" t="s">
        <v>170</v>
      </c>
    </row>
    <row r="1774" spans="1:10" x14ac:dyDescent="0.75">
      <c r="A1774" s="16">
        <v>43196</v>
      </c>
      <c r="B1774" t="s">
        <v>4</v>
      </c>
      <c r="C1774" t="s">
        <v>5</v>
      </c>
      <c r="D1774" t="s">
        <v>3320</v>
      </c>
      <c r="E1774">
        <v>1</v>
      </c>
      <c r="G1774" s="6"/>
      <c r="H1774" t="s">
        <v>5</v>
      </c>
      <c r="I1774" t="s">
        <v>2447</v>
      </c>
      <c r="J1774" t="s">
        <v>170</v>
      </c>
    </row>
    <row r="1775" spans="1:10" x14ac:dyDescent="0.75">
      <c r="A1775" s="16">
        <v>43196</v>
      </c>
      <c r="B1775" t="s">
        <v>4</v>
      </c>
      <c r="C1775" t="s">
        <v>5</v>
      </c>
      <c r="D1775" t="s">
        <v>3321</v>
      </c>
      <c r="E1775">
        <v>1</v>
      </c>
      <c r="G1775" s="6"/>
      <c r="H1775" t="s">
        <v>5</v>
      </c>
      <c r="I1775" t="s">
        <v>168</v>
      </c>
      <c r="J1775" t="s">
        <v>170</v>
      </c>
    </row>
    <row r="1776" spans="1:10" x14ac:dyDescent="0.75">
      <c r="A1776" s="16">
        <v>43196</v>
      </c>
      <c r="B1776" t="s">
        <v>4</v>
      </c>
      <c r="C1776" t="s">
        <v>5</v>
      </c>
      <c r="D1776" t="s">
        <v>3322</v>
      </c>
      <c r="E1776">
        <v>1</v>
      </c>
      <c r="G1776" s="6"/>
      <c r="H1776" t="s">
        <v>5</v>
      </c>
      <c r="I1776" t="s">
        <v>168</v>
      </c>
      <c r="J1776" t="s">
        <v>170</v>
      </c>
    </row>
    <row r="1777" spans="1:10" x14ac:dyDescent="0.75">
      <c r="A1777" s="16">
        <v>43196</v>
      </c>
      <c r="B1777" t="s">
        <v>4</v>
      </c>
      <c r="C1777" t="s">
        <v>5</v>
      </c>
      <c r="D1777" t="s">
        <v>3323</v>
      </c>
      <c r="E1777">
        <v>1</v>
      </c>
      <c r="G1777" s="6"/>
      <c r="H1777" t="s">
        <v>5</v>
      </c>
      <c r="I1777" t="s">
        <v>2447</v>
      </c>
      <c r="J1777" t="s">
        <v>170</v>
      </c>
    </row>
    <row r="1778" spans="1:10" x14ac:dyDescent="0.75">
      <c r="A1778" s="16">
        <v>43196</v>
      </c>
      <c r="B1778" t="s">
        <v>4</v>
      </c>
      <c r="C1778" t="s">
        <v>5</v>
      </c>
      <c r="D1778" t="s">
        <v>4994</v>
      </c>
      <c r="E1778">
        <v>1</v>
      </c>
      <c r="G1778" s="6"/>
      <c r="H1778" t="s">
        <v>5</v>
      </c>
      <c r="I1778" t="s">
        <v>2447</v>
      </c>
      <c r="J1778" t="s">
        <v>170</v>
      </c>
    </row>
    <row r="1779" spans="1:10" x14ac:dyDescent="0.75">
      <c r="A1779" s="16">
        <v>43196</v>
      </c>
      <c r="B1779" t="s">
        <v>4</v>
      </c>
      <c r="C1779" t="s">
        <v>5</v>
      </c>
      <c r="D1779" t="s">
        <v>3324</v>
      </c>
      <c r="E1779">
        <v>1</v>
      </c>
      <c r="G1779" s="6"/>
      <c r="H1779" t="s">
        <v>5</v>
      </c>
      <c r="I1779" t="s">
        <v>2447</v>
      </c>
      <c r="J1779" t="s">
        <v>170</v>
      </c>
    </row>
    <row r="1780" spans="1:10" x14ac:dyDescent="0.75">
      <c r="A1780" s="16">
        <v>43196</v>
      </c>
      <c r="B1780" t="s">
        <v>4</v>
      </c>
      <c r="C1780" t="s">
        <v>5</v>
      </c>
      <c r="D1780" t="s">
        <v>3325</v>
      </c>
      <c r="E1780">
        <v>1</v>
      </c>
      <c r="G1780" s="6"/>
      <c r="H1780" t="s">
        <v>5</v>
      </c>
      <c r="I1780" t="s">
        <v>2447</v>
      </c>
      <c r="J1780" t="s">
        <v>170</v>
      </c>
    </row>
    <row r="1781" spans="1:10" x14ac:dyDescent="0.75">
      <c r="A1781" s="16">
        <v>43196</v>
      </c>
      <c r="B1781" t="s">
        <v>4</v>
      </c>
      <c r="C1781" t="s">
        <v>5</v>
      </c>
      <c r="D1781" t="s">
        <v>3326</v>
      </c>
      <c r="E1781">
        <v>1</v>
      </c>
      <c r="G1781" s="6"/>
      <c r="H1781" t="s">
        <v>5</v>
      </c>
      <c r="I1781" t="s">
        <v>2447</v>
      </c>
      <c r="J1781" t="s">
        <v>170</v>
      </c>
    </row>
    <row r="1782" spans="1:10" x14ac:dyDescent="0.75">
      <c r="A1782" s="16">
        <v>43196</v>
      </c>
      <c r="B1782" t="s">
        <v>4</v>
      </c>
      <c r="C1782" t="s">
        <v>5</v>
      </c>
      <c r="D1782" t="s">
        <v>3327</v>
      </c>
      <c r="E1782">
        <v>1</v>
      </c>
      <c r="G1782" s="6"/>
      <c r="H1782" t="s">
        <v>5</v>
      </c>
      <c r="I1782" t="s">
        <v>2447</v>
      </c>
      <c r="J1782" t="s">
        <v>170</v>
      </c>
    </row>
    <row r="1783" spans="1:10" x14ac:dyDescent="0.75">
      <c r="A1783" s="16">
        <v>43196</v>
      </c>
      <c r="B1783" t="s">
        <v>4</v>
      </c>
      <c r="C1783" t="s">
        <v>5</v>
      </c>
      <c r="D1783" t="s">
        <v>3328</v>
      </c>
      <c r="E1783">
        <v>1</v>
      </c>
      <c r="G1783" s="6"/>
      <c r="H1783" t="s">
        <v>5</v>
      </c>
      <c r="I1783" t="s">
        <v>2447</v>
      </c>
      <c r="J1783" t="s">
        <v>170</v>
      </c>
    </row>
    <row r="1784" spans="1:10" x14ac:dyDescent="0.75">
      <c r="A1784" s="16">
        <v>43196</v>
      </c>
      <c r="B1784" t="s">
        <v>4</v>
      </c>
      <c r="C1784" t="s">
        <v>5</v>
      </c>
      <c r="D1784" t="s">
        <v>3329</v>
      </c>
      <c r="E1784">
        <v>1</v>
      </c>
      <c r="G1784" s="6"/>
      <c r="H1784" t="s">
        <v>5</v>
      </c>
      <c r="I1784" t="s">
        <v>171</v>
      </c>
      <c r="J1784" t="s">
        <v>170</v>
      </c>
    </row>
    <row r="1785" spans="1:10" x14ac:dyDescent="0.75">
      <c r="A1785" s="16">
        <v>43196</v>
      </c>
      <c r="B1785" t="s">
        <v>4</v>
      </c>
      <c r="C1785" t="s">
        <v>5</v>
      </c>
      <c r="D1785" t="s">
        <v>3330</v>
      </c>
      <c r="E1785">
        <v>1</v>
      </c>
      <c r="G1785" s="6"/>
      <c r="H1785" t="s">
        <v>5</v>
      </c>
      <c r="I1785" t="s">
        <v>168</v>
      </c>
      <c r="J1785" t="s">
        <v>169</v>
      </c>
    </row>
    <row r="1786" spans="1:10" x14ac:dyDescent="0.75">
      <c r="A1786" s="16">
        <v>43196</v>
      </c>
      <c r="B1786" t="s">
        <v>4</v>
      </c>
      <c r="C1786" t="s">
        <v>5</v>
      </c>
      <c r="D1786" t="s">
        <v>3331</v>
      </c>
      <c r="E1786">
        <v>1</v>
      </c>
      <c r="G1786" s="6"/>
      <c r="H1786" t="s">
        <v>4995</v>
      </c>
      <c r="I1786" t="s">
        <v>168</v>
      </c>
      <c r="J1786" t="s">
        <v>169</v>
      </c>
    </row>
    <row r="1787" spans="1:10" x14ac:dyDescent="0.75">
      <c r="A1787" s="16">
        <v>43196</v>
      </c>
      <c r="B1787" t="s">
        <v>4</v>
      </c>
      <c r="C1787" t="s">
        <v>5</v>
      </c>
      <c r="D1787" t="s">
        <v>4991</v>
      </c>
      <c r="E1787">
        <v>1</v>
      </c>
      <c r="G1787" s="6"/>
      <c r="H1787" t="s">
        <v>4996</v>
      </c>
      <c r="I1787" t="s">
        <v>168</v>
      </c>
      <c r="J1787" t="s">
        <v>169</v>
      </c>
    </row>
    <row r="1788" spans="1:10" x14ac:dyDescent="0.75">
      <c r="A1788" s="16">
        <v>43196</v>
      </c>
      <c r="B1788" t="s">
        <v>4</v>
      </c>
      <c r="C1788" t="s">
        <v>5</v>
      </c>
      <c r="D1788" t="s">
        <v>4992</v>
      </c>
      <c r="E1788">
        <v>1</v>
      </c>
      <c r="G1788" s="6"/>
      <c r="H1788" t="s">
        <v>4995</v>
      </c>
      <c r="I1788" t="s">
        <v>168</v>
      </c>
      <c r="J1788" t="s">
        <v>169</v>
      </c>
    </row>
    <row r="1789" spans="1:10" x14ac:dyDescent="0.75">
      <c r="A1789" s="16">
        <v>43196</v>
      </c>
      <c r="B1789" t="s">
        <v>4</v>
      </c>
      <c r="C1789" t="s">
        <v>5</v>
      </c>
      <c r="D1789" t="s">
        <v>3332</v>
      </c>
      <c r="E1789">
        <v>1</v>
      </c>
      <c r="G1789" s="6"/>
      <c r="H1789" t="s">
        <v>5</v>
      </c>
      <c r="I1789" t="s">
        <v>168</v>
      </c>
      <c r="J1789" t="s">
        <v>169</v>
      </c>
    </row>
    <row r="1790" spans="1:10" x14ac:dyDescent="0.75">
      <c r="A1790" s="16">
        <v>43196</v>
      </c>
      <c r="B1790" t="s">
        <v>4</v>
      </c>
      <c r="C1790" t="s">
        <v>5</v>
      </c>
      <c r="D1790" t="s">
        <v>3333</v>
      </c>
      <c r="E1790">
        <v>1</v>
      </c>
      <c r="G1790" s="6"/>
      <c r="H1790" t="s">
        <v>5</v>
      </c>
      <c r="I1790" t="s">
        <v>168</v>
      </c>
      <c r="J1790" t="s">
        <v>169</v>
      </c>
    </row>
    <row r="1791" spans="1:10" x14ac:dyDescent="0.75">
      <c r="A1791" s="16">
        <v>43196</v>
      </c>
      <c r="B1791" t="s">
        <v>4</v>
      </c>
      <c r="C1791" t="s">
        <v>5</v>
      </c>
      <c r="D1791" t="s">
        <v>2732</v>
      </c>
      <c r="E1791">
        <v>1</v>
      </c>
      <c r="G1791" s="6"/>
      <c r="H1791" t="s">
        <v>5</v>
      </c>
      <c r="I1791" t="s">
        <v>168</v>
      </c>
      <c r="J1791" t="s">
        <v>169</v>
      </c>
    </row>
    <row r="1792" spans="1:10" x14ac:dyDescent="0.75">
      <c r="A1792" s="16">
        <v>43196</v>
      </c>
      <c r="B1792" t="s">
        <v>4</v>
      </c>
      <c r="C1792" t="s">
        <v>5</v>
      </c>
      <c r="D1792" t="s">
        <v>3334</v>
      </c>
      <c r="E1792">
        <v>1</v>
      </c>
      <c r="G1792" s="6"/>
      <c r="H1792" t="s">
        <v>5</v>
      </c>
      <c r="I1792" t="s">
        <v>168</v>
      </c>
      <c r="J1792" t="s">
        <v>169</v>
      </c>
    </row>
    <row r="1793" spans="1:10" x14ac:dyDescent="0.75">
      <c r="A1793" s="16">
        <v>43196</v>
      </c>
      <c r="B1793" t="s">
        <v>4</v>
      </c>
      <c r="C1793" t="s">
        <v>5</v>
      </c>
      <c r="D1793" t="s">
        <v>3335</v>
      </c>
      <c r="E1793">
        <v>1</v>
      </c>
      <c r="G1793" s="6"/>
      <c r="H1793" t="s">
        <v>5</v>
      </c>
      <c r="I1793" t="s">
        <v>168</v>
      </c>
      <c r="J1793" t="s">
        <v>169</v>
      </c>
    </row>
    <row r="1794" spans="1:10" x14ac:dyDescent="0.75">
      <c r="A1794" s="16">
        <v>43196</v>
      </c>
      <c r="B1794" t="s">
        <v>4</v>
      </c>
      <c r="C1794" t="s">
        <v>5</v>
      </c>
      <c r="D1794" t="s">
        <v>3336</v>
      </c>
      <c r="E1794">
        <v>1</v>
      </c>
      <c r="G1794" s="6"/>
      <c r="H1794" t="s">
        <v>5</v>
      </c>
      <c r="I1794" t="s">
        <v>168</v>
      </c>
      <c r="J1794" t="s">
        <v>169</v>
      </c>
    </row>
    <row r="1795" spans="1:10" x14ac:dyDescent="0.75">
      <c r="A1795" s="16">
        <v>43196</v>
      </c>
      <c r="B1795" t="s">
        <v>4</v>
      </c>
      <c r="C1795" t="s">
        <v>5</v>
      </c>
      <c r="D1795" t="s">
        <v>3337</v>
      </c>
      <c r="E1795">
        <v>1</v>
      </c>
      <c r="G1795" s="6"/>
      <c r="H1795" t="s">
        <v>5</v>
      </c>
      <c r="I1795" t="s">
        <v>2447</v>
      </c>
      <c r="J1795" t="s">
        <v>169</v>
      </c>
    </row>
    <row r="1796" spans="1:10" x14ac:dyDescent="0.75">
      <c r="A1796" s="16">
        <v>43196</v>
      </c>
      <c r="B1796" t="s">
        <v>4</v>
      </c>
      <c r="C1796" t="s">
        <v>5</v>
      </c>
      <c r="D1796" t="s">
        <v>3338</v>
      </c>
      <c r="E1796">
        <v>1</v>
      </c>
      <c r="G1796" s="6"/>
      <c r="H1796" t="s">
        <v>5</v>
      </c>
      <c r="I1796" t="s">
        <v>168</v>
      </c>
      <c r="J1796" t="s">
        <v>3134</v>
      </c>
    </row>
    <row r="1797" spans="1:10" x14ac:dyDescent="0.75">
      <c r="A1797" s="16">
        <v>43196</v>
      </c>
      <c r="B1797" t="s">
        <v>4</v>
      </c>
      <c r="C1797" t="s">
        <v>5</v>
      </c>
      <c r="D1797" t="s">
        <v>3339</v>
      </c>
      <c r="E1797">
        <v>1</v>
      </c>
      <c r="G1797" s="6"/>
      <c r="H1797" t="s">
        <v>5</v>
      </c>
      <c r="I1797" t="s">
        <v>168</v>
      </c>
      <c r="J1797" t="s">
        <v>169</v>
      </c>
    </row>
    <row r="1798" spans="1:10" x14ac:dyDescent="0.75">
      <c r="A1798" s="16">
        <v>43196</v>
      </c>
      <c r="B1798" t="s">
        <v>4</v>
      </c>
      <c r="C1798" t="s">
        <v>5</v>
      </c>
      <c r="D1798" t="s">
        <v>2733</v>
      </c>
      <c r="E1798">
        <v>1</v>
      </c>
      <c r="G1798" s="6"/>
      <c r="H1798" t="s">
        <v>4995</v>
      </c>
      <c r="I1798" t="s">
        <v>168</v>
      </c>
      <c r="J1798" t="s">
        <v>169</v>
      </c>
    </row>
    <row r="1799" spans="1:10" x14ac:dyDescent="0.75">
      <c r="A1799" s="16">
        <v>43182</v>
      </c>
      <c r="B1799" t="s">
        <v>4</v>
      </c>
      <c r="C1799" t="s">
        <v>46</v>
      </c>
      <c r="D1799" t="s">
        <v>3343</v>
      </c>
      <c r="E1799">
        <v>1</v>
      </c>
      <c r="F1799" t="s">
        <v>3354</v>
      </c>
      <c r="G1799" s="6" t="s">
        <v>3355</v>
      </c>
      <c r="H1799" t="s">
        <v>46</v>
      </c>
      <c r="I1799" t="s">
        <v>168</v>
      </c>
      <c r="J1799" t="s">
        <v>170</v>
      </c>
    </row>
    <row r="1800" spans="1:10" x14ac:dyDescent="0.75">
      <c r="A1800" s="16">
        <v>43182</v>
      </c>
      <c r="B1800" t="s">
        <v>4</v>
      </c>
      <c r="C1800" t="s">
        <v>46</v>
      </c>
      <c r="D1800" t="s">
        <v>3344</v>
      </c>
      <c r="E1800">
        <v>1</v>
      </c>
      <c r="G1800" s="6" t="s">
        <v>3356</v>
      </c>
      <c r="H1800" t="s">
        <v>46</v>
      </c>
      <c r="I1800" t="s">
        <v>168</v>
      </c>
      <c r="J1800" t="s">
        <v>170</v>
      </c>
    </row>
    <row r="1801" spans="1:10" x14ac:dyDescent="0.75">
      <c r="A1801" s="16">
        <v>43182</v>
      </c>
      <c r="B1801" t="s">
        <v>4</v>
      </c>
      <c r="C1801" t="s">
        <v>46</v>
      </c>
      <c r="D1801" t="s">
        <v>3345</v>
      </c>
      <c r="E1801">
        <v>1</v>
      </c>
      <c r="G1801" s="6"/>
      <c r="H1801" t="s">
        <v>46</v>
      </c>
      <c r="I1801" t="s">
        <v>168</v>
      </c>
      <c r="J1801" t="s">
        <v>170</v>
      </c>
    </row>
    <row r="1802" spans="1:10" x14ac:dyDescent="0.75">
      <c r="A1802" s="16">
        <v>43182</v>
      </c>
      <c r="B1802" t="s">
        <v>4</v>
      </c>
      <c r="C1802" t="s">
        <v>46</v>
      </c>
      <c r="D1802" t="s">
        <v>3346</v>
      </c>
      <c r="E1802">
        <v>1</v>
      </c>
      <c r="G1802" s="6"/>
      <c r="H1802" t="s">
        <v>46</v>
      </c>
      <c r="I1802" t="s">
        <v>168</v>
      </c>
      <c r="J1802" t="s">
        <v>170</v>
      </c>
    </row>
    <row r="1803" spans="1:10" x14ac:dyDescent="0.75">
      <c r="A1803" s="16">
        <v>43182</v>
      </c>
      <c r="B1803" t="s">
        <v>4</v>
      </c>
      <c r="C1803" t="s">
        <v>46</v>
      </c>
      <c r="D1803" t="s">
        <v>3347</v>
      </c>
      <c r="E1803">
        <v>1</v>
      </c>
      <c r="G1803" s="6"/>
      <c r="H1803" t="s">
        <v>46</v>
      </c>
      <c r="I1803" t="s">
        <v>168</v>
      </c>
      <c r="J1803" t="s">
        <v>170</v>
      </c>
    </row>
    <row r="1804" spans="1:10" x14ac:dyDescent="0.75">
      <c r="A1804" s="16">
        <v>43182</v>
      </c>
      <c r="B1804" t="s">
        <v>4</v>
      </c>
      <c r="C1804" t="s">
        <v>46</v>
      </c>
      <c r="D1804" t="s">
        <v>3348</v>
      </c>
      <c r="E1804">
        <v>1</v>
      </c>
      <c r="G1804" s="6"/>
      <c r="H1804" t="s">
        <v>46</v>
      </c>
      <c r="I1804" t="s">
        <v>168</v>
      </c>
      <c r="J1804" t="s">
        <v>170</v>
      </c>
    </row>
    <row r="1805" spans="1:10" x14ac:dyDescent="0.75">
      <c r="A1805" s="16">
        <v>43182</v>
      </c>
      <c r="B1805" t="s">
        <v>4</v>
      </c>
      <c r="C1805" t="s">
        <v>46</v>
      </c>
      <c r="D1805" t="s">
        <v>3349</v>
      </c>
      <c r="E1805">
        <v>1</v>
      </c>
      <c r="G1805" s="6"/>
      <c r="H1805" t="s">
        <v>46</v>
      </c>
      <c r="I1805" t="s">
        <v>168</v>
      </c>
      <c r="J1805" t="s">
        <v>170</v>
      </c>
    </row>
    <row r="1806" spans="1:10" x14ac:dyDescent="0.75">
      <c r="A1806" s="16">
        <v>43182</v>
      </c>
      <c r="B1806" t="s">
        <v>4</v>
      </c>
      <c r="C1806" t="s">
        <v>46</v>
      </c>
      <c r="D1806" t="s">
        <v>3350</v>
      </c>
      <c r="E1806">
        <v>1</v>
      </c>
      <c r="G1806" s="6"/>
      <c r="H1806" t="s">
        <v>46</v>
      </c>
      <c r="I1806" t="s">
        <v>168</v>
      </c>
      <c r="J1806" t="s">
        <v>170</v>
      </c>
    </row>
    <row r="1807" spans="1:10" x14ac:dyDescent="0.75">
      <c r="A1807" s="16">
        <v>43182</v>
      </c>
      <c r="B1807" t="s">
        <v>4</v>
      </c>
      <c r="C1807" t="s">
        <v>46</v>
      </c>
      <c r="D1807" t="s">
        <v>3351</v>
      </c>
      <c r="E1807">
        <v>1</v>
      </c>
      <c r="G1807" s="6"/>
      <c r="H1807" t="s">
        <v>46</v>
      </c>
      <c r="I1807" t="s">
        <v>168</v>
      </c>
      <c r="J1807" t="s">
        <v>170</v>
      </c>
    </row>
    <row r="1808" spans="1:10" x14ac:dyDescent="0.75">
      <c r="A1808" s="16">
        <v>43182</v>
      </c>
      <c r="B1808" t="s">
        <v>4</v>
      </c>
      <c r="C1808" t="s">
        <v>46</v>
      </c>
      <c r="D1808" t="s">
        <v>3352</v>
      </c>
      <c r="E1808">
        <v>1</v>
      </c>
      <c r="G1808" s="6"/>
      <c r="H1808" t="s">
        <v>46</v>
      </c>
      <c r="I1808" t="s">
        <v>168</v>
      </c>
      <c r="J1808" t="s">
        <v>170</v>
      </c>
    </row>
    <row r="1809" spans="1:10" x14ac:dyDescent="0.75">
      <c r="A1809" s="16">
        <v>43182</v>
      </c>
      <c r="B1809" t="s">
        <v>4</v>
      </c>
      <c r="C1809" t="s">
        <v>46</v>
      </c>
      <c r="D1809" t="s">
        <v>3353</v>
      </c>
      <c r="E1809">
        <v>1</v>
      </c>
      <c r="G1809" s="6"/>
      <c r="H1809" t="s">
        <v>46</v>
      </c>
      <c r="I1809" t="s">
        <v>168</v>
      </c>
      <c r="J1809" t="s">
        <v>169</v>
      </c>
    </row>
    <row r="1810" spans="1:10" x14ac:dyDescent="0.75">
      <c r="A1810" s="16">
        <v>43181</v>
      </c>
      <c r="B1810" t="s">
        <v>4</v>
      </c>
      <c r="C1810" t="s">
        <v>25</v>
      </c>
      <c r="D1810" t="s">
        <v>3357</v>
      </c>
      <c r="E1810">
        <v>1</v>
      </c>
      <c r="F1810" t="s">
        <v>3360</v>
      </c>
      <c r="G1810" s="6" t="s">
        <v>3359</v>
      </c>
      <c r="H1810" t="s">
        <v>88</v>
      </c>
      <c r="I1810" t="s">
        <v>3214</v>
      </c>
      <c r="J1810" t="s">
        <v>170</v>
      </c>
    </row>
    <row r="1811" spans="1:10" x14ac:dyDescent="0.75">
      <c r="A1811" s="16">
        <v>43181</v>
      </c>
      <c r="B1811" t="s">
        <v>4</v>
      </c>
      <c r="C1811" t="s">
        <v>452</v>
      </c>
      <c r="D1811" t="s">
        <v>3358</v>
      </c>
      <c r="E1811">
        <v>1</v>
      </c>
      <c r="F1811" t="s">
        <v>4997</v>
      </c>
      <c r="G1811" s="6"/>
      <c r="H1811" t="s">
        <v>88</v>
      </c>
      <c r="I1811" t="s">
        <v>3214</v>
      </c>
      <c r="J1811" t="s">
        <v>4150</v>
      </c>
    </row>
    <row r="1812" spans="1:10" x14ac:dyDescent="0.75">
      <c r="A1812" s="16">
        <v>43174</v>
      </c>
      <c r="B1812" t="s">
        <v>4</v>
      </c>
      <c r="C1812" t="s">
        <v>5</v>
      </c>
      <c r="D1812" t="s">
        <v>3361</v>
      </c>
      <c r="E1812">
        <v>1</v>
      </c>
      <c r="F1812" t="s">
        <v>3376</v>
      </c>
      <c r="G1812" s="6" t="s">
        <v>3377</v>
      </c>
      <c r="H1812" t="s">
        <v>5</v>
      </c>
      <c r="I1812" t="s">
        <v>2447</v>
      </c>
      <c r="J1812" t="s">
        <v>170</v>
      </c>
    </row>
    <row r="1813" spans="1:10" x14ac:dyDescent="0.75">
      <c r="A1813" s="16">
        <v>43174</v>
      </c>
      <c r="B1813" t="s">
        <v>4</v>
      </c>
      <c r="C1813" t="s">
        <v>5</v>
      </c>
      <c r="D1813" t="s">
        <v>3362</v>
      </c>
      <c r="E1813">
        <v>1</v>
      </c>
      <c r="G1813" s="6" t="s">
        <v>3378</v>
      </c>
      <c r="H1813" t="s">
        <v>5</v>
      </c>
      <c r="I1813" t="s">
        <v>168</v>
      </c>
      <c r="J1813" t="s">
        <v>170</v>
      </c>
    </row>
    <row r="1814" spans="1:10" x14ac:dyDescent="0.75">
      <c r="A1814" s="16">
        <v>43174</v>
      </c>
      <c r="B1814" t="s">
        <v>4</v>
      </c>
      <c r="C1814" t="s">
        <v>5</v>
      </c>
      <c r="D1814" t="s">
        <v>3363</v>
      </c>
      <c r="E1814">
        <v>1</v>
      </c>
      <c r="G1814" s="6"/>
      <c r="H1814" t="s">
        <v>5</v>
      </c>
      <c r="I1814" t="s">
        <v>168</v>
      </c>
      <c r="J1814" t="s">
        <v>170</v>
      </c>
    </row>
    <row r="1815" spans="1:10" x14ac:dyDescent="0.75">
      <c r="A1815" s="16">
        <v>43174</v>
      </c>
      <c r="B1815" t="s">
        <v>4</v>
      </c>
      <c r="C1815" t="s">
        <v>5</v>
      </c>
      <c r="D1815" t="s">
        <v>3364</v>
      </c>
      <c r="E1815">
        <v>1</v>
      </c>
      <c r="G1815" s="6"/>
      <c r="H1815" t="s">
        <v>5</v>
      </c>
      <c r="I1815" t="s">
        <v>168</v>
      </c>
      <c r="J1815" t="s">
        <v>170</v>
      </c>
    </row>
    <row r="1816" spans="1:10" x14ac:dyDescent="0.75">
      <c r="A1816" s="16">
        <v>43174</v>
      </c>
      <c r="B1816" t="s">
        <v>4</v>
      </c>
      <c r="C1816" t="s">
        <v>5</v>
      </c>
      <c r="D1816" t="s">
        <v>3365</v>
      </c>
      <c r="E1816">
        <v>1</v>
      </c>
      <c r="G1816" s="6"/>
      <c r="H1816" t="s">
        <v>5</v>
      </c>
      <c r="I1816" t="s">
        <v>168</v>
      </c>
      <c r="J1816" t="s">
        <v>170</v>
      </c>
    </row>
    <row r="1817" spans="1:10" x14ac:dyDescent="0.75">
      <c r="A1817" s="16">
        <v>43174</v>
      </c>
      <c r="B1817" t="s">
        <v>4</v>
      </c>
      <c r="C1817" t="s">
        <v>5</v>
      </c>
      <c r="D1817" t="s">
        <v>3366</v>
      </c>
      <c r="E1817">
        <v>1</v>
      </c>
      <c r="G1817" s="6"/>
      <c r="H1817" t="s">
        <v>5</v>
      </c>
      <c r="I1817" t="s">
        <v>168</v>
      </c>
      <c r="J1817" t="s">
        <v>170</v>
      </c>
    </row>
    <row r="1818" spans="1:10" x14ac:dyDescent="0.75">
      <c r="A1818" s="16">
        <v>43174</v>
      </c>
      <c r="B1818" t="s">
        <v>4</v>
      </c>
      <c r="C1818" t="s">
        <v>5</v>
      </c>
      <c r="D1818" t="s">
        <v>3367</v>
      </c>
      <c r="E1818">
        <v>1</v>
      </c>
      <c r="G1818" s="6"/>
      <c r="H1818" t="s">
        <v>5</v>
      </c>
      <c r="I1818" t="s">
        <v>168</v>
      </c>
      <c r="J1818" t="s">
        <v>170</v>
      </c>
    </row>
    <row r="1819" spans="1:10" x14ac:dyDescent="0.75">
      <c r="A1819" s="16">
        <v>43174</v>
      </c>
      <c r="B1819" t="s">
        <v>4</v>
      </c>
      <c r="C1819" t="s">
        <v>5</v>
      </c>
      <c r="D1819" t="s">
        <v>3368</v>
      </c>
      <c r="E1819">
        <v>1</v>
      </c>
      <c r="G1819" s="6"/>
      <c r="H1819" t="s">
        <v>5</v>
      </c>
      <c r="I1819" t="s">
        <v>168</v>
      </c>
      <c r="J1819" t="s">
        <v>170</v>
      </c>
    </row>
    <row r="1820" spans="1:10" x14ac:dyDescent="0.75">
      <c r="A1820" s="16">
        <v>43174</v>
      </c>
      <c r="B1820" t="s">
        <v>4</v>
      </c>
      <c r="C1820" t="s">
        <v>5</v>
      </c>
      <c r="D1820" t="s">
        <v>3369</v>
      </c>
      <c r="E1820">
        <v>1</v>
      </c>
      <c r="G1820" s="6"/>
      <c r="H1820" t="s">
        <v>5</v>
      </c>
      <c r="I1820" t="s">
        <v>168</v>
      </c>
      <c r="J1820" t="s">
        <v>170</v>
      </c>
    </row>
    <row r="1821" spans="1:10" x14ac:dyDescent="0.75">
      <c r="A1821" s="16">
        <v>43174</v>
      </c>
      <c r="B1821" t="s">
        <v>4</v>
      </c>
      <c r="C1821" t="s">
        <v>5</v>
      </c>
      <c r="D1821" t="s">
        <v>3370</v>
      </c>
      <c r="E1821">
        <v>1</v>
      </c>
      <c r="G1821" s="6"/>
      <c r="H1821" t="s">
        <v>5</v>
      </c>
      <c r="I1821" t="s">
        <v>2447</v>
      </c>
      <c r="J1821" t="s">
        <v>170</v>
      </c>
    </row>
    <row r="1822" spans="1:10" x14ac:dyDescent="0.75">
      <c r="A1822" s="16">
        <v>43174</v>
      </c>
      <c r="B1822" t="s">
        <v>4</v>
      </c>
      <c r="C1822" t="s">
        <v>5</v>
      </c>
      <c r="D1822" t="s">
        <v>3371</v>
      </c>
      <c r="E1822">
        <v>1</v>
      </c>
      <c r="G1822" s="6"/>
      <c r="H1822" t="s">
        <v>5</v>
      </c>
      <c r="I1822" t="s">
        <v>168</v>
      </c>
      <c r="J1822" t="s">
        <v>170</v>
      </c>
    </row>
    <row r="1823" spans="1:10" x14ac:dyDescent="0.75">
      <c r="A1823" s="16">
        <v>43174</v>
      </c>
      <c r="B1823" t="s">
        <v>4</v>
      </c>
      <c r="C1823" t="s">
        <v>5</v>
      </c>
      <c r="D1823" t="s">
        <v>3372</v>
      </c>
      <c r="E1823">
        <v>1</v>
      </c>
      <c r="G1823" s="6"/>
      <c r="H1823" t="s">
        <v>5</v>
      </c>
      <c r="I1823" t="s">
        <v>168</v>
      </c>
      <c r="J1823" t="s">
        <v>170</v>
      </c>
    </row>
    <row r="1824" spans="1:10" x14ac:dyDescent="0.75">
      <c r="A1824" s="16">
        <v>43174</v>
      </c>
      <c r="B1824" t="s">
        <v>4</v>
      </c>
      <c r="C1824" t="s">
        <v>5</v>
      </c>
      <c r="D1824" t="s">
        <v>3373</v>
      </c>
      <c r="E1824">
        <v>1</v>
      </c>
      <c r="G1824" s="6"/>
      <c r="H1824" t="s">
        <v>5</v>
      </c>
      <c r="I1824" t="s">
        <v>168</v>
      </c>
      <c r="J1824" t="s">
        <v>170</v>
      </c>
    </row>
    <row r="1825" spans="1:10" x14ac:dyDescent="0.75">
      <c r="A1825" s="16">
        <v>43174</v>
      </c>
      <c r="B1825" t="s">
        <v>4</v>
      </c>
      <c r="C1825" t="s">
        <v>5</v>
      </c>
      <c r="D1825" t="s">
        <v>3374</v>
      </c>
      <c r="E1825">
        <v>1</v>
      </c>
      <c r="G1825" s="6"/>
      <c r="H1825" t="s">
        <v>5</v>
      </c>
      <c r="I1825" t="s">
        <v>168</v>
      </c>
      <c r="J1825" t="s">
        <v>170</v>
      </c>
    </row>
    <row r="1826" spans="1:10" x14ac:dyDescent="0.75">
      <c r="A1826" s="16">
        <v>43174</v>
      </c>
      <c r="B1826" t="s">
        <v>4</v>
      </c>
      <c r="C1826" t="s">
        <v>5</v>
      </c>
      <c r="D1826" t="s">
        <v>3375</v>
      </c>
      <c r="E1826">
        <v>1</v>
      </c>
      <c r="G1826" s="6"/>
      <c r="H1826" t="s">
        <v>5</v>
      </c>
      <c r="I1826" t="s">
        <v>168</v>
      </c>
      <c r="J1826" t="s">
        <v>169</v>
      </c>
    </row>
    <row r="1827" spans="1:10" x14ac:dyDescent="0.75">
      <c r="A1827" s="16">
        <v>43158</v>
      </c>
      <c r="B1827" t="s">
        <v>4</v>
      </c>
      <c r="C1827" t="s">
        <v>25</v>
      </c>
      <c r="D1827" t="s">
        <v>4998</v>
      </c>
      <c r="E1827">
        <v>1</v>
      </c>
      <c r="G1827" s="6" t="s">
        <v>5002</v>
      </c>
      <c r="H1827" t="s">
        <v>4569</v>
      </c>
      <c r="I1827" t="s">
        <v>3214</v>
      </c>
      <c r="J1827" t="s">
        <v>170</v>
      </c>
    </row>
    <row r="1828" spans="1:10" x14ac:dyDescent="0.75">
      <c r="A1828" s="16">
        <v>43158</v>
      </c>
      <c r="B1828" t="s">
        <v>4</v>
      </c>
      <c r="C1828" t="s">
        <v>25</v>
      </c>
      <c r="D1828" t="s">
        <v>4999</v>
      </c>
      <c r="E1828">
        <v>1</v>
      </c>
      <c r="G1828" s="6"/>
      <c r="H1828" t="s">
        <v>4005</v>
      </c>
      <c r="I1828" t="s">
        <v>3214</v>
      </c>
      <c r="J1828" t="s">
        <v>170</v>
      </c>
    </row>
    <row r="1829" spans="1:10" x14ac:dyDescent="0.75">
      <c r="A1829" s="16">
        <v>43158</v>
      </c>
      <c r="B1829" t="s">
        <v>4</v>
      </c>
      <c r="C1829" t="s">
        <v>25</v>
      </c>
      <c r="D1829" t="s">
        <v>3379</v>
      </c>
      <c r="E1829">
        <v>1</v>
      </c>
      <c r="G1829" s="6"/>
      <c r="H1829" t="s">
        <v>5000</v>
      </c>
      <c r="I1829" t="s">
        <v>3214</v>
      </c>
      <c r="J1829" t="s">
        <v>4150</v>
      </c>
    </row>
    <row r="1830" spans="1:10" x14ac:dyDescent="0.75">
      <c r="A1830" s="16">
        <v>43158</v>
      </c>
      <c r="B1830" t="s">
        <v>4</v>
      </c>
      <c r="C1830" t="s">
        <v>25</v>
      </c>
      <c r="D1830" t="s">
        <v>3380</v>
      </c>
      <c r="E1830">
        <v>1</v>
      </c>
      <c r="G1830" s="6"/>
      <c r="H1830" t="s">
        <v>1194</v>
      </c>
      <c r="I1830" t="s">
        <v>3214</v>
      </c>
      <c r="J1830" t="s">
        <v>4150</v>
      </c>
    </row>
    <row r="1831" spans="1:10" x14ac:dyDescent="0.75">
      <c r="A1831" s="16">
        <v>43158</v>
      </c>
      <c r="B1831" t="s">
        <v>4</v>
      </c>
      <c r="C1831" t="s">
        <v>25</v>
      </c>
      <c r="D1831" t="s">
        <v>3381</v>
      </c>
      <c r="E1831">
        <v>1</v>
      </c>
      <c r="G1831" s="6"/>
      <c r="H1831" t="s">
        <v>4569</v>
      </c>
      <c r="I1831" t="s">
        <v>3214</v>
      </c>
      <c r="J1831" t="s">
        <v>4150</v>
      </c>
    </row>
    <row r="1832" spans="1:10" x14ac:dyDescent="0.75">
      <c r="A1832" s="16">
        <v>43158</v>
      </c>
      <c r="B1832" t="s">
        <v>4</v>
      </c>
      <c r="C1832" t="s">
        <v>25</v>
      </c>
      <c r="D1832" t="s">
        <v>3382</v>
      </c>
      <c r="E1832">
        <v>1</v>
      </c>
      <c r="G1832" s="6"/>
      <c r="H1832" t="s">
        <v>4005</v>
      </c>
      <c r="I1832" t="s">
        <v>3214</v>
      </c>
      <c r="J1832" t="s">
        <v>4150</v>
      </c>
    </row>
    <row r="1833" spans="1:10" x14ac:dyDescent="0.75">
      <c r="A1833" s="16">
        <v>43158</v>
      </c>
      <c r="B1833" t="s">
        <v>4</v>
      </c>
      <c r="C1833" t="s">
        <v>25</v>
      </c>
      <c r="D1833" t="s">
        <v>3383</v>
      </c>
      <c r="E1833">
        <v>1</v>
      </c>
      <c r="G1833" s="6"/>
      <c r="H1833" t="s">
        <v>4466</v>
      </c>
      <c r="I1833" t="s">
        <v>3214</v>
      </c>
      <c r="J1833" t="s">
        <v>4150</v>
      </c>
    </row>
    <row r="1834" spans="1:10" x14ac:dyDescent="0.75">
      <c r="A1834" s="16">
        <v>43158</v>
      </c>
      <c r="B1834" t="s">
        <v>4</v>
      </c>
      <c r="C1834" t="s">
        <v>25</v>
      </c>
      <c r="D1834" t="s">
        <v>3384</v>
      </c>
      <c r="E1834">
        <v>1</v>
      </c>
      <c r="G1834" s="6"/>
      <c r="H1834" t="s">
        <v>5001</v>
      </c>
      <c r="I1834" t="s">
        <v>3214</v>
      </c>
      <c r="J1834" t="s">
        <v>4150</v>
      </c>
    </row>
    <row r="1835" spans="1:10" x14ac:dyDescent="0.75">
      <c r="A1835" s="16">
        <v>43158</v>
      </c>
      <c r="B1835" t="s">
        <v>4</v>
      </c>
      <c r="C1835" t="s">
        <v>25</v>
      </c>
      <c r="D1835" t="s">
        <v>3385</v>
      </c>
      <c r="E1835">
        <v>1</v>
      </c>
      <c r="G1835" s="6"/>
      <c r="H1835" t="s">
        <v>4569</v>
      </c>
      <c r="I1835" t="s">
        <v>3214</v>
      </c>
      <c r="J1835" t="s">
        <v>4150</v>
      </c>
    </row>
    <row r="1836" spans="1:10" x14ac:dyDescent="0.75">
      <c r="A1836" s="16">
        <v>43140</v>
      </c>
      <c r="B1836" t="s">
        <v>4</v>
      </c>
      <c r="C1836" t="s">
        <v>25</v>
      </c>
      <c r="D1836" t="s">
        <v>3386</v>
      </c>
      <c r="E1836">
        <v>1</v>
      </c>
      <c r="F1836" t="s">
        <v>3392</v>
      </c>
      <c r="G1836" s="6" t="s">
        <v>3393</v>
      </c>
      <c r="H1836" t="s">
        <v>4569</v>
      </c>
      <c r="I1836" t="s">
        <v>3214</v>
      </c>
      <c r="J1836" t="s">
        <v>170</v>
      </c>
    </row>
    <row r="1837" spans="1:10" x14ac:dyDescent="0.75">
      <c r="A1837" s="16">
        <v>43140</v>
      </c>
      <c r="B1837" t="s">
        <v>4</v>
      </c>
      <c r="C1837" t="s">
        <v>25</v>
      </c>
      <c r="D1837" t="s">
        <v>3387</v>
      </c>
      <c r="E1837">
        <v>1</v>
      </c>
      <c r="G1837" s="6" t="s">
        <v>3394</v>
      </c>
      <c r="H1837" t="s">
        <v>14</v>
      </c>
      <c r="I1837" t="s">
        <v>168</v>
      </c>
      <c r="J1837" t="s">
        <v>170</v>
      </c>
    </row>
    <row r="1838" spans="1:10" x14ac:dyDescent="0.75">
      <c r="A1838" s="16">
        <v>43140</v>
      </c>
      <c r="B1838" t="s">
        <v>4</v>
      </c>
      <c r="C1838" t="s">
        <v>25</v>
      </c>
      <c r="D1838" t="s">
        <v>3388</v>
      </c>
      <c r="E1838">
        <v>1</v>
      </c>
      <c r="G1838" s="6"/>
      <c r="H1838" t="s">
        <v>4005</v>
      </c>
      <c r="I1838" t="s">
        <v>168</v>
      </c>
      <c r="J1838" t="s">
        <v>170</v>
      </c>
    </row>
    <row r="1839" spans="1:10" x14ac:dyDescent="0.75">
      <c r="A1839" s="16">
        <v>43140</v>
      </c>
      <c r="B1839" t="s">
        <v>4</v>
      </c>
      <c r="C1839" t="s">
        <v>25</v>
      </c>
      <c r="D1839" t="s">
        <v>3389</v>
      </c>
      <c r="E1839">
        <v>1</v>
      </c>
      <c r="G1839" s="6"/>
      <c r="H1839" t="s">
        <v>4005</v>
      </c>
      <c r="I1839" t="s">
        <v>168</v>
      </c>
      <c r="J1839" t="s">
        <v>169</v>
      </c>
    </row>
    <row r="1840" spans="1:10" x14ac:dyDescent="0.75">
      <c r="A1840" s="16">
        <v>43140</v>
      </c>
      <c r="B1840" t="s">
        <v>4</v>
      </c>
      <c r="C1840" t="s">
        <v>25</v>
      </c>
      <c r="D1840" t="s">
        <v>3390</v>
      </c>
      <c r="E1840">
        <v>1</v>
      </c>
      <c r="G1840" s="6"/>
      <c r="H1840" t="s">
        <v>4005</v>
      </c>
      <c r="I1840" t="s">
        <v>168</v>
      </c>
      <c r="J1840" t="s">
        <v>169</v>
      </c>
    </row>
    <row r="1841" spans="1:10" x14ac:dyDescent="0.75">
      <c r="A1841" s="16">
        <v>43140</v>
      </c>
      <c r="B1841" t="s">
        <v>4</v>
      </c>
      <c r="C1841" t="s">
        <v>25</v>
      </c>
      <c r="D1841" t="s">
        <v>3391</v>
      </c>
      <c r="E1841">
        <v>1</v>
      </c>
      <c r="G1841" s="6"/>
      <c r="H1841" t="s">
        <v>14</v>
      </c>
      <c r="I1841" t="s">
        <v>168</v>
      </c>
      <c r="J1841" t="s">
        <v>169</v>
      </c>
    </row>
    <row r="1842" spans="1:10" x14ac:dyDescent="0.75">
      <c r="A1842" s="16">
        <v>43133</v>
      </c>
      <c r="B1842" t="s">
        <v>4</v>
      </c>
      <c r="C1842" t="s">
        <v>46</v>
      </c>
      <c r="D1842" t="s">
        <v>3395</v>
      </c>
      <c r="E1842">
        <v>1</v>
      </c>
      <c r="F1842" t="s">
        <v>3402</v>
      </c>
      <c r="G1842" s="6" t="s">
        <v>3403</v>
      </c>
      <c r="H1842" t="s">
        <v>2751</v>
      </c>
      <c r="I1842" t="s">
        <v>168</v>
      </c>
      <c r="J1842" t="s">
        <v>170</v>
      </c>
    </row>
    <row r="1843" spans="1:10" x14ac:dyDescent="0.75">
      <c r="A1843" s="16">
        <v>43133</v>
      </c>
      <c r="B1843" t="s">
        <v>4</v>
      </c>
      <c r="C1843" t="s">
        <v>46</v>
      </c>
      <c r="D1843" t="s">
        <v>3396</v>
      </c>
      <c r="E1843">
        <v>1</v>
      </c>
      <c r="G1843" s="6" t="s">
        <v>3404</v>
      </c>
      <c r="H1843" t="s">
        <v>1440</v>
      </c>
      <c r="I1843" t="s">
        <v>168</v>
      </c>
      <c r="J1843" t="s">
        <v>170</v>
      </c>
    </row>
    <row r="1844" spans="1:10" x14ac:dyDescent="0.75">
      <c r="A1844" s="16">
        <v>43133</v>
      </c>
      <c r="B1844" t="s">
        <v>4</v>
      </c>
      <c r="C1844" t="s">
        <v>46</v>
      </c>
      <c r="D1844" t="s">
        <v>3397</v>
      </c>
      <c r="E1844">
        <v>1</v>
      </c>
      <c r="G1844" s="6"/>
      <c r="H1844" t="s">
        <v>2751</v>
      </c>
      <c r="I1844" t="s">
        <v>168</v>
      </c>
      <c r="J1844" t="s">
        <v>170</v>
      </c>
    </row>
    <row r="1845" spans="1:10" x14ac:dyDescent="0.75">
      <c r="A1845" s="16">
        <v>43133</v>
      </c>
      <c r="B1845" t="s">
        <v>4</v>
      </c>
      <c r="C1845" t="s">
        <v>46</v>
      </c>
      <c r="D1845" t="s">
        <v>3398</v>
      </c>
      <c r="E1845">
        <v>1</v>
      </c>
      <c r="G1845" s="6"/>
      <c r="H1845" t="s">
        <v>2751</v>
      </c>
      <c r="I1845" t="s">
        <v>168</v>
      </c>
      <c r="J1845" t="s">
        <v>170</v>
      </c>
    </row>
    <row r="1846" spans="1:10" x14ac:dyDescent="0.75">
      <c r="A1846" s="16">
        <v>43133</v>
      </c>
      <c r="B1846" t="s">
        <v>4</v>
      </c>
      <c r="C1846" t="s">
        <v>46</v>
      </c>
      <c r="D1846" t="s">
        <v>3399</v>
      </c>
      <c r="E1846">
        <v>1</v>
      </c>
      <c r="G1846" s="6"/>
      <c r="H1846" t="s">
        <v>1440</v>
      </c>
      <c r="I1846" t="s">
        <v>168</v>
      </c>
      <c r="J1846" t="s">
        <v>170</v>
      </c>
    </row>
    <row r="1847" spans="1:10" x14ac:dyDescent="0.75">
      <c r="A1847" s="16">
        <v>43133</v>
      </c>
      <c r="B1847" t="s">
        <v>4</v>
      </c>
      <c r="C1847" t="s">
        <v>46</v>
      </c>
      <c r="D1847" t="s">
        <v>3400</v>
      </c>
      <c r="E1847">
        <v>1</v>
      </c>
      <c r="G1847" s="6"/>
      <c r="H1847" t="s">
        <v>2751</v>
      </c>
      <c r="I1847" t="s">
        <v>168</v>
      </c>
      <c r="J1847" t="s">
        <v>170</v>
      </c>
    </row>
    <row r="1848" spans="1:10" x14ac:dyDescent="0.75">
      <c r="A1848" s="16">
        <v>43133</v>
      </c>
      <c r="B1848" t="s">
        <v>4</v>
      </c>
      <c r="C1848" t="s">
        <v>46</v>
      </c>
      <c r="D1848" t="s">
        <v>5003</v>
      </c>
      <c r="E1848">
        <v>1</v>
      </c>
      <c r="G1848" s="6"/>
      <c r="H1848" t="s">
        <v>5010</v>
      </c>
      <c r="I1848" t="s">
        <v>168</v>
      </c>
      <c r="J1848" t="s">
        <v>169</v>
      </c>
    </row>
    <row r="1849" spans="1:10" x14ac:dyDescent="0.75">
      <c r="A1849" s="16">
        <v>43133</v>
      </c>
      <c r="B1849" t="s">
        <v>4</v>
      </c>
      <c r="C1849" t="s">
        <v>46</v>
      </c>
      <c r="D1849" t="s">
        <v>5004</v>
      </c>
      <c r="E1849">
        <v>1</v>
      </c>
      <c r="G1849" s="6"/>
      <c r="H1849" t="s">
        <v>4756</v>
      </c>
      <c r="I1849" t="s">
        <v>168</v>
      </c>
      <c r="J1849" t="s">
        <v>169</v>
      </c>
    </row>
    <row r="1850" spans="1:10" x14ac:dyDescent="0.75">
      <c r="A1850" s="16">
        <v>43133</v>
      </c>
      <c r="B1850" t="s">
        <v>4</v>
      </c>
      <c r="C1850" t="s">
        <v>46</v>
      </c>
      <c r="D1850" t="s">
        <v>5005</v>
      </c>
      <c r="E1850">
        <v>1</v>
      </c>
      <c r="G1850" s="6"/>
      <c r="H1850" t="s">
        <v>4756</v>
      </c>
      <c r="I1850" t="s">
        <v>168</v>
      </c>
      <c r="J1850" t="s">
        <v>169</v>
      </c>
    </row>
    <row r="1851" spans="1:10" x14ac:dyDescent="0.75">
      <c r="A1851" s="16">
        <v>43133</v>
      </c>
      <c r="B1851" t="s">
        <v>4</v>
      </c>
      <c r="C1851" t="s">
        <v>46</v>
      </c>
      <c r="D1851" t="s">
        <v>3401</v>
      </c>
      <c r="E1851">
        <v>1</v>
      </c>
      <c r="G1851" s="6"/>
      <c r="H1851" t="s">
        <v>2751</v>
      </c>
      <c r="I1851" t="s">
        <v>168</v>
      </c>
      <c r="J1851" t="s">
        <v>169</v>
      </c>
    </row>
    <row r="1852" spans="1:10" x14ac:dyDescent="0.75">
      <c r="A1852" s="16">
        <v>43133</v>
      </c>
      <c r="B1852" t="s">
        <v>4</v>
      </c>
      <c r="C1852" t="s">
        <v>46</v>
      </c>
      <c r="D1852" t="s">
        <v>5006</v>
      </c>
      <c r="E1852">
        <v>1</v>
      </c>
      <c r="G1852" s="6"/>
      <c r="H1852" t="s">
        <v>5010</v>
      </c>
      <c r="I1852" t="s">
        <v>168</v>
      </c>
      <c r="J1852" t="s">
        <v>169</v>
      </c>
    </row>
    <row r="1853" spans="1:10" x14ac:dyDescent="0.75">
      <c r="A1853" s="16">
        <v>43133</v>
      </c>
      <c r="B1853" t="s">
        <v>4</v>
      </c>
      <c r="C1853" t="s">
        <v>46</v>
      </c>
      <c r="D1853" t="s">
        <v>5007</v>
      </c>
      <c r="E1853">
        <v>1</v>
      </c>
      <c r="G1853" s="6"/>
      <c r="H1853" t="s">
        <v>4756</v>
      </c>
      <c r="I1853" t="s">
        <v>168</v>
      </c>
      <c r="J1853" t="s">
        <v>169</v>
      </c>
    </row>
    <row r="1854" spans="1:10" x14ac:dyDescent="0.75">
      <c r="A1854" s="16">
        <v>43133</v>
      </c>
      <c r="B1854" t="s">
        <v>4</v>
      </c>
      <c r="C1854" t="s">
        <v>46</v>
      </c>
      <c r="D1854" t="s">
        <v>5008</v>
      </c>
      <c r="E1854">
        <v>1</v>
      </c>
      <c r="G1854" s="6"/>
      <c r="H1854" t="s">
        <v>5009</v>
      </c>
      <c r="I1854" t="s">
        <v>168</v>
      </c>
      <c r="J1854" t="s">
        <v>169</v>
      </c>
    </row>
    <row r="1855" spans="1:10" x14ac:dyDescent="0.75">
      <c r="A1855" s="16">
        <v>43131</v>
      </c>
      <c r="B1855" t="s">
        <v>4</v>
      </c>
      <c r="C1855" t="s">
        <v>46</v>
      </c>
      <c r="D1855" t="s">
        <v>3405</v>
      </c>
      <c r="E1855">
        <v>1</v>
      </c>
      <c r="F1855" t="s">
        <v>3406</v>
      </c>
      <c r="G1855" s="6" t="s">
        <v>3407</v>
      </c>
      <c r="H1855" t="s">
        <v>1004</v>
      </c>
      <c r="I1855" t="s">
        <v>2447</v>
      </c>
      <c r="J1855" t="s">
        <v>170</v>
      </c>
    </row>
    <row r="1856" spans="1:10" x14ac:dyDescent="0.75">
      <c r="A1856" s="16">
        <v>43131</v>
      </c>
      <c r="B1856" t="s">
        <v>4</v>
      </c>
      <c r="C1856" t="s">
        <v>46</v>
      </c>
      <c r="D1856" t="s">
        <v>5011</v>
      </c>
      <c r="E1856">
        <v>1</v>
      </c>
      <c r="G1856" s="6"/>
      <c r="H1856" t="s">
        <v>1004</v>
      </c>
      <c r="I1856" t="s">
        <v>3214</v>
      </c>
      <c r="J1856" t="s">
        <v>4150</v>
      </c>
    </row>
    <row r="1857" spans="1:10" x14ac:dyDescent="0.75">
      <c r="A1857" s="16">
        <v>43126</v>
      </c>
      <c r="B1857" t="s">
        <v>4</v>
      </c>
      <c r="C1857" t="s">
        <v>5</v>
      </c>
      <c r="D1857" t="s">
        <v>3408</v>
      </c>
      <c r="E1857">
        <v>1</v>
      </c>
      <c r="F1857" t="s">
        <v>3427</v>
      </c>
      <c r="G1857" s="6" t="s">
        <v>3428</v>
      </c>
      <c r="H1857" t="s">
        <v>43</v>
      </c>
      <c r="I1857" t="s">
        <v>168</v>
      </c>
      <c r="J1857" t="s">
        <v>170</v>
      </c>
    </row>
    <row r="1858" spans="1:10" x14ac:dyDescent="0.75">
      <c r="A1858" s="16">
        <v>43126</v>
      </c>
      <c r="B1858" t="s">
        <v>4</v>
      </c>
      <c r="C1858" t="s">
        <v>5</v>
      </c>
      <c r="D1858" t="s">
        <v>5012</v>
      </c>
      <c r="E1858">
        <v>1</v>
      </c>
      <c r="G1858" s="6" t="s">
        <v>3429</v>
      </c>
      <c r="H1858" t="s">
        <v>43</v>
      </c>
      <c r="I1858" t="s">
        <v>2447</v>
      </c>
      <c r="J1858" t="s">
        <v>170</v>
      </c>
    </row>
    <row r="1859" spans="1:10" x14ac:dyDescent="0.75">
      <c r="A1859" s="16">
        <v>43126</v>
      </c>
      <c r="B1859" t="s">
        <v>4</v>
      </c>
      <c r="C1859" t="s">
        <v>5</v>
      </c>
      <c r="D1859" t="s">
        <v>5013</v>
      </c>
      <c r="E1859">
        <v>1</v>
      </c>
      <c r="G1859" s="6"/>
      <c r="H1859" t="s">
        <v>43</v>
      </c>
      <c r="I1859" t="s">
        <v>2447</v>
      </c>
      <c r="J1859" t="s">
        <v>170</v>
      </c>
    </row>
    <row r="1860" spans="1:10" x14ac:dyDescent="0.75">
      <c r="A1860" s="16">
        <v>43126</v>
      </c>
      <c r="B1860" t="s">
        <v>4</v>
      </c>
      <c r="C1860" t="s">
        <v>5</v>
      </c>
      <c r="D1860" t="s">
        <v>5014</v>
      </c>
      <c r="E1860">
        <v>1</v>
      </c>
      <c r="G1860" s="6"/>
      <c r="H1860" t="s">
        <v>43</v>
      </c>
      <c r="I1860" t="s">
        <v>2447</v>
      </c>
      <c r="J1860" t="s">
        <v>170</v>
      </c>
    </row>
    <row r="1861" spans="1:10" x14ac:dyDescent="0.75">
      <c r="A1861" s="16">
        <v>43126</v>
      </c>
      <c r="B1861" t="s">
        <v>4</v>
      </c>
      <c r="C1861" t="s">
        <v>5</v>
      </c>
      <c r="D1861" t="s">
        <v>5015</v>
      </c>
      <c r="E1861">
        <v>1</v>
      </c>
      <c r="G1861" s="6"/>
      <c r="H1861" t="s">
        <v>43</v>
      </c>
      <c r="I1861" t="s">
        <v>2447</v>
      </c>
      <c r="J1861" t="s">
        <v>170</v>
      </c>
    </row>
    <row r="1862" spans="1:10" x14ac:dyDescent="0.75">
      <c r="A1862" s="16">
        <v>43126</v>
      </c>
      <c r="B1862" t="s">
        <v>4</v>
      </c>
      <c r="C1862" t="s">
        <v>5</v>
      </c>
      <c r="D1862" t="s">
        <v>3409</v>
      </c>
      <c r="E1862">
        <v>1</v>
      </c>
      <c r="G1862" s="6"/>
      <c r="H1862" t="s">
        <v>43</v>
      </c>
      <c r="I1862" t="s">
        <v>168</v>
      </c>
      <c r="J1862" t="s">
        <v>170</v>
      </c>
    </row>
    <row r="1863" spans="1:10" x14ac:dyDescent="0.75">
      <c r="A1863" s="16">
        <v>43126</v>
      </c>
      <c r="B1863" t="s">
        <v>4</v>
      </c>
      <c r="C1863" t="s">
        <v>5</v>
      </c>
      <c r="D1863" t="s">
        <v>3410</v>
      </c>
      <c r="E1863">
        <v>1</v>
      </c>
      <c r="G1863" s="6"/>
      <c r="H1863" t="s">
        <v>43</v>
      </c>
      <c r="I1863" t="s">
        <v>2447</v>
      </c>
      <c r="J1863" t="s">
        <v>170</v>
      </c>
    </row>
    <row r="1864" spans="1:10" x14ac:dyDescent="0.75">
      <c r="A1864" s="16">
        <v>43126</v>
      </c>
      <c r="B1864" t="s">
        <v>4</v>
      </c>
      <c r="C1864" t="s">
        <v>5</v>
      </c>
      <c r="D1864" t="s">
        <v>5016</v>
      </c>
      <c r="E1864">
        <v>1</v>
      </c>
      <c r="G1864" s="6"/>
      <c r="H1864" t="s">
        <v>43</v>
      </c>
      <c r="I1864" t="s">
        <v>2447</v>
      </c>
      <c r="J1864" t="s">
        <v>170</v>
      </c>
    </row>
    <row r="1865" spans="1:10" x14ac:dyDescent="0.75">
      <c r="A1865" s="16">
        <v>43126</v>
      </c>
      <c r="B1865" t="s">
        <v>4</v>
      </c>
      <c r="C1865" t="s">
        <v>5</v>
      </c>
      <c r="D1865" t="s">
        <v>5017</v>
      </c>
      <c r="E1865">
        <v>1</v>
      </c>
      <c r="G1865" s="6"/>
      <c r="H1865" t="s">
        <v>43</v>
      </c>
      <c r="I1865" t="s">
        <v>2447</v>
      </c>
      <c r="J1865" t="s">
        <v>170</v>
      </c>
    </row>
    <row r="1866" spans="1:10" x14ac:dyDescent="0.75">
      <c r="A1866" s="16">
        <v>43126</v>
      </c>
      <c r="B1866" t="s">
        <v>4</v>
      </c>
      <c r="C1866" t="s">
        <v>5</v>
      </c>
      <c r="D1866" t="s">
        <v>5018</v>
      </c>
      <c r="E1866">
        <v>1</v>
      </c>
      <c r="G1866" s="6"/>
      <c r="H1866" t="s">
        <v>43</v>
      </c>
      <c r="I1866" t="s">
        <v>2447</v>
      </c>
      <c r="J1866" t="s">
        <v>170</v>
      </c>
    </row>
    <row r="1867" spans="1:10" x14ac:dyDescent="0.75">
      <c r="A1867" s="16">
        <v>43126</v>
      </c>
      <c r="B1867" t="s">
        <v>4</v>
      </c>
      <c r="C1867" t="s">
        <v>5</v>
      </c>
      <c r="D1867" t="s">
        <v>3411</v>
      </c>
      <c r="E1867">
        <v>1</v>
      </c>
      <c r="G1867" s="6"/>
      <c r="H1867" t="s">
        <v>43</v>
      </c>
      <c r="I1867" t="s">
        <v>168</v>
      </c>
      <c r="J1867" t="s">
        <v>170</v>
      </c>
    </row>
    <row r="1868" spans="1:10" x14ac:dyDescent="0.75">
      <c r="A1868" s="16">
        <v>43126</v>
      </c>
      <c r="B1868" t="s">
        <v>4</v>
      </c>
      <c r="C1868" t="s">
        <v>5</v>
      </c>
      <c r="D1868" t="s">
        <v>3412</v>
      </c>
      <c r="E1868">
        <v>1</v>
      </c>
      <c r="G1868" s="6"/>
      <c r="H1868" t="s">
        <v>43</v>
      </c>
      <c r="I1868" t="s">
        <v>168</v>
      </c>
      <c r="J1868" t="s">
        <v>170</v>
      </c>
    </row>
    <row r="1869" spans="1:10" x14ac:dyDescent="0.75">
      <c r="A1869" s="16">
        <v>43126</v>
      </c>
      <c r="B1869" t="s">
        <v>4</v>
      </c>
      <c r="C1869" t="s">
        <v>5</v>
      </c>
      <c r="D1869" t="s">
        <v>5020</v>
      </c>
      <c r="E1869">
        <v>1</v>
      </c>
      <c r="G1869" s="6"/>
      <c r="H1869" t="s">
        <v>43</v>
      </c>
      <c r="I1869" t="s">
        <v>2447</v>
      </c>
      <c r="J1869" t="s">
        <v>170</v>
      </c>
    </row>
    <row r="1870" spans="1:10" x14ac:dyDescent="0.75">
      <c r="A1870" s="16">
        <v>43126</v>
      </c>
      <c r="B1870" t="s">
        <v>4</v>
      </c>
      <c r="C1870" t="s">
        <v>5</v>
      </c>
      <c r="D1870" t="s">
        <v>5019</v>
      </c>
      <c r="E1870">
        <v>1</v>
      </c>
      <c r="G1870" s="6"/>
      <c r="H1870" t="s">
        <v>43</v>
      </c>
      <c r="I1870" t="s">
        <v>2447</v>
      </c>
      <c r="J1870" t="s">
        <v>170</v>
      </c>
    </row>
    <row r="1871" spans="1:10" x14ac:dyDescent="0.75">
      <c r="A1871" s="16">
        <v>43126</v>
      </c>
      <c r="B1871" t="s">
        <v>4</v>
      </c>
      <c r="C1871" t="s">
        <v>5</v>
      </c>
      <c r="D1871" t="s">
        <v>3413</v>
      </c>
      <c r="E1871">
        <v>1</v>
      </c>
      <c r="G1871" s="6"/>
      <c r="H1871" t="s">
        <v>43</v>
      </c>
      <c r="I1871" t="s">
        <v>168</v>
      </c>
      <c r="J1871" t="s">
        <v>170</v>
      </c>
    </row>
    <row r="1872" spans="1:10" x14ac:dyDescent="0.75">
      <c r="A1872" s="16">
        <v>43126</v>
      </c>
      <c r="B1872" t="s">
        <v>4</v>
      </c>
      <c r="C1872" t="s">
        <v>5</v>
      </c>
      <c r="D1872" t="s">
        <v>5021</v>
      </c>
      <c r="E1872">
        <v>1</v>
      </c>
      <c r="G1872" s="6"/>
      <c r="H1872" t="s">
        <v>43</v>
      </c>
      <c r="I1872" t="s">
        <v>2447</v>
      </c>
      <c r="J1872" t="s">
        <v>170</v>
      </c>
    </row>
    <row r="1873" spans="1:10" x14ac:dyDescent="0.75">
      <c r="A1873" s="16">
        <v>43126</v>
      </c>
      <c r="B1873" t="s">
        <v>4</v>
      </c>
      <c r="C1873" t="s">
        <v>5</v>
      </c>
      <c r="D1873" t="s">
        <v>3414</v>
      </c>
      <c r="E1873">
        <v>1</v>
      </c>
      <c r="G1873" s="6"/>
      <c r="H1873" t="s">
        <v>43</v>
      </c>
      <c r="I1873" t="s">
        <v>168</v>
      </c>
      <c r="J1873" t="s">
        <v>170</v>
      </c>
    </row>
    <row r="1874" spans="1:10" x14ac:dyDescent="0.75">
      <c r="A1874" s="16">
        <v>43126</v>
      </c>
      <c r="B1874" t="s">
        <v>4</v>
      </c>
      <c r="C1874" t="s">
        <v>5</v>
      </c>
      <c r="D1874" t="s">
        <v>3415</v>
      </c>
      <c r="E1874">
        <v>1</v>
      </c>
      <c r="G1874" s="6"/>
      <c r="H1874" t="s">
        <v>43</v>
      </c>
      <c r="I1874" t="s">
        <v>168</v>
      </c>
      <c r="J1874" t="s">
        <v>170</v>
      </c>
    </row>
    <row r="1875" spans="1:10" x14ac:dyDescent="0.75">
      <c r="A1875" s="16">
        <v>43126</v>
      </c>
      <c r="B1875" t="s">
        <v>4</v>
      </c>
      <c r="C1875" t="s">
        <v>5</v>
      </c>
      <c r="D1875" t="s">
        <v>5022</v>
      </c>
      <c r="E1875">
        <v>1</v>
      </c>
      <c r="G1875" s="6"/>
      <c r="H1875" t="s">
        <v>43</v>
      </c>
      <c r="I1875" t="s">
        <v>2447</v>
      </c>
      <c r="J1875" t="s">
        <v>170</v>
      </c>
    </row>
    <row r="1876" spans="1:10" x14ac:dyDescent="0.75">
      <c r="A1876" s="16">
        <v>43126</v>
      </c>
      <c r="B1876" t="s">
        <v>4</v>
      </c>
      <c r="C1876" t="s">
        <v>5</v>
      </c>
      <c r="D1876" t="s">
        <v>3416</v>
      </c>
      <c r="E1876">
        <v>1</v>
      </c>
      <c r="G1876" s="6"/>
      <c r="H1876" t="s">
        <v>43</v>
      </c>
      <c r="I1876" t="s">
        <v>2447</v>
      </c>
      <c r="J1876" t="s">
        <v>170</v>
      </c>
    </row>
    <row r="1877" spans="1:10" x14ac:dyDescent="0.75">
      <c r="A1877" s="16">
        <v>43126</v>
      </c>
      <c r="B1877" t="s">
        <v>4</v>
      </c>
      <c r="C1877" t="s">
        <v>5</v>
      </c>
      <c r="D1877" t="s">
        <v>3417</v>
      </c>
      <c r="E1877">
        <v>1</v>
      </c>
      <c r="G1877" s="6"/>
      <c r="H1877" t="s">
        <v>43</v>
      </c>
      <c r="I1877" t="s">
        <v>168</v>
      </c>
      <c r="J1877" t="s">
        <v>170</v>
      </c>
    </row>
    <row r="1878" spans="1:10" x14ac:dyDescent="0.75">
      <c r="A1878" s="16">
        <v>43126</v>
      </c>
      <c r="B1878" t="s">
        <v>4</v>
      </c>
      <c r="C1878" t="s">
        <v>5</v>
      </c>
      <c r="D1878" t="s">
        <v>3418</v>
      </c>
      <c r="E1878">
        <v>1</v>
      </c>
      <c r="G1878" s="6"/>
      <c r="H1878" t="s">
        <v>43</v>
      </c>
      <c r="I1878" t="s">
        <v>168</v>
      </c>
      <c r="J1878" t="s">
        <v>169</v>
      </c>
    </row>
    <row r="1879" spans="1:10" x14ac:dyDescent="0.75">
      <c r="A1879" s="16">
        <v>43126</v>
      </c>
      <c r="B1879" t="s">
        <v>4</v>
      </c>
      <c r="C1879" t="s">
        <v>5</v>
      </c>
      <c r="D1879" t="s">
        <v>3419</v>
      </c>
      <c r="E1879">
        <v>1</v>
      </c>
      <c r="G1879" s="6"/>
      <c r="H1879" t="s">
        <v>43</v>
      </c>
      <c r="I1879" t="s">
        <v>168</v>
      </c>
      <c r="J1879" t="s">
        <v>169</v>
      </c>
    </row>
    <row r="1880" spans="1:10" x14ac:dyDescent="0.75">
      <c r="A1880" s="16">
        <v>43126</v>
      </c>
      <c r="B1880" t="s">
        <v>4</v>
      </c>
      <c r="C1880" t="s">
        <v>5</v>
      </c>
      <c r="D1880" t="s">
        <v>3420</v>
      </c>
      <c r="E1880">
        <v>1</v>
      </c>
      <c r="G1880" s="6"/>
      <c r="H1880" t="s">
        <v>43</v>
      </c>
      <c r="I1880" t="s">
        <v>168</v>
      </c>
      <c r="J1880" t="s">
        <v>169</v>
      </c>
    </row>
    <row r="1881" spans="1:10" x14ac:dyDescent="0.75">
      <c r="A1881" s="16">
        <v>43126</v>
      </c>
      <c r="B1881" t="s">
        <v>4</v>
      </c>
      <c r="C1881" t="s">
        <v>5</v>
      </c>
      <c r="D1881" t="s">
        <v>3421</v>
      </c>
      <c r="E1881">
        <v>1</v>
      </c>
      <c r="G1881" s="6"/>
      <c r="H1881" t="s">
        <v>43</v>
      </c>
      <c r="I1881" t="s">
        <v>168</v>
      </c>
      <c r="J1881" t="s">
        <v>169</v>
      </c>
    </row>
    <row r="1882" spans="1:10" x14ac:dyDescent="0.75">
      <c r="A1882" s="16">
        <v>43126</v>
      </c>
      <c r="B1882" t="s">
        <v>4</v>
      </c>
      <c r="C1882" t="s">
        <v>5</v>
      </c>
      <c r="D1882" t="s">
        <v>3422</v>
      </c>
      <c r="E1882">
        <v>1</v>
      </c>
      <c r="G1882" s="6"/>
      <c r="H1882" t="s">
        <v>43</v>
      </c>
      <c r="I1882" t="s">
        <v>168</v>
      </c>
      <c r="J1882" t="s">
        <v>169</v>
      </c>
    </row>
    <row r="1883" spans="1:10" x14ac:dyDescent="0.75">
      <c r="A1883" s="16">
        <v>43126</v>
      </c>
      <c r="B1883" t="s">
        <v>4</v>
      </c>
      <c r="C1883" t="s">
        <v>5</v>
      </c>
      <c r="D1883" t="s">
        <v>3423</v>
      </c>
      <c r="E1883">
        <v>1</v>
      </c>
      <c r="G1883" s="6"/>
      <c r="H1883" t="s">
        <v>43</v>
      </c>
      <c r="I1883" t="s">
        <v>168</v>
      </c>
      <c r="J1883" t="s">
        <v>169</v>
      </c>
    </row>
    <row r="1884" spans="1:10" x14ac:dyDescent="0.75">
      <c r="A1884" s="16">
        <v>43126</v>
      </c>
      <c r="B1884" t="s">
        <v>4</v>
      </c>
      <c r="C1884" t="s">
        <v>5</v>
      </c>
      <c r="D1884" t="s">
        <v>3424</v>
      </c>
      <c r="E1884">
        <v>1</v>
      </c>
      <c r="G1884" s="6"/>
      <c r="H1884" t="s">
        <v>43</v>
      </c>
      <c r="I1884" t="s">
        <v>168</v>
      </c>
      <c r="J1884" t="s">
        <v>169</v>
      </c>
    </row>
    <row r="1885" spans="1:10" x14ac:dyDescent="0.75">
      <c r="A1885" s="16">
        <v>43126</v>
      </c>
      <c r="B1885" t="s">
        <v>4</v>
      </c>
      <c r="C1885" t="s">
        <v>5</v>
      </c>
      <c r="D1885" t="s">
        <v>3425</v>
      </c>
      <c r="E1885">
        <v>1</v>
      </c>
      <c r="G1885" s="6"/>
      <c r="H1885" t="s">
        <v>43</v>
      </c>
      <c r="I1885" t="s">
        <v>168</v>
      </c>
      <c r="J1885" t="s">
        <v>169</v>
      </c>
    </row>
    <row r="1886" spans="1:10" x14ac:dyDescent="0.75">
      <c r="A1886" s="16">
        <v>43126</v>
      </c>
      <c r="B1886" t="s">
        <v>4</v>
      </c>
      <c r="C1886" t="s">
        <v>5</v>
      </c>
      <c r="D1886" t="s">
        <v>3426</v>
      </c>
      <c r="E1886">
        <v>1</v>
      </c>
      <c r="G1886" s="6"/>
      <c r="H1886" t="s">
        <v>43</v>
      </c>
      <c r="I1886" t="s">
        <v>168</v>
      </c>
      <c r="J1886" t="s">
        <v>169</v>
      </c>
    </row>
    <row r="1887" spans="1:10" x14ac:dyDescent="0.75">
      <c r="A1887" s="16">
        <v>43123</v>
      </c>
      <c r="B1887" t="s">
        <v>4</v>
      </c>
      <c r="C1887" t="s">
        <v>25</v>
      </c>
      <c r="D1887" t="s">
        <v>5024</v>
      </c>
      <c r="E1887">
        <v>1</v>
      </c>
      <c r="F1887" t="s">
        <v>3496</v>
      </c>
      <c r="G1887" s="6" t="s">
        <v>5023</v>
      </c>
      <c r="H1887" t="s">
        <v>98</v>
      </c>
      <c r="I1887" t="s">
        <v>3214</v>
      </c>
      <c r="J1887" t="s">
        <v>170</v>
      </c>
    </row>
    <row r="1888" spans="1:10" x14ac:dyDescent="0.75">
      <c r="A1888" s="16">
        <v>43123</v>
      </c>
      <c r="B1888" t="s">
        <v>4</v>
      </c>
      <c r="C1888" t="s">
        <v>25</v>
      </c>
      <c r="D1888" t="s">
        <v>3430</v>
      </c>
      <c r="E1888">
        <v>1</v>
      </c>
      <c r="G1888" s="6"/>
      <c r="H1888" t="s">
        <v>88</v>
      </c>
      <c r="I1888" t="s">
        <v>3214</v>
      </c>
      <c r="J1888" t="s">
        <v>170</v>
      </c>
    </row>
    <row r="1889" spans="1:10" x14ac:dyDescent="0.75">
      <c r="A1889" s="16">
        <v>43123</v>
      </c>
      <c r="B1889" t="s">
        <v>4</v>
      </c>
      <c r="C1889" t="s">
        <v>25</v>
      </c>
      <c r="D1889" t="s">
        <v>3431</v>
      </c>
      <c r="E1889">
        <v>1</v>
      </c>
      <c r="G1889" s="6"/>
      <c r="H1889" t="s">
        <v>88</v>
      </c>
      <c r="I1889" t="s">
        <v>3214</v>
      </c>
      <c r="J1889" t="s">
        <v>170</v>
      </c>
    </row>
    <row r="1890" spans="1:10" x14ac:dyDescent="0.75">
      <c r="A1890" s="16">
        <v>43112</v>
      </c>
      <c r="B1890" t="s">
        <v>4</v>
      </c>
      <c r="C1890" t="s">
        <v>46</v>
      </c>
      <c r="D1890" t="s">
        <v>5025</v>
      </c>
      <c r="E1890">
        <v>1</v>
      </c>
      <c r="F1890" t="s">
        <v>3441</v>
      </c>
      <c r="G1890" s="6" t="s">
        <v>3442</v>
      </c>
      <c r="H1890" t="s">
        <v>46</v>
      </c>
      <c r="I1890" t="s">
        <v>2447</v>
      </c>
      <c r="J1890" t="s">
        <v>170</v>
      </c>
    </row>
    <row r="1891" spans="1:10" x14ac:dyDescent="0.75">
      <c r="A1891" s="16">
        <v>43112</v>
      </c>
      <c r="B1891" t="s">
        <v>4</v>
      </c>
      <c r="C1891" t="s">
        <v>46</v>
      </c>
      <c r="D1891" t="s">
        <v>3432</v>
      </c>
      <c r="E1891">
        <v>1</v>
      </c>
      <c r="G1891" s="6" t="s">
        <v>3443</v>
      </c>
      <c r="H1891" t="s">
        <v>46</v>
      </c>
      <c r="I1891" t="s">
        <v>168</v>
      </c>
      <c r="J1891" t="s">
        <v>170</v>
      </c>
    </row>
    <row r="1892" spans="1:10" x14ac:dyDescent="0.75">
      <c r="A1892" s="16">
        <v>43112</v>
      </c>
      <c r="B1892" t="s">
        <v>4</v>
      </c>
      <c r="C1892" t="s">
        <v>46</v>
      </c>
      <c r="D1892" t="s">
        <v>5026</v>
      </c>
      <c r="E1892">
        <v>1</v>
      </c>
      <c r="G1892" s="6"/>
      <c r="H1892" t="s">
        <v>683</v>
      </c>
      <c r="I1892" t="s">
        <v>168</v>
      </c>
      <c r="J1892" t="s">
        <v>170</v>
      </c>
    </row>
    <row r="1893" spans="1:10" x14ac:dyDescent="0.75">
      <c r="A1893" s="16">
        <v>43112</v>
      </c>
      <c r="B1893" t="s">
        <v>4</v>
      </c>
      <c r="C1893" t="s">
        <v>46</v>
      </c>
      <c r="D1893" t="s">
        <v>5027</v>
      </c>
      <c r="E1893">
        <v>1</v>
      </c>
      <c r="G1893" s="6"/>
      <c r="H1893" t="s">
        <v>683</v>
      </c>
      <c r="I1893" t="s">
        <v>168</v>
      </c>
      <c r="J1893" t="s">
        <v>170</v>
      </c>
    </row>
    <row r="1894" spans="1:10" x14ac:dyDescent="0.75">
      <c r="A1894" s="16">
        <v>43112</v>
      </c>
      <c r="B1894" t="s">
        <v>4</v>
      </c>
      <c r="C1894" t="s">
        <v>46</v>
      </c>
      <c r="D1894" t="s">
        <v>3433</v>
      </c>
      <c r="E1894">
        <v>1</v>
      </c>
      <c r="G1894" s="6"/>
      <c r="H1894" t="s">
        <v>46</v>
      </c>
      <c r="I1894" t="s">
        <v>2447</v>
      </c>
      <c r="J1894" t="s">
        <v>170</v>
      </c>
    </row>
    <row r="1895" spans="1:10" x14ac:dyDescent="0.75">
      <c r="A1895" s="16">
        <v>43112</v>
      </c>
      <c r="B1895" t="s">
        <v>4</v>
      </c>
      <c r="C1895" t="s">
        <v>46</v>
      </c>
      <c r="D1895" t="s">
        <v>5028</v>
      </c>
      <c r="E1895">
        <v>1</v>
      </c>
      <c r="G1895" s="6"/>
      <c r="H1895" t="s">
        <v>683</v>
      </c>
      <c r="I1895" t="s">
        <v>168</v>
      </c>
      <c r="J1895" t="s">
        <v>170</v>
      </c>
    </row>
    <row r="1896" spans="1:10" x14ac:dyDescent="0.75">
      <c r="A1896" s="16">
        <v>43112</v>
      </c>
      <c r="B1896" t="s">
        <v>4</v>
      </c>
      <c r="C1896" t="s">
        <v>46</v>
      </c>
      <c r="D1896" t="s">
        <v>5029</v>
      </c>
      <c r="E1896">
        <v>1</v>
      </c>
      <c r="G1896" s="6"/>
      <c r="H1896" t="s">
        <v>4630</v>
      </c>
      <c r="I1896" t="s">
        <v>168</v>
      </c>
      <c r="J1896" t="s">
        <v>169</v>
      </c>
    </row>
    <row r="1897" spans="1:10" x14ac:dyDescent="0.75">
      <c r="A1897" s="16">
        <v>43112</v>
      </c>
      <c r="B1897" t="s">
        <v>4</v>
      </c>
      <c r="C1897" t="s">
        <v>46</v>
      </c>
      <c r="D1897" t="s">
        <v>3434</v>
      </c>
      <c r="E1897">
        <v>1</v>
      </c>
      <c r="G1897" s="6"/>
      <c r="H1897" t="s">
        <v>46</v>
      </c>
      <c r="I1897" t="s">
        <v>168</v>
      </c>
      <c r="J1897" t="s">
        <v>169</v>
      </c>
    </row>
    <row r="1898" spans="1:10" x14ac:dyDescent="0.75">
      <c r="A1898" s="16">
        <v>43112</v>
      </c>
      <c r="B1898" t="s">
        <v>4</v>
      </c>
      <c r="C1898" t="s">
        <v>46</v>
      </c>
      <c r="D1898" t="s">
        <v>3435</v>
      </c>
      <c r="E1898">
        <v>1</v>
      </c>
      <c r="G1898" s="6"/>
      <c r="H1898" t="s">
        <v>46</v>
      </c>
      <c r="I1898" t="s">
        <v>168</v>
      </c>
      <c r="J1898" t="s">
        <v>169</v>
      </c>
    </row>
    <row r="1899" spans="1:10" x14ac:dyDescent="0.75">
      <c r="A1899" s="16">
        <v>43112</v>
      </c>
      <c r="B1899" t="s">
        <v>4</v>
      </c>
      <c r="C1899" t="s">
        <v>46</v>
      </c>
      <c r="D1899" t="s">
        <v>3436</v>
      </c>
      <c r="E1899">
        <v>1</v>
      </c>
      <c r="G1899" s="6"/>
      <c r="H1899" t="s">
        <v>46</v>
      </c>
      <c r="I1899" t="s">
        <v>2447</v>
      </c>
      <c r="J1899" t="s">
        <v>4150</v>
      </c>
    </row>
    <row r="1900" spans="1:10" x14ac:dyDescent="0.75">
      <c r="A1900" s="16">
        <v>43112</v>
      </c>
      <c r="B1900" t="s">
        <v>4</v>
      </c>
      <c r="C1900" t="s">
        <v>46</v>
      </c>
      <c r="D1900" t="s">
        <v>3437</v>
      </c>
      <c r="E1900">
        <v>1</v>
      </c>
      <c r="G1900" s="6"/>
      <c r="H1900" t="s">
        <v>46</v>
      </c>
      <c r="I1900" t="s">
        <v>2447</v>
      </c>
      <c r="J1900" t="s">
        <v>4077</v>
      </c>
    </row>
    <row r="1901" spans="1:10" x14ac:dyDescent="0.75">
      <c r="A1901" s="16">
        <v>43112</v>
      </c>
      <c r="B1901" t="s">
        <v>4</v>
      </c>
      <c r="C1901" t="s">
        <v>46</v>
      </c>
      <c r="D1901" t="s">
        <v>3438</v>
      </c>
      <c r="E1901">
        <v>1</v>
      </c>
      <c r="G1901" s="6"/>
      <c r="H1901" t="s">
        <v>46</v>
      </c>
      <c r="I1901" t="s">
        <v>168</v>
      </c>
      <c r="J1901" t="s">
        <v>169</v>
      </c>
    </row>
    <row r="1902" spans="1:10" x14ac:dyDescent="0.75">
      <c r="A1902" s="16">
        <v>43112</v>
      </c>
      <c r="B1902" t="s">
        <v>4</v>
      </c>
      <c r="C1902" t="s">
        <v>46</v>
      </c>
      <c r="D1902" t="s">
        <v>3439</v>
      </c>
      <c r="E1902">
        <v>1</v>
      </c>
      <c r="G1902" s="6"/>
      <c r="H1902" t="s">
        <v>46</v>
      </c>
      <c r="I1902" t="s">
        <v>2447</v>
      </c>
      <c r="J1902" t="s">
        <v>4077</v>
      </c>
    </row>
    <row r="1903" spans="1:10" x14ac:dyDescent="0.75">
      <c r="A1903" s="16">
        <v>43112</v>
      </c>
      <c r="B1903" t="s">
        <v>4</v>
      </c>
      <c r="C1903" t="s">
        <v>46</v>
      </c>
      <c r="D1903" t="s">
        <v>3440</v>
      </c>
      <c r="E1903">
        <v>1</v>
      </c>
      <c r="G1903" s="6"/>
      <c r="H1903" t="s">
        <v>46</v>
      </c>
      <c r="I1903" t="s">
        <v>2447</v>
      </c>
      <c r="J1903" t="s">
        <v>4077</v>
      </c>
    </row>
    <row r="1904" spans="1:10" x14ac:dyDescent="0.75">
      <c r="A1904" s="16">
        <v>43104</v>
      </c>
      <c r="B1904" t="s">
        <v>4</v>
      </c>
      <c r="C1904" t="s">
        <v>452</v>
      </c>
      <c r="D1904" t="s">
        <v>5031</v>
      </c>
      <c r="E1904">
        <v>1</v>
      </c>
      <c r="F1904" t="s">
        <v>5714</v>
      </c>
      <c r="G1904" s="6" t="s">
        <v>5715</v>
      </c>
      <c r="H1904" t="s">
        <v>4005</v>
      </c>
      <c r="I1904" t="s">
        <v>168</v>
      </c>
      <c r="J1904" t="s">
        <v>170</v>
      </c>
    </row>
    <row r="1905" spans="1:10" x14ac:dyDescent="0.75">
      <c r="A1905" s="16">
        <v>43104</v>
      </c>
      <c r="B1905" t="s">
        <v>4</v>
      </c>
      <c r="C1905" t="s">
        <v>452</v>
      </c>
      <c r="D1905" t="s">
        <v>5030</v>
      </c>
      <c r="E1905">
        <v>1</v>
      </c>
      <c r="G1905" s="6"/>
      <c r="H1905" t="s">
        <v>5001</v>
      </c>
      <c r="I1905" t="s">
        <v>168</v>
      </c>
      <c r="J1905" t="s">
        <v>170</v>
      </c>
    </row>
    <row r="1906" spans="1:10" x14ac:dyDescent="0.75">
      <c r="A1906" s="16">
        <v>43104</v>
      </c>
      <c r="B1906" t="s">
        <v>4</v>
      </c>
      <c r="C1906" t="s">
        <v>452</v>
      </c>
      <c r="D1906" t="s">
        <v>5032</v>
      </c>
      <c r="E1906">
        <v>1</v>
      </c>
      <c r="G1906" s="6"/>
      <c r="H1906" t="s">
        <v>98</v>
      </c>
      <c r="I1906" t="s">
        <v>168</v>
      </c>
      <c r="J1906" t="s">
        <v>170</v>
      </c>
    </row>
    <row r="1907" spans="1:10" x14ac:dyDescent="0.75">
      <c r="A1907" s="16">
        <v>43104</v>
      </c>
      <c r="B1907" t="s">
        <v>4</v>
      </c>
      <c r="C1907" t="s">
        <v>46</v>
      </c>
      <c r="D1907" t="s">
        <v>3444</v>
      </c>
      <c r="E1907">
        <v>1</v>
      </c>
      <c r="F1907" t="s">
        <v>3450</v>
      </c>
      <c r="G1907" s="6" t="s">
        <v>3449</v>
      </c>
      <c r="H1907" t="s">
        <v>2288</v>
      </c>
      <c r="I1907" t="s">
        <v>168</v>
      </c>
      <c r="J1907" t="s">
        <v>169</v>
      </c>
    </row>
    <row r="1908" spans="1:10" x14ac:dyDescent="0.75">
      <c r="A1908" s="16">
        <v>43104</v>
      </c>
      <c r="B1908" t="s">
        <v>4</v>
      </c>
      <c r="C1908" t="s">
        <v>46</v>
      </c>
      <c r="D1908" t="s">
        <v>3445</v>
      </c>
      <c r="E1908">
        <v>1</v>
      </c>
      <c r="G1908" s="6" t="s">
        <v>3451</v>
      </c>
      <c r="H1908" t="s">
        <v>2288</v>
      </c>
      <c r="I1908" t="s">
        <v>168</v>
      </c>
      <c r="J1908" t="s">
        <v>169</v>
      </c>
    </row>
    <row r="1909" spans="1:10" x14ac:dyDescent="0.75">
      <c r="A1909" s="16">
        <v>43104</v>
      </c>
      <c r="B1909" t="s">
        <v>4</v>
      </c>
      <c r="C1909" t="s">
        <v>46</v>
      </c>
      <c r="D1909" t="s">
        <v>3446</v>
      </c>
      <c r="E1909">
        <v>1</v>
      </c>
      <c r="G1909" s="6"/>
      <c r="H1909" t="s">
        <v>2288</v>
      </c>
      <c r="I1909" t="s">
        <v>168</v>
      </c>
      <c r="J1909" t="s">
        <v>169</v>
      </c>
    </row>
    <row r="1910" spans="1:10" x14ac:dyDescent="0.75">
      <c r="A1910" s="16">
        <v>43104</v>
      </c>
      <c r="B1910" t="s">
        <v>4</v>
      </c>
      <c r="C1910" t="s">
        <v>46</v>
      </c>
      <c r="D1910" t="s">
        <v>3447</v>
      </c>
      <c r="E1910">
        <v>1</v>
      </c>
      <c r="G1910" s="6"/>
      <c r="H1910" t="s">
        <v>2288</v>
      </c>
      <c r="I1910" t="s">
        <v>168</v>
      </c>
      <c r="J1910" t="s">
        <v>169</v>
      </c>
    </row>
    <row r="1911" spans="1:10" x14ac:dyDescent="0.75">
      <c r="A1911" s="16">
        <v>43104</v>
      </c>
      <c r="B1911" t="s">
        <v>4</v>
      </c>
      <c r="C1911" t="s">
        <v>46</v>
      </c>
      <c r="D1911" t="s">
        <v>3448</v>
      </c>
      <c r="E1911">
        <v>1</v>
      </c>
      <c r="G1911" s="6"/>
      <c r="H1911" t="s">
        <v>2288</v>
      </c>
      <c r="I1911" t="s">
        <v>168</v>
      </c>
      <c r="J1911" t="s">
        <v>169</v>
      </c>
    </row>
    <row r="1912" spans="1:10" x14ac:dyDescent="0.75">
      <c r="A1912" s="16">
        <v>43090</v>
      </c>
      <c r="B1912" t="s">
        <v>4</v>
      </c>
      <c r="C1912" t="s">
        <v>5</v>
      </c>
      <c r="D1912" t="s">
        <v>3452</v>
      </c>
      <c r="E1912">
        <v>1</v>
      </c>
      <c r="F1912" t="s">
        <v>3454</v>
      </c>
      <c r="G1912" s="6" t="s">
        <v>3455</v>
      </c>
      <c r="H1912" t="s">
        <v>1994</v>
      </c>
      <c r="I1912" t="s">
        <v>168</v>
      </c>
      <c r="J1912" t="s">
        <v>170</v>
      </c>
    </row>
    <row r="1913" spans="1:10" x14ac:dyDescent="0.75">
      <c r="A1913" s="16">
        <v>43090</v>
      </c>
      <c r="B1913" t="s">
        <v>4</v>
      </c>
      <c r="C1913" t="s">
        <v>5</v>
      </c>
      <c r="D1913" t="s">
        <v>3453</v>
      </c>
      <c r="E1913">
        <v>1</v>
      </c>
      <c r="G1913" s="6"/>
      <c r="H1913" t="s">
        <v>1994</v>
      </c>
      <c r="I1913" t="s">
        <v>168</v>
      </c>
      <c r="J1913" t="s">
        <v>170</v>
      </c>
    </row>
    <row r="1914" spans="1:10" x14ac:dyDescent="0.75">
      <c r="A1914" s="16">
        <v>43089</v>
      </c>
      <c r="B1914" t="s">
        <v>4</v>
      </c>
      <c r="C1914" t="s">
        <v>5</v>
      </c>
      <c r="D1914" t="s">
        <v>3462</v>
      </c>
      <c r="E1914">
        <v>1</v>
      </c>
      <c r="F1914" t="s">
        <v>3456</v>
      </c>
      <c r="G1914" s="6" t="s">
        <v>3458</v>
      </c>
      <c r="H1914" t="s">
        <v>1994</v>
      </c>
      <c r="I1914" t="s">
        <v>2447</v>
      </c>
      <c r="J1914" t="s">
        <v>170</v>
      </c>
    </row>
    <row r="1915" spans="1:10" x14ac:dyDescent="0.75">
      <c r="A1915" s="16">
        <v>43089</v>
      </c>
      <c r="B1915" t="s">
        <v>4</v>
      </c>
      <c r="C1915" t="s">
        <v>5</v>
      </c>
      <c r="D1915" t="s">
        <v>3463</v>
      </c>
      <c r="E1915">
        <v>1</v>
      </c>
      <c r="G1915" s="6" t="s">
        <v>3457</v>
      </c>
      <c r="H1915" t="s">
        <v>1994</v>
      </c>
      <c r="I1915" t="s">
        <v>2447</v>
      </c>
      <c r="J1915" t="s">
        <v>170</v>
      </c>
    </row>
    <row r="1916" spans="1:10" x14ac:dyDescent="0.75">
      <c r="A1916" s="16">
        <v>43089</v>
      </c>
      <c r="B1916" t="s">
        <v>4</v>
      </c>
      <c r="C1916" t="s">
        <v>5</v>
      </c>
      <c r="D1916" t="s">
        <v>3459</v>
      </c>
      <c r="E1916">
        <v>1</v>
      </c>
      <c r="G1916" s="6"/>
      <c r="H1916" t="s">
        <v>1994</v>
      </c>
      <c r="I1916" t="s">
        <v>168</v>
      </c>
      <c r="J1916" t="s">
        <v>170</v>
      </c>
    </row>
    <row r="1917" spans="1:10" x14ac:dyDescent="0.75">
      <c r="A1917" s="16">
        <v>43089</v>
      </c>
      <c r="B1917" t="s">
        <v>4</v>
      </c>
      <c r="C1917" t="s">
        <v>5</v>
      </c>
      <c r="D1917" t="s">
        <v>3460</v>
      </c>
      <c r="E1917">
        <v>1</v>
      </c>
      <c r="G1917" s="6"/>
      <c r="H1917" t="s">
        <v>1994</v>
      </c>
      <c r="I1917" t="s">
        <v>168</v>
      </c>
      <c r="J1917" t="s">
        <v>170</v>
      </c>
    </row>
    <row r="1918" spans="1:10" x14ac:dyDescent="0.75">
      <c r="A1918" s="16">
        <v>43089</v>
      </c>
      <c r="B1918" t="s">
        <v>4</v>
      </c>
      <c r="C1918" t="s">
        <v>5</v>
      </c>
      <c r="D1918" t="s">
        <v>3461</v>
      </c>
      <c r="E1918">
        <v>1</v>
      </c>
      <c r="G1918" s="6"/>
      <c r="H1918" t="s">
        <v>1994</v>
      </c>
      <c r="I1918" t="s">
        <v>168</v>
      </c>
      <c r="J1918" t="s">
        <v>170</v>
      </c>
    </row>
    <row r="1919" spans="1:10" x14ac:dyDescent="0.75">
      <c r="A1919" s="16">
        <v>43074</v>
      </c>
      <c r="B1919" t="s">
        <v>4</v>
      </c>
      <c r="C1919" t="s">
        <v>25</v>
      </c>
      <c r="D1919" t="s">
        <v>3464</v>
      </c>
      <c r="E1919">
        <v>1</v>
      </c>
      <c r="F1919" t="s">
        <v>3465</v>
      </c>
      <c r="G1919" s="6" t="s">
        <v>3466</v>
      </c>
      <c r="H1919" t="s">
        <v>446</v>
      </c>
      <c r="I1919" t="s">
        <v>3214</v>
      </c>
      <c r="J1919" t="s">
        <v>170</v>
      </c>
    </row>
    <row r="1920" spans="1:10" x14ac:dyDescent="0.75">
      <c r="A1920" s="16">
        <v>43059</v>
      </c>
      <c r="B1920" t="s">
        <v>4</v>
      </c>
      <c r="C1920" t="s">
        <v>46</v>
      </c>
      <c r="D1920" t="s">
        <v>3467</v>
      </c>
      <c r="E1920">
        <v>1</v>
      </c>
      <c r="F1920" t="s">
        <v>3470</v>
      </c>
      <c r="G1920" s="6" t="s">
        <v>3471</v>
      </c>
      <c r="H1920" t="s">
        <v>173</v>
      </c>
      <c r="I1920" t="s">
        <v>168</v>
      </c>
      <c r="J1920" t="s">
        <v>170</v>
      </c>
    </row>
    <row r="1921" spans="1:10" x14ac:dyDescent="0.75">
      <c r="A1921" s="16">
        <v>43059</v>
      </c>
      <c r="B1921" t="s">
        <v>4</v>
      </c>
      <c r="C1921" t="s">
        <v>46</v>
      </c>
      <c r="D1921" t="s">
        <v>3468</v>
      </c>
      <c r="E1921">
        <v>1</v>
      </c>
      <c r="G1921" s="6" t="s">
        <v>3472</v>
      </c>
      <c r="H1921" t="s">
        <v>173</v>
      </c>
      <c r="I1921" t="s">
        <v>168</v>
      </c>
      <c r="J1921" t="s">
        <v>170</v>
      </c>
    </row>
    <row r="1922" spans="1:10" x14ac:dyDescent="0.75">
      <c r="A1922" s="16">
        <v>43059</v>
      </c>
      <c r="B1922" t="s">
        <v>4</v>
      </c>
      <c r="C1922" t="s">
        <v>46</v>
      </c>
      <c r="D1922" t="s">
        <v>3469</v>
      </c>
      <c r="E1922">
        <v>1</v>
      </c>
      <c r="G1922" s="6"/>
      <c r="H1922" t="s">
        <v>173</v>
      </c>
      <c r="I1922" t="s">
        <v>168</v>
      </c>
      <c r="J1922" t="s">
        <v>169</v>
      </c>
    </row>
    <row r="1923" spans="1:10" x14ac:dyDescent="0.75">
      <c r="A1923" s="16">
        <v>43059</v>
      </c>
      <c r="B1923" t="s">
        <v>4</v>
      </c>
      <c r="C1923" t="s">
        <v>46</v>
      </c>
      <c r="D1923" t="s">
        <v>3473</v>
      </c>
      <c r="E1923">
        <v>1</v>
      </c>
      <c r="G1923" s="6"/>
      <c r="H1923" t="s">
        <v>173</v>
      </c>
      <c r="I1923" t="s">
        <v>168</v>
      </c>
      <c r="J1923" t="s">
        <v>169</v>
      </c>
    </row>
    <row r="1924" spans="1:10" x14ac:dyDescent="0.75">
      <c r="A1924" s="16">
        <v>43059</v>
      </c>
      <c r="B1924" t="s">
        <v>4</v>
      </c>
      <c r="C1924" t="s">
        <v>25</v>
      </c>
      <c r="D1924" t="s">
        <v>4045</v>
      </c>
      <c r="E1924">
        <v>1</v>
      </c>
      <c r="F1924" t="s">
        <v>4046</v>
      </c>
      <c r="G1924" s="6"/>
      <c r="H1924" t="s">
        <v>98</v>
      </c>
      <c r="I1924" t="s">
        <v>3214</v>
      </c>
      <c r="J1924" t="s">
        <v>170</v>
      </c>
    </row>
    <row r="1925" spans="1:10" x14ac:dyDescent="0.75">
      <c r="A1925" s="16">
        <v>43059</v>
      </c>
      <c r="B1925" t="s">
        <v>4</v>
      </c>
      <c r="C1925" t="s">
        <v>25</v>
      </c>
      <c r="D1925" t="s">
        <v>4043</v>
      </c>
      <c r="E1925">
        <v>1</v>
      </c>
      <c r="F1925" t="s">
        <v>4044</v>
      </c>
      <c r="G1925" s="6"/>
      <c r="H1925" t="s">
        <v>98</v>
      </c>
      <c r="I1925" t="s">
        <v>3214</v>
      </c>
      <c r="J1925" t="s">
        <v>170</v>
      </c>
    </row>
    <row r="1926" spans="1:10" x14ac:dyDescent="0.75">
      <c r="A1926" s="16">
        <v>43059</v>
      </c>
      <c r="B1926" t="s">
        <v>4</v>
      </c>
      <c r="C1926" t="s">
        <v>25</v>
      </c>
      <c r="D1926" t="s">
        <v>4041</v>
      </c>
      <c r="E1926">
        <v>1</v>
      </c>
      <c r="F1926" t="s">
        <v>4042</v>
      </c>
      <c r="G1926" s="6"/>
      <c r="H1926" t="s">
        <v>98</v>
      </c>
      <c r="I1926" t="s">
        <v>3214</v>
      </c>
      <c r="J1926" t="s">
        <v>170</v>
      </c>
    </row>
    <row r="1927" spans="1:10" x14ac:dyDescent="0.75">
      <c r="A1927" s="16">
        <v>43059</v>
      </c>
      <c r="B1927" t="s">
        <v>4</v>
      </c>
      <c r="C1927" t="s">
        <v>25</v>
      </c>
      <c r="D1927" t="s">
        <v>4039</v>
      </c>
      <c r="E1927">
        <v>1</v>
      </c>
      <c r="F1927" t="s">
        <v>4040</v>
      </c>
      <c r="G1927" s="6"/>
      <c r="H1927" t="s">
        <v>98</v>
      </c>
      <c r="I1927" t="s">
        <v>3214</v>
      </c>
      <c r="J1927" t="s">
        <v>170</v>
      </c>
    </row>
    <row r="1928" spans="1:10" x14ac:dyDescent="0.75">
      <c r="A1928" s="16">
        <v>43059</v>
      </c>
      <c r="B1928" t="s">
        <v>4</v>
      </c>
      <c r="C1928" t="s">
        <v>25</v>
      </c>
      <c r="D1928" t="s">
        <v>4037</v>
      </c>
      <c r="E1928">
        <v>1</v>
      </c>
      <c r="F1928" t="s">
        <v>4038</v>
      </c>
      <c r="G1928" s="6"/>
      <c r="H1928" t="s">
        <v>98</v>
      </c>
      <c r="I1928" t="s">
        <v>3214</v>
      </c>
      <c r="J1928" t="s">
        <v>170</v>
      </c>
    </row>
    <row r="1929" spans="1:10" x14ac:dyDescent="0.75">
      <c r="A1929" s="16">
        <v>43021</v>
      </c>
      <c r="B1929" t="s">
        <v>4</v>
      </c>
      <c r="C1929" t="s">
        <v>46</v>
      </c>
      <c r="D1929" t="s">
        <v>3474</v>
      </c>
      <c r="E1929">
        <v>1</v>
      </c>
      <c r="F1929" t="s">
        <v>3476</v>
      </c>
      <c r="G1929" s="6" t="s">
        <v>3477</v>
      </c>
      <c r="H1929" t="s">
        <v>2288</v>
      </c>
      <c r="I1929" t="s">
        <v>168</v>
      </c>
      <c r="J1929" t="s">
        <v>169</v>
      </c>
    </row>
    <row r="1930" spans="1:10" x14ac:dyDescent="0.75">
      <c r="A1930" s="16">
        <v>43021</v>
      </c>
      <c r="B1930" t="s">
        <v>4</v>
      </c>
      <c r="C1930" t="s">
        <v>46</v>
      </c>
      <c r="D1930" t="s">
        <v>3475</v>
      </c>
      <c r="E1930">
        <v>1</v>
      </c>
      <c r="G1930" s="6" t="s">
        <v>3478</v>
      </c>
      <c r="H1930" t="s">
        <v>2288</v>
      </c>
      <c r="I1930" t="s">
        <v>168</v>
      </c>
      <c r="J1930" t="s">
        <v>169</v>
      </c>
    </row>
    <row r="1931" spans="1:10" x14ac:dyDescent="0.75">
      <c r="A1931" s="16">
        <v>43021</v>
      </c>
      <c r="B1931" t="s">
        <v>4</v>
      </c>
      <c r="C1931" t="s">
        <v>46</v>
      </c>
      <c r="D1931" t="s">
        <v>3479</v>
      </c>
      <c r="E1931">
        <v>1</v>
      </c>
      <c r="G1931" s="6"/>
      <c r="H1931" t="s">
        <v>2288</v>
      </c>
      <c r="I1931" t="s">
        <v>2447</v>
      </c>
      <c r="J1931" t="s">
        <v>2535</v>
      </c>
    </row>
    <row r="1932" spans="1:10" x14ac:dyDescent="0.75">
      <c r="A1932" s="16">
        <v>42992</v>
      </c>
      <c r="B1932" t="s">
        <v>4</v>
      </c>
      <c r="C1932" t="s">
        <v>46</v>
      </c>
      <c r="D1932" t="s">
        <v>3480</v>
      </c>
      <c r="E1932">
        <v>1</v>
      </c>
      <c r="F1932" t="s">
        <v>3488</v>
      </c>
      <c r="G1932" s="6" t="s">
        <v>3489</v>
      </c>
      <c r="H1932" t="s">
        <v>2253</v>
      </c>
      <c r="I1932" t="s">
        <v>168</v>
      </c>
      <c r="J1932" t="s">
        <v>170</v>
      </c>
    </row>
    <row r="1933" spans="1:10" x14ac:dyDescent="0.75">
      <c r="A1933" s="16">
        <v>42992</v>
      </c>
      <c r="B1933" t="s">
        <v>4</v>
      </c>
      <c r="C1933" t="s">
        <v>46</v>
      </c>
      <c r="D1933" t="s">
        <v>3481</v>
      </c>
      <c r="E1933">
        <v>1</v>
      </c>
      <c r="G1933" s="6" t="s">
        <v>3490</v>
      </c>
      <c r="H1933" t="s">
        <v>2253</v>
      </c>
      <c r="I1933" t="s">
        <v>168</v>
      </c>
      <c r="J1933" t="s">
        <v>170</v>
      </c>
    </row>
    <row r="1934" spans="1:10" x14ac:dyDescent="0.75">
      <c r="A1934" s="16">
        <v>42992</v>
      </c>
      <c r="B1934" t="s">
        <v>4</v>
      </c>
      <c r="C1934" t="s">
        <v>46</v>
      </c>
      <c r="D1934" t="s">
        <v>3482</v>
      </c>
      <c r="E1934">
        <v>1</v>
      </c>
      <c r="G1934" s="6"/>
      <c r="H1934" t="s">
        <v>2253</v>
      </c>
      <c r="I1934" t="s">
        <v>168</v>
      </c>
      <c r="J1934" t="s">
        <v>170</v>
      </c>
    </row>
    <row r="1935" spans="1:10" x14ac:dyDescent="0.75">
      <c r="A1935" s="16">
        <v>42992</v>
      </c>
      <c r="B1935" t="s">
        <v>4</v>
      </c>
      <c r="C1935" t="s">
        <v>46</v>
      </c>
      <c r="D1935" t="s">
        <v>3483</v>
      </c>
      <c r="E1935">
        <v>1</v>
      </c>
      <c r="G1935" s="6"/>
      <c r="H1935" t="s">
        <v>2253</v>
      </c>
      <c r="I1935" t="s">
        <v>168</v>
      </c>
      <c r="J1935" t="s">
        <v>170</v>
      </c>
    </row>
    <row r="1936" spans="1:10" x14ac:dyDescent="0.75">
      <c r="A1936" s="16">
        <v>42992</v>
      </c>
      <c r="B1936" t="s">
        <v>4</v>
      </c>
      <c r="C1936" t="s">
        <v>46</v>
      </c>
      <c r="D1936" t="s">
        <v>3484</v>
      </c>
      <c r="E1936">
        <v>1</v>
      </c>
      <c r="G1936" s="6"/>
      <c r="H1936" t="s">
        <v>2253</v>
      </c>
      <c r="I1936" t="s">
        <v>168</v>
      </c>
      <c r="J1936" t="s">
        <v>170</v>
      </c>
    </row>
    <row r="1937" spans="1:10" x14ac:dyDescent="0.75">
      <c r="A1937" s="16">
        <v>42992</v>
      </c>
      <c r="B1937" t="s">
        <v>4</v>
      </c>
      <c r="C1937" t="s">
        <v>46</v>
      </c>
      <c r="D1937" t="s">
        <v>3485</v>
      </c>
      <c r="E1937">
        <v>1</v>
      </c>
      <c r="G1937" s="6"/>
      <c r="H1937" t="s">
        <v>2253</v>
      </c>
      <c r="I1937" t="s">
        <v>168</v>
      </c>
      <c r="J1937" t="s">
        <v>170</v>
      </c>
    </row>
    <row r="1938" spans="1:10" x14ac:dyDescent="0.75">
      <c r="A1938" s="16">
        <v>42992</v>
      </c>
      <c r="B1938" t="s">
        <v>4</v>
      </c>
      <c r="C1938" t="s">
        <v>46</v>
      </c>
      <c r="D1938" t="s">
        <v>3486</v>
      </c>
      <c r="E1938">
        <v>1</v>
      </c>
      <c r="G1938" s="6"/>
      <c r="H1938" t="s">
        <v>2253</v>
      </c>
      <c r="I1938" t="s">
        <v>168</v>
      </c>
      <c r="J1938" t="s">
        <v>170</v>
      </c>
    </row>
    <row r="1939" spans="1:10" x14ac:dyDescent="0.75">
      <c r="A1939" s="16">
        <v>42992</v>
      </c>
      <c r="B1939" t="s">
        <v>4</v>
      </c>
      <c r="C1939" t="s">
        <v>46</v>
      </c>
      <c r="D1939" t="s">
        <v>3487</v>
      </c>
      <c r="E1939">
        <v>1</v>
      </c>
      <c r="G1939" s="6"/>
      <c r="H1939" t="s">
        <v>2253</v>
      </c>
      <c r="I1939" t="s">
        <v>168</v>
      </c>
      <c r="J1939" t="s">
        <v>169</v>
      </c>
    </row>
    <row r="1940" spans="1:10" x14ac:dyDescent="0.75">
      <c r="A1940" s="16">
        <v>42976</v>
      </c>
      <c r="B1940" t="s">
        <v>4</v>
      </c>
      <c r="C1940" t="s">
        <v>25</v>
      </c>
      <c r="D1940" t="s">
        <v>3491</v>
      </c>
      <c r="E1940">
        <v>1</v>
      </c>
      <c r="F1940" t="s">
        <v>3492</v>
      </c>
      <c r="G1940" s="6" t="s">
        <v>3493</v>
      </c>
      <c r="H1940" t="s">
        <v>446</v>
      </c>
      <c r="I1940" t="s">
        <v>3214</v>
      </c>
      <c r="J1940" t="s">
        <v>170</v>
      </c>
    </row>
    <row r="1941" spans="1:10" x14ac:dyDescent="0.75">
      <c r="A1941" s="16">
        <v>42964</v>
      </c>
      <c r="B1941" t="s">
        <v>4</v>
      </c>
      <c r="C1941" t="s">
        <v>25</v>
      </c>
      <c r="D1941" t="s">
        <v>3494</v>
      </c>
      <c r="E1941">
        <v>1</v>
      </c>
      <c r="F1941" t="s">
        <v>3496</v>
      </c>
      <c r="G1941" s="6" t="s">
        <v>3497</v>
      </c>
      <c r="H1941" t="s">
        <v>446</v>
      </c>
      <c r="I1941" t="s">
        <v>3214</v>
      </c>
      <c r="J1941" t="s">
        <v>170</v>
      </c>
    </row>
    <row r="1942" spans="1:10" x14ac:dyDescent="0.75">
      <c r="A1942" s="16">
        <v>42964</v>
      </c>
      <c r="B1942" t="s">
        <v>4</v>
      </c>
      <c r="C1942" t="s">
        <v>25</v>
      </c>
      <c r="D1942" t="s">
        <v>3495</v>
      </c>
      <c r="E1942">
        <v>1</v>
      </c>
      <c r="G1942" s="6"/>
      <c r="H1942" t="s">
        <v>446</v>
      </c>
      <c r="I1942" t="s">
        <v>3214</v>
      </c>
      <c r="J1942" t="s">
        <v>170</v>
      </c>
    </row>
    <row r="1943" spans="1:10" x14ac:dyDescent="0.75">
      <c r="A1943" s="16">
        <v>42944</v>
      </c>
      <c r="B1943" t="s">
        <v>4</v>
      </c>
      <c r="C1943" t="s">
        <v>46</v>
      </c>
      <c r="D1943" t="s">
        <v>3498</v>
      </c>
      <c r="E1943">
        <v>1</v>
      </c>
      <c r="F1943" t="s">
        <v>3504</v>
      </c>
      <c r="G1943" s="6" t="s">
        <v>3505</v>
      </c>
      <c r="H1943" t="s">
        <v>2288</v>
      </c>
      <c r="I1943" t="s">
        <v>2447</v>
      </c>
      <c r="J1943" t="s">
        <v>2535</v>
      </c>
    </row>
    <row r="1944" spans="1:10" x14ac:dyDescent="0.75">
      <c r="A1944" s="16">
        <v>42944</v>
      </c>
      <c r="B1944" t="s">
        <v>4</v>
      </c>
      <c r="C1944" t="s">
        <v>46</v>
      </c>
      <c r="D1944" t="s">
        <v>3499</v>
      </c>
      <c r="E1944">
        <v>1</v>
      </c>
      <c r="G1944" s="6" t="s">
        <v>3506</v>
      </c>
      <c r="H1944" t="s">
        <v>2288</v>
      </c>
      <c r="I1944" t="s">
        <v>2447</v>
      </c>
      <c r="J1944" t="s">
        <v>2535</v>
      </c>
    </row>
    <row r="1945" spans="1:10" x14ac:dyDescent="0.75">
      <c r="A1945" s="16">
        <v>42944</v>
      </c>
      <c r="B1945" t="s">
        <v>4</v>
      </c>
      <c r="C1945" t="s">
        <v>46</v>
      </c>
      <c r="D1945" t="s">
        <v>3500</v>
      </c>
      <c r="E1945">
        <v>1</v>
      </c>
      <c r="G1945" s="6"/>
      <c r="H1945" t="s">
        <v>2288</v>
      </c>
      <c r="I1945" t="s">
        <v>2447</v>
      </c>
      <c r="J1945" t="s">
        <v>2535</v>
      </c>
    </row>
    <row r="1946" spans="1:10" x14ac:dyDescent="0.75">
      <c r="A1946" s="16">
        <v>42944</v>
      </c>
      <c r="B1946" t="s">
        <v>4</v>
      </c>
      <c r="C1946" t="s">
        <v>46</v>
      </c>
      <c r="D1946" t="s">
        <v>3501</v>
      </c>
      <c r="E1946">
        <v>1</v>
      </c>
      <c r="G1946" s="6"/>
      <c r="H1946" t="s">
        <v>2288</v>
      </c>
      <c r="I1946" t="s">
        <v>2447</v>
      </c>
      <c r="J1946" t="s">
        <v>2535</v>
      </c>
    </row>
    <row r="1947" spans="1:10" x14ac:dyDescent="0.75">
      <c r="A1947" s="16">
        <v>42944</v>
      </c>
      <c r="B1947" t="s">
        <v>4</v>
      </c>
      <c r="C1947" t="s">
        <v>46</v>
      </c>
      <c r="D1947" t="s">
        <v>3502</v>
      </c>
      <c r="E1947">
        <v>1</v>
      </c>
      <c r="G1947" s="6"/>
      <c r="H1947" t="s">
        <v>2288</v>
      </c>
      <c r="I1947" t="s">
        <v>2447</v>
      </c>
      <c r="J1947" t="s">
        <v>2535</v>
      </c>
    </row>
    <row r="1948" spans="1:10" x14ac:dyDescent="0.75">
      <c r="A1948" s="16">
        <v>42944</v>
      </c>
      <c r="B1948" t="s">
        <v>4</v>
      </c>
      <c r="C1948" t="s">
        <v>46</v>
      </c>
      <c r="D1948" t="s">
        <v>3503</v>
      </c>
      <c r="E1948">
        <v>1</v>
      </c>
      <c r="G1948" s="6"/>
      <c r="H1948" t="s">
        <v>2288</v>
      </c>
      <c r="I1948" t="s">
        <v>2447</v>
      </c>
      <c r="J1948" t="s">
        <v>2535</v>
      </c>
    </row>
    <row r="1949" spans="1:10" x14ac:dyDescent="0.75">
      <c r="A1949" s="16">
        <v>42937</v>
      </c>
      <c r="B1949" t="s">
        <v>4</v>
      </c>
      <c r="C1949" t="s">
        <v>25</v>
      </c>
      <c r="D1949" t="s">
        <v>3507</v>
      </c>
      <c r="E1949">
        <v>1</v>
      </c>
      <c r="F1949" t="s">
        <v>3508</v>
      </c>
      <c r="G1949" s="6" t="s">
        <v>3509</v>
      </c>
      <c r="H1949" t="s">
        <v>446</v>
      </c>
      <c r="I1949" t="s">
        <v>3214</v>
      </c>
      <c r="J1949" t="s">
        <v>170</v>
      </c>
    </row>
    <row r="1950" spans="1:10" x14ac:dyDescent="0.75">
      <c r="A1950" s="16">
        <v>42906</v>
      </c>
      <c r="B1950" t="s">
        <v>4</v>
      </c>
      <c r="C1950" t="s">
        <v>5</v>
      </c>
      <c r="D1950" t="s">
        <v>3591</v>
      </c>
      <c r="E1950">
        <v>1</v>
      </c>
      <c r="F1950" t="s">
        <v>3592</v>
      </c>
      <c r="G1950" s="6" t="s">
        <v>3564</v>
      </c>
      <c r="H1950" t="s">
        <v>43</v>
      </c>
      <c r="I1950" t="s">
        <v>2447</v>
      </c>
      <c r="J1950" t="s">
        <v>170</v>
      </c>
    </row>
    <row r="1951" spans="1:10" x14ac:dyDescent="0.75">
      <c r="A1951" s="16">
        <v>42906</v>
      </c>
      <c r="B1951" t="s">
        <v>4</v>
      </c>
      <c r="C1951" t="s">
        <v>5</v>
      </c>
      <c r="D1951" t="s">
        <v>3510</v>
      </c>
      <c r="E1951">
        <v>1</v>
      </c>
      <c r="G1951" s="6" t="s">
        <v>3565</v>
      </c>
      <c r="H1951" t="s">
        <v>43</v>
      </c>
      <c r="I1951" t="s">
        <v>2447</v>
      </c>
      <c r="J1951" t="s">
        <v>170</v>
      </c>
    </row>
    <row r="1952" spans="1:10" x14ac:dyDescent="0.75">
      <c r="A1952" s="16">
        <v>42906</v>
      </c>
      <c r="B1952" t="s">
        <v>4</v>
      </c>
      <c r="C1952" t="s">
        <v>5</v>
      </c>
      <c r="D1952" t="s">
        <v>3511</v>
      </c>
      <c r="E1952">
        <v>1</v>
      </c>
      <c r="F1952" t="s">
        <v>3570</v>
      </c>
      <c r="G1952" s="6"/>
      <c r="H1952" t="s">
        <v>43</v>
      </c>
      <c r="I1952" t="s">
        <v>2447</v>
      </c>
      <c r="J1952" t="s">
        <v>170</v>
      </c>
    </row>
    <row r="1953" spans="1:10" x14ac:dyDescent="0.75">
      <c r="A1953" s="16">
        <v>42906</v>
      </c>
      <c r="B1953" t="s">
        <v>4</v>
      </c>
      <c r="C1953" t="s">
        <v>5</v>
      </c>
      <c r="D1953" t="s">
        <v>3512</v>
      </c>
      <c r="E1953">
        <v>1</v>
      </c>
      <c r="F1953" t="s">
        <v>3574</v>
      </c>
      <c r="G1953" s="6"/>
      <c r="H1953" t="s">
        <v>43</v>
      </c>
      <c r="I1953" t="s">
        <v>2447</v>
      </c>
      <c r="J1953" t="s">
        <v>170</v>
      </c>
    </row>
    <row r="1954" spans="1:10" x14ac:dyDescent="0.75">
      <c r="A1954" s="16">
        <v>42906</v>
      </c>
      <c r="B1954" t="s">
        <v>4</v>
      </c>
      <c r="C1954" t="s">
        <v>5</v>
      </c>
      <c r="D1954" t="s">
        <v>3513</v>
      </c>
      <c r="E1954">
        <v>1</v>
      </c>
      <c r="F1954" t="s">
        <v>3572</v>
      </c>
      <c r="G1954" s="6"/>
      <c r="H1954" t="s">
        <v>43</v>
      </c>
      <c r="I1954" t="s">
        <v>2447</v>
      </c>
      <c r="J1954" t="s">
        <v>170</v>
      </c>
    </row>
    <row r="1955" spans="1:10" x14ac:dyDescent="0.75">
      <c r="A1955" s="16">
        <v>42906</v>
      </c>
      <c r="B1955" t="s">
        <v>4</v>
      </c>
      <c r="C1955" t="s">
        <v>5</v>
      </c>
      <c r="D1955" t="s">
        <v>3579</v>
      </c>
      <c r="E1955">
        <v>1</v>
      </c>
      <c r="F1955" t="s">
        <v>3577</v>
      </c>
      <c r="G1955" s="6"/>
      <c r="H1955" t="s">
        <v>43</v>
      </c>
      <c r="I1955" t="s">
        <v>2447</v>
      </c>
      <c r="J1955" t="s">
        <v>170</v>
      </c>
    </row>
    <row r="1956" spans="1:10" x14ac:dyDescent="0.75">
      <c r="A1956" s="16">
        <v>42906</v>
      </c>
      <c r="B1956" t="s">
        <v>4</v>
      </c>
      <c r="C1956" t="s">
        <v>5</v>
      </c>
      <c r="D1956" t="s">
        <v>3575</v>
      </c>
      <c r="E1956">
        <v>1</v>
      </c>
      <c r="F1956" t="s">
        <v>3576</v>
      </c>
      <c r="G1956" s="6"/>
      <c r="H1956" t="s">
        <v>43</v>
      </c>
      <c r="I1956" t="s">
        <v>2447</v>
      </c>
      <c r="J1956" t="s">
        <v>170</v>
      </c>
    </row>
    <row r="1957" spans="1:10" x14ac:dyDescent="0.75">
      <c r="A1957" s="16">
        <v>42906</v>
      </c>
      <c r="B1957" t="s">
        <v>4</v>
      </c>
      <c r="C1957" t="s">
        <v>5</v>
      </c>
      <c r="D1957" t="s">
        <v>3567</v>
      </c>
      <c r="E1957">
        <v>1</v>
      </c>
      <c r="F1957" s="11" t="s">
        <v>3568</v>
      </c>
      <c r="G1957" s="6"/>
      <c r="H1957" t="s">
        <v>43</v>
      </c>
      <c r="I1957" t="s">
        <v>2447</v>
      </c>
      <c r="J1957" t="s">
        <v>170</v>
      </c>
    </row>
    <row r="1958" spans="1:10" x14ac:dyDescent="0.75">
      <c r="A1958" s="16">
        <v>42906</v>
      </c>
      <c r="B1958" t="s">
        <v>4</v>
      </c>
      <c r="C1958" t="s">
        <v>5</v>
      </c>
      <c r="D1958" t="s">
        <v>3514</v>
      </c>
      <c r="E1958">
        <v>1</v>
      </c>
      <c r="F1958" t="s">
        <v>3571</v>
      </c>
      <c r="G1958" s="6"/>
      <c r="H1958" t="s">
        <v>43</v>
      </c>
      <c r="I1958" t="s">
        <v>2447</v>
      </c>
      <c r="J1958" t="s">
        <v>170</v>
      </c>
    </row>
    <row r="1959" spans="1:10" x14ac:dyDescent="0.75">
      <c r="A1959" s="16">
        <v>42906</v>
      </c>
      <c r="B1959" t="s">
        <v>4</v>
      </c>
      <c r="C1959" t="s">
        <v>5</v>
      </c>
      <c r="D1959" t="s">
        <v>3515</v>
      </c>
      <c r="E1959">
        <v>1</v>
      </c>
      <c r="F1959" t="s">
        <v>3573</v>
      </c>
      <c r="G1959" s="6"/>
      <c r="H1959" t="s">
        <v>43</v>
      </c>
      <c r="I1959" t="s">
        <v>2447</v>
      </c>
      <c r="J1959" t="s">
        <v>170</v>
      </c>
    </row>
    <row r="1960" spans="1:10" x14ac:dyDescent="0.75">
      <c r="A1960" s="16">
        <v>42906</v>
      </c>
      <c r="B1960" t="s">
        <v>4</v>
      </c>
      <c r="C1960" t="s">
        <v>5</v>
      </c>
      <c r="D1960" t="s">
        <v>3516</v>
      </c>
      <c r="E1960">
        <v>1</v>
      </c>
      <c r="F1960" t="s">
        <v>3584</v>
      </c>
      <c r="G1960" s="6"/>
      <c r="H1960" t="s">
        <v>43</v>
      </c>
      <c r="I1960" t="s">
        <v>2447</v>
      </c>
      <c r="J1960" t="s">
        <v>170</v>
      </c>
    </row>
    <row r="1961" spans="1:10" x14ac:dyDescent="0.75">
      <c r="A1961" s="16">
        <v>42906</v>
      </c>
      <c r="B1961" t="s">
        <v>4</v>
      </c>
      <c r="C1961" t="s">
        <v>5</v>
      </c>
      <c r="D1961" t="s">
        <v>3517</v>
      </c>
      <c r="E1961">
        <v>1</v>
      </c>
      <c r="F1961" t="s">
        <v>3569</v>
      </c>
      <c r="G1961" s="6"/>
      <c r="H1961" t="s">
        <v>43</v>
      </c>
      <c r="I1961" t="s">
        <v>2447</v>
      </c>
      <c r="J1961" t="s">
        <v>170</v>
      </c>
    </row>
    <row r="1962" spans="1:10" x14ac:dyDescent="0.75">
      <c r="A1962" s="16">
        <v>42906</v>
      </c>
      <c r="B1962" t="s">
        <v>4</v>
      </c>
      <c r="C1962" t="s">
        <v>5</v>
      </c>
      <c r="D1962" t="s">
        <v>3518</v>
      </c>
      <c r="E1962">
        <v>1</v>
      </c>
      <c r="F1962" t="s">
        <v>3586</v>
      </c>
      <c r="G1962" s="6"/>
      <c r="H1962" t="s">
        <v>43</v>
      </c>
      <c r="I1962" t="s">
        <v>168</v>
      </c>
      <c r="J1962" t="s">
        <v>170</v>
      </c>
    </row>
    <row r="1963" spans="1:10" x14ac:dyDescent="0.75">
      <c r="A1963" s="16">
        <v>42906</v>
      </c>
      <c r="B1963" t="s">
        <v>4</v>
      </c>
      <c r="C1963" t="s">
        <v>5</v>
      </c>
      <c r="D1963" t="s">
        <v>3519</v>
      </c>
      <c r="E1963">
        <v>1</v>
      </c>
      <c r="F1963" t="s">
        <v>3578</v>
      </c>
      <c r="G1963" s="6"/>
      <c r="H1963" t="s">
        <v>43</v>
      </c>
      <c r="I1963" t="s">
        <v>2447</v>
      </c>
      <c r="J1963" t="s">
        <v>170</v>
      </c>
    </row>
    <row r="1964" spans="1:10" x14ac:dyDescent="0.75">
      <c r="A1964" s="16">
        <v>42906</v>
      </c>
      <c r="B1964" t="s">
        <v>4</v>
      </c>
      <c r="C1964" t="s">
        <v>5</v>
      </c>
      <c r="D1964" t="s">
        <v>3520</v>
      </c>
      <c r="E1964">
        <v>1</v>
      </c>
      <c r="F1964" t="s">
        <v>3588</v>
      </c>
      <c r="G1964" s="6"/>
      <c r="H1964" t="s">
        <v>43</v>
      </c>
      <c r="I1964" t="s">
        <v>168</v>
      </c>
      <c r="J1964" t="s">
        <v>170</v>
      </c>
    </row>
    <row r="1965" spans="1:10" x14ac:dyDescent="0.75">
      <c r="A1965" s="16">
        <v>42906</v>
      </c>
      <c r="B1965" t="s">
        <v>4</v>
      </c>
      <c r="C1965" t="s">
        <v>5</v>
      </c>
      <c r="D1965" t="s">
        <v>3521</v>
      </c>
      <c r="E1965">
        <v>1</v>
      </c>
      <c r="F1965" t="s">
        <v>3594</v>
      </c>
      <c r="G1965" s="6"/>
      <c r="H1965" t="s">
        <v>43</v>
      </c>
      <c r="I1965" t="s">
        <v>2447</v>
      </c>
      <c r="J1965" t="s">
        <v>170</v>
      </c>
    </row>
    <row r="1966" spans="1:10" x14ac:dyDescent="0.75">
      <c r="A1966" s="16">
        <v>42906</v>
      </c>
      <c r="B1966" t="s">
        <v>4</v>
      </c>
      <c r="C1966" t="s">
        <v>5</v>
      </c>
      <c r="D1966" t="s">
        <v>3522</v>
      </c>
      <c r="E1966">
        <v>1</v>
      </c>
      <c r="F1966" t="s">
        <v>3587</v>
      </c>
      <c r="G1966" s="6"/>
      <c r="H1966" t="s">
        <v>43</v>
      </c>
      <c r="I1966" t="s">
        <v>168</v>
      </c>
      <c r="J1966" t="s">
        <v>170</v>
      </c>
    </row>
    <row r="1967" spans="1:10" x14ac:dyDescent="0.75">
      <c r="A1967" s="16">
        <v>42906</v>
      </c>
      <c r="B1967" t="s">
        <v>4</v>
      </c>
      <c r="C1967" t="s">
        <v>5</v>
      </c>
      <c r="D1967" t="s">
        <v>3523</v>
      </c>
      <c r="E1967">
        <v>1</v>
      </c>
      <c r="F1967" t="s">
        <v>3580</v>
      </c>
      <c r="G1967" s="6"/>
      <c r="H1967" t="s">
        <v>43</v>
      </c>
      <c r="I1967" t="s">
        <v>3214</v>
      </c>
      <c r="J1967" t="s">
        <v>170</v>
      </c>
    </row>
    <row r="1968" spans="1:10" x14ac:dyDescent="0.75">
      <c r="A1968" s="16">
        <v>42906</v>
      </c>
      <c r="B1968" t="s">
        <v>4</v>
      </c>
      <c r="C1968" t="s">
        <v>5</v>
      </c>
      <c r="D1968" t="s">
        <v>3524</v>
      </c>
      <c r="E1968">
        <v>1</v>
      </c>
      <c r="F1968" t="s">
        <v>3593</v>
      </c>
      <c r="G1968" s="6"/>
      <c r="H1968" t="s">
        <v>43</v>
      </c>
      <c r="I1968" t="s">
        <v>2447</v>
      </c>
      <c r="J1968" t="s">
        <v>170</v>
      </c>
    </row>
    <row r="1969" spans="1:10" x14ac:dyDescent="0.75">
      <c r="A1969" s="16">
        <v>42906</v>
      </c>
      <c r="B1969" t="s">
        <v>4</v>
      </c>
      <c r="C1969" t="s">
        <v>5</v>
      </c>
      <c r="D1969" t="s">
        <v>3525</v>
      </c>
      <c r="E1969">
        <v>1</v>
      </c>
      <c r="G1969" s="6"/>
      <c r="H1969" t="s">
        <v>43</v>
      </c>
      <c r="I1969" t="s">
        <v>168</v>
      </c>
      <c r="J1969" t="s">
        <v>170</v>
      </c>
    </row>
    <row r="1970" spans="1:10" x14ac:dyDescent="0.75">
      <c r="A1970" s="16">
        <v>42906</v>
      </c>
      <c r="B1970" t="s">
        <v>4</v>
      </c>
      <c r="C1970" t="s">
        <v>5</v>
      </c>
      <c r="D1970" t="s">
        <v>3526</v>
      </c>
      <c r="E1970">
        <v>1</v>
      </c>
      <c r="F1970" t="s">
        <v>3581</v>
      </c>
      <c r="G1970" s="6"/>
      <c r="H1970" t="s">
        <v>43</v>
      </c>
      <c r="I1970" t="s">
        <v>2447</v>
      </c>
      <c r="J1970" t="s">
        <v>2535</v>
      </c>
    </row>
    <row r="1971" spans="1:10" x14ac:dyDescent="0.75">
      <c r="A1971" s="16">
        <v>42906</v>
      </c>
      <c r="B1971" t="s">
        <v>4</v>
      </c>
      <c r="C1971" t="s">
        <v>5</v>
      </c>
      <c r="D1971" t="s">
        <v>3527</v>
      </c>
      <c r="E1971">
        <v>1</v>
      </c>
      <c r="G1971" s="6"/>
      <c r="H1971" t="s">
        <v>43</v>
      </c>
      <c r="I1971" t="s">
        <v>168</v>
      </c>
      <c r="J1971" t="s">
        <v>169</v>
      </c>
    </row>
    <row r="1972" spans="1:10" x14ac:dyDescent="0.75">
      <c r="A1972" s="16">
        <v>42906</v>
      </c>
      <c r="B1972" t="s">
        <v>4</v>
      </c>
      <c r="C1972" t="s">
        <v>5</v>
      </c>
      <c r="D1972" t="s">
        <v>3528</v>
      </c>
      <c r="E1972">
        <v>1</v>
      </c>
      <c r="G1972" s="6"/>
      <c r="H1972" t="s">
        <v>43</v>
      </c>
      <c r="I1972" t="s">
        <v>168</v>
      </c>
      <c r="J1972" t="s">
        <v>169</v>
      </c>
    </row>
    <row r="1973" spans="1:10" x14ac:dyDescent="0.75">
      <c r="A1973" s="16">
        <v>42906</v>
      </c>
      <c r="B1973" t="s">
        <v>4</v>
      </c>
      <c r="C1973" t="s">
        <v>5</v>
      </c>
      <c r="D1973" t="s">
        <v>3529</v>
      </c>
      <c r="E1973">
        <v>1</v>
      </c>
      <c r="G1973" s="6"/>
      <c r="H1973" t="s">
        <v>43</v>
      </c>
      <c r="I1973" t="s">
        <v>168</v>
      </c>
      <c r="J1973" t="s">
        <v>3134</v>
      </c>
    </row>
    <row r="1974" spans="1:10" x14ac:dyDescent="0.75">
      <c r="A1974" s="16">
        <v>42906</v>
      </c>
      <c r="B1974" t="s">
        <v>4</v>
      </c>
      <c r="C1974" t="s">
        <v>5</v>
      </c>
      <c r="D1974" t="s">
        <v>3530</v>
      </c>
      <c r="E1974">
        <v>1</v>
      </c>
      <c r="G1974" s="6"/>
      <c r="H1974" t="s">
        <v>43</v>
      </c>
      <c r="I1974" t="s">
        <v>168</v>
      </c>
      <c r="J1974" t="s">
        <v>3134</v>
      </c>
    </row>
    <row r="1975" spans="1:10" x14ac:dyDescent="0.75">
      <c r="A1975" s="16">
        <v>42906</v>
      </c>
      <c r="B1975" t="s">
        <v>4</v>
      </c>
      <c r="C1975" t="s">
        <v>5</v>
      </c>
      <c r="D1975" t="s">
        <v>3531</v>
      </c>
      <c r="E1975">
        <v>1</v>
      </c>
      <c r="G1975" s="6"/>
      <c r="H1975" t="s">
        <v>43</v>
      </c>
      <c r="I1975" t="s">
        <v>168</v>
      </c>
      <c r="J1975" t="s">
        <v>3134</v>
      </c>
    </row>
    <row r="1976" spans="1:10" x14ac:dyDescent="0.75">
      <c r="A1976" s="16">
        <v>42906</v>
      </c>
      <c r="B1976" t="s">
        <v>4</v>
      </c>
      <c r="C1976" t="s">
        <v>5</v>
      </c>
      <c r="D1976" t="s">
        <v>3532</v>
      </c>
      <c r="E1976">
        <v>1</v>
      </c>
      <c r="G1976" s="6"/>
      <c r="H1976" t="s">
        <v>43</v>
      </c>
      <c r="I1976" t="s">
        <v>168</v>
      </c>
      <c r="J1976" t="s">
        <v>3134</v>
      </c>
    </row>
    <row r="1977" spans="1:10" x14ac:dyDescent="0.75">
      <c r="A1977" s="16">
        <v>42906</v>
      </c>
      <c r="B1977" t="s">
        <v>4</v>
      </c>
      <c r="C1977" t="s">
        <v>5</v>
      </c>
      <c r="D1977" t="s">
        <v>3533</v>
      </c>
      <c r="E1977">
        <v>1</v>
      </c>
      <c r="F1977" t="s">
        <v>3589</v>
      </c>
      <c r="G1977" s="6"/>
      <c r="H1977" t="s">
        <v>43</v>
      </c>
      <c r="I1977" t="s">
        <v>168</v>
      </c>
      <c r="J1977" t="s">
        <v>169</v>
      </c>
    </row>
    <row r="1978" spans="1:10" x14ac:dyDescent="0.75">
      <c r="A1978" s="16">
        <v>42906</v>
      </c>
      <c r="B1978" t="s">
        <v>4</v>
      </c>
      <c r="C1978" t="s">
        <v>5</v>
      </c>
      <c r="D1978" t="s">
        <v>3534</v>
      </c>
      <c r="E1978">
        <v>1</v>
      </c>
      <c r="G1978" s="6"/>
      <c r="H1978" t="s">
        <v>2289</v>
      </c>
      <c r="I1978" t="s">
        <v>168</v>
      </c>
      <c r="J1978" t="s">
        <v>169</v>
      </c>
    </row>
    <row r="1979" spans="1:10" x14ac:dyDescent="0.75">
      <c r="A1979" s="16">
        <v>42906</v>
      </c>
      <c r="B1979" t="s">
        <v>4</v>
      </c>
      <c r="C1979" t="s">
        <v>5</v>
      </c>
      <c r="D1979" t="s">
        <v>3535</v>
      </c>
      <c r="E1979">
        <v>1</v>
      </c>
      <c r="G1979" s="6"/>
      <c r="H1979" t="s">
        <v>3590</v>
      </c>
      <c r="I1979" t="s">
        <v>168</v>
      </c>
      <c r="J1979" t="s">
        <v>169</v>
      </c>
    </row>
    <row r="1980" spans="1:10" x14ac:dyDescent="0.75">
      <c r="A1980" s="16">
        <v>42906</v>
      </c>
      <c r="B1980" t="s">
        <v>4</v>
      </c>
      <c r="C1980" t="s">
        <v>5</v>
      </c>
      <c r="D1980" t="s">
        <v>3536</v>
      </c>
      <c r="E1980">
        <v>1</v>
      </c>
      <c r="G1980" s="6"/>
      <c r="H1980" t="s">
        <v>43</v>
      </c>
      <c r="I1980" t="s">
        <v>168</v>
      </c>
      <c r="J1980" t="s">
        <v>169</v>
      </c>
    </row>
    <row r="1981" spans="1:10" x14ac:dyDescent="0.75">
      <c r="A1981" s="16">
        <v>42906</v>
      </c>
      <c r="B1981" t="s">
        <v>4</v>
      </c>
      <c r="C1981" t="s">
        <v>5</v>
      </c>
      <c r="D1981" t="s">
        <v>3537</v>
      </c>
      <c r="E1981">
        <v>1</v>
      </c>
      <c r="G1981" s="6"/>
      <c r="H1981" t="s">
        <v>43</v>
      </c>
      <c r="I1981" t="s">
        <v>3214</v>
      </c>
      <c r="J1981" t="s">
        <v>169</v>
      </c>
    </row>
    <row r="1982" spans="1:10" x14ac:dyDescent="0.75">
      <c r="A1982" s="16">
        <v>42906</v>
      </c>
      <c r="B1982" t="s">
        <v>4</v>
      </c>
      <c r="C1982" t="s">
        <v>5</v>
      </c>
      <c r="D1982" t="s">
        <v>3538</v>
      </c>
      <c r="E1982">
        <v>1</v>
      </c>
      <c r="G1982" s="6"/>
      <c r="H1982" t="s">
        <v>43</v>
      </c>
      <c r="I1982" t="s">
        <v>168</v>
      </c>
      <c r="J1982" t="s">
        <v>169</v>
      </c>
    </row>
    <row r="1983" spans="1:10" x14ac:dyDescent="0.75">
      <c r="A1983" s="16">
        <v>42906</v>
      </c>
      <c r="B1983" t="s">
        <v>4</v>
      </c>
      <c r="C1983" t="s">
        <v>5</v>
      </c>
      <c r="D1983" t="s">
        <v>3539</v>
      </c>
      <c r="E1983">
        <v>1</v>
      </c>
      <c r="F1983" t="s">
        <v>3582</v>
      </c>
      <c r="G1983" s="6"/>
      <c r="H1983" t="s">
        <v>43</v>
      </c>
      <c r="I1983" t="s">
        <v>2447</v>
      </c>
      <c r="J1983" t="s">
        <v>2535</v>
      </c>
    </row>
    <row r="1984" spans="1:10" x14ac:dyDescent="0.75">
      <c r="A1984" s="16">
        <v>42906</v>
      </c>
      <c r="B1984" t="s">
        <v>4</v>
      </c>
      <c r="C1984" t="s">
        <v>5</v>
      </c>
      <c r="D1984" t="s">
        <v>3540</v>
      </c>
      <c r="E1984">
        <v>1</v>
      </c>
      <c r="G1984" s="6"/>
      <c r="H1984" t="s">
        <v>43</v>
      </c>
      <c r="I1984" t="s">
        <v>168</v>
      </c>
      <c r="J1984" t="s">
        <v>3134</v>
      </c>
    </row>
    <row r="1985" spans="1:10" x14ac:dyDescent="0.75">
      <c r="A1985" s="16">
        <v>42906</v>
      </c>
      <c r="B1985" t="s">
        <v>4</v>
      </c>
      <c r="C1985" t="s">
        <v>5</v>
      </c>
      <c r="D1985" t="s">
        <v>3541</v>
      </c>
      <c r="E1985">
        <v>1</v>
      </c>
      <c r="F1985" t="s">
        <v>3583</v>
      </c>
      <c r="G1985" s="6"/>
      <c r="H1985" t="s">
        <v>43</v>
      </c>
      <c r="I1985" t="s">
        <v>168</v>
      </c>
      <c r="J1985" t="s">
        <v>3134</v>
      </c>
    </row>
    <row r="1986" spans="1:10" x14ac:dyDescent="0.75">
      <c r="A1986" s="16">
        <v>42906</v>
      </c>
      <c r="B1986" t="s">
        <v>4</v>
      </c>
      <c r="C1986" t="s">
        <v>5</v>
      </c>
      <c r="D1986" t="s">
        <v>3542</v>
      </c>
      <c r="E1986">
        <v>1</v>
      </c>
      <c r="G1986" s="6"/>
      <c r="H1986" t="s">
        <v>43</v>
      </c>
      <c r="I1986" t="s">
        <v>168</v>
      </c>
      <c r="J1986" t="s">
        <v>3134</v>
      </c>
    </row>
    <row r="1987" spans="1:10" x14ac:dyDescent="0.75">
      <c r="A1987" s="16">
        <v>42906</v>
      </c>
      <c r="B1987" t="s">
        <v>4</v>
      </c>
      <c r="C1987" t="s">
        <v>5</v>
      </c>
      <c r="D1987" t="s">
        <v>3543</v>
      </c>
      <c r="E1987">
        <v>1</v>
      </c>
      <c r="F1987" t="s">
        <v>3585</v>
      </c>
      <c r="G1987" s="6"/>
      <c r="H1987" t="s">
        <v>43</v>
      </c>
      <c r="I1987" t="s">
        <v>168</v>
      </c>
      <c r="J1987" t="s">
        <v>169</v>
      </c>
    </row>
    <row r="1988" spans="1:10" x14ac:dyDescent="0.75">
      <c r="A1988" s="16">
        <v>42906</v>
      </c>
      <c r="B1988" t="s">
        <v>4</v>
      </c>
      <c r="C1988" t="s">
        <v>5</v>
      </c>
      <c r="D1988" t="s">
        <v>3544</v>
      </c>
      <c r="E1988">
        <v>1</v>
      </c>
      <c r="G1988" s="6"/>
      <c r="H1988" t="s">
        <v>43</v>
      </c>
      <c r="I1988" t="s">
        <v>168</v>
      </c>
      <c r="J1988" t="s">
        <v>169</v>
      </c>
    </row>
    <row r="1989" spans="1:10" x14ac:dyDescent="0.75">
      <c r="A1989" s="16">
        <v>42906</v>
      </c>
      <c r="B1989" t="s">
        <v>4</v>
      </c>
      <c r="C1989" t="s">
        <v>5</v>
      </c>
      <c r="D1989" t="s">
        <v>3545</v>
      </c>
      <c r="E1989">
        <v>1</v>
      </c>
      <c r="G1989" s="6"/>
      <c r="H1989" t="s">
        <v>43</v>
      </c>
      <c r="I1989" t="s">
        <v>168</v>
      </c>
      <c r="J1989" t="s">
        <v>169</v>
      </c>
    </row>
    <row r="1990" spans="1:10" x14ac:dyDescent="0.75">
      <c r="A1990" s="16">
        <v>42906</v>
      </c>
      <c r="B1990" t="s">
        <v>4</v>
      </c>
      <c r="C1990" t="s">
        <v>5</v>
      </c>
      <c r="D1990" t="s">
        <v>3546</v>
      </c>
      <c r="E1990">
        <v>1</v>
      </c>
      <c r="G1990" s="6"/>
      <c r="H1990" t="s">
        <v>43</v>
      </c>
      <c r="I1990" t="s">
        <v>168</v>
      </c>
      <c r="J1990" t="s">
        <v>169</v>
      </c>
    </row>
    <row r="1991" spans="1:10" x14ac:dyDescent="0.75">
      <c r="A1991" s="16">
        <v>42906</v>
      </c>
      <c r="B1991" t="s">
        <v>4</v>
      </c>
      <c r="C1991" t="s">
        <v>5</v>
      </c>
      <c r="D1991" t="s">
        <v>3547</v>
      </c>
      <c r="E1991">
        <v>1</v>
      </c>
      <c r="G1991" s="6"/>
      <c r="H1991" t="s">
        <v>43</v>
      </c>
      <c r="I1991" t="s">
        <v>168</v>
      </c>
      <c r="J1991" t="s">
        <v>169</v>
      </c>
    </row>
    <row r="1992" spans="1:10" x14ac:dyDescent="0.75">
      <c r="A1992" s="16">
        <v>42906</v>
      </c>
      <c r="B1992" t="s">
        <v>4</v>
      </c>
      <c r="C1992" t="s">
        <v>5</v>
      </c>
      <c r="D1992" t="s">
        <v>3548</v>
      </c>
      <c r="E1992">
        <v>1</v>
      </c>
      <c r="G1992" s="6"/>
      <c r="H1992" t="s">
        <v>43</v>
      </c>
      <c r="I1992" t="s">
        <v>168</v>
      </c>
      <c r="J1992" t="s">
        <v>169</v>
      </c>
    </row>
    <row r="1993" spans="1:10" x14ac:dyDescent="0.75">
      <c r="A1993" s="16">
        <v>42906</v>
      </c>
      <c r="B1993" t="s">
        <v>4</v>
      </c>
      <c r="C1993" t="s">
        <v>5</v>
      </c>
      <c r="D1993" t="s">
        <v>3549</v>
      </c>
      <c r="E1993">
        <v>1</v>
      </c>
      <c r="G1993" s="6"/>
      <c r="H1993" t="s">
        <v>43</v>
      </c>
      <c r="I1993" t="s">
        <v>168</v>
      </c>
      <c r="J1993" t="s">
        <v>169</v>
      </c>
    </row>
    <row r="1994" spans="1:10" x14ac:dyDescent="0.75">
      <c r="A1994" s="16">
        <v>42906</v>
      </c>
      <c r="B1994" t="s">
        <v>4</v>
      </c>
      <c r="C1994" t="s">
        <v>5</v>
      </c>
      <c r="D1994" t="s">
        <v>3550</v>
      </c>
      <c r="E1994">
        <v>1</v>
      </c>
      <c r="G1994" s="6"/>
      <c r="H1994" t="s">
        <v>43</v>
      </c>
      <c r="I1994" t="s">
        <v>168</v>
      </c>
      <c r="J1994" t="s">
        <v>169</v>
      </c>
    </row>
    <row r="1995" spans="1:10" x14ac:dyDescent="0.75">
      <c r="A1995" s="16">
        <v>42906</v>
      </c>
      <c r="B1995" t="s">
        <v>4</v>
      </c>
      <c r="C1995" t="s">
        <v>5</v>
      </c>
      <c r="D1995" t="s">
        <v>3551</v>
      </c>
      <c r="E1995">
        <v>1</v>
      </c>
      <c r="G1995" s="6"/>
      <c r="H1995" t="s">
        <v>43</v>
      </c>
      <c r="I1995" t="s">
        <v>168</v>
      </c>
      <c r="J1995" t="s">
        <v>169</v>
      </c>
    </row>
    <row r="1996" spans="1:10" x14ac:dyDescent="0.75">
      <c r="A1996" s="16">
        <v>42906</v>
      </c>
      <c r="B1996" t="s">
        <v>4</v>
      </c>
      <c r="C1996" t="s">
        <v>5</v>
      </c>
      <c r="D1996" t="s">
        <v>3552</v>
      </c>
      <c r="E1996">
        <v>1</v>
      </c>
      <c r="G1996" s="6"/>
      <c r="H1996" t="s">
        <v>43</v>
      </c>
      <c r="I1996" t="s">
        <v>168</v>
      </c>
      <c r="J1996" t="s">
        <v>169</v>
      </c>
    </row>
    <row r="1997" spans="1:10" x14ac:dyDescent="0.75">
      <c r="A1997" s="16">
        <v>42906</v>
      </c>
      <c r="B1997" t="s">
        <v>4</v>
      </c>
      <c r="C1997" t="s">
        <v>5</v>
      </c>
      <c r="D1997" t="s">
        <v>3553</v>
      </c>
      <c r="E1997">
        <v>1</v>
      </c>
      <c r="G1997" s="6"/>
      <c r="H1997" t="s">
        <v>43</v>
      </c>
      <c r="I1997" t="s">
        <v>168</v>
      </c>
      <c r="J1997" t="s">
        <v>169</v>
      </c>
    </row>
    <row r="1998" spans="1:10" x14ac:dyDescent="0.75">
      <c r="A1998" s="16">
        <v>42906</v>
      </c>
      <c r="B1998" t="s">
        <v>4</v>
      </c>
      <c r="C1998" t="s">
        <v>5</v>
      </c>
      <c r="D1998" t="s">
        <v>3554</v>
      </c>
      <c r="E1998">
        <v>1</v>
      </c>
      <c r="G1998" s="6"/>
      <c r="H1998" t="s">
        <v>43</v>
      </c>
      <c r="I1998" t="s">
        <v>168</v>
      </c>
      <c r="J1998" t="s">
        <v>169</v>
      </c>
    </row>
    <row r="1999" spans="1:10" x14ac:dyDescent="0.75">
      <c r="A1999" s="16">
        <v>42906</v>
      </c>
      <c r="B1999" t="s">
        <v>4</v>
      </c>
      <c r="C1999" t="s">
        <v>5</v>
      </c>
      <c r="D1999" t="s">
        <v>3555</v>
      </c>
      <c r="E1999">
        <v>1</v>
      </c>
      <c r="G1999" s="6"/>
      <c r="H1999" t="s">
        <v>43</v>
      </c>
      <c r="I1999" t="s">
        <v>168</v>
      </c>
      <c r="J1999" t="s">
        <v>169</v>
      </c>
    </row>
    <row r="2000" spans="1:10" x14ac:dyDescent="0.75">
      <c r="A2000" s="16">
        <v>42906</v>
      </c>
      <c r="B2000" t="s">
        <v>4</v>
      </c>
      <c r="C2000" t="s">
        <v>5</v>
      </c>
      <c r="D2000" t="s">
        <v>3556</v>
      </c>
      <c r="E2000">
        <v>1</v>
      </c>
      <c r="G2000" s="6"/>
      <c r="H2000" t="s">
        <v>43</v>
      </c>
      <c r="I2000" t="s">
        <v>168</v>
      </c>
      <c r="J2000" t="s">
        <v>169</v>
      </c>
    </row>
    <row r="2001" spans="1:10" x14ac:dyDescent="0.75">
      <c r="A2001" s="16">
        <v>42906</v>
      </c>
      <c r="B2001" t="s">
        <v>4</v>
      </c>
      <c r="C2001" t="s">
        <v>5</v>
      </c>
      <c r="D2001" t="s">
        <v>3557</v>
      </c>
      <c r="E2001">
        <v>1</v>
      </c>
      <c r="G2001" s="6"/>
      <c r="H2001" t="s">
        <v>43</v>
      </c>
      <c r="I2001" t="s">
        <v>168</v>
      </c>
      <c r="J2001" t="s">
        <v>169</v>
      </c>
    </row>
    <row r="2002" spans="1:10" x14ac:dyDescent="0.75">
      <c r="A2002" s="16">
        <v>42906</v>
      </c>
      <c r="B2002" t="s">
        <v>4</v>
      </c>
      <c r="C2002" t="s">
        <v>5</v>
      </c>
      <c r="D2002" t="s">
        <v>3558</v>
      </c>
      <c r="E2002">
        <v>1</v>
      </c>
      <c r="G2002" s="6"/>
      <c r="H2002" t="s">
        <v>43</v>
      </c>
      <c r="I2002" t="s">
        <v>168</v>
      </c>
      <c r="J2002" t="s">
        <v>169</v>
      </c>
    </row>
    <row r="2003" spans="1:10" x14ac:dyDescent="0.75">
      <c r="A2003" s="16">
        <v>42906</v>
      </c>
      <c r="B2003" t="s">
        <v>4</v>
      </c>
      <c r="C2003" t="s">
        <v>5</v>
      </c>
      <c r="D2003" t="s">
        <v>3559</v>
      </c>
      <c r="E2003">
        <v>1</v>
      </c>
      <c r="G2003" s="6"/>
      <c r="H2003" t="s">
        <v>43</v>
      </c>
      <c r="I2003" t="s">
        <v>168</v>
      </c>
      <c r="J2003" t="s">
        <v>169</v>
      </c>
    </row>
    <row r="2004" spans="1:10" x14ac:dyDescent="0.75">
      <c r="A2004" s="16">
        <v>42906</v>
      </c>
      <c r="B2004" t="s">
        <v>4</v>
      </c>
      <c r="C2004" t="s">
        <v>5</v>
      </c>
      <c r="D2004" t="s">
        <v>3560</v>
      </c>
      <c r="E2004">
        <v>1</v>
      </c>
      <c r="G2004" s="6"/>
      <c r="H2004" t="s">
        <v>43</v>
      </c>
      <c r="I2004" t="s">
        <v>168</v>
      </c>
      <c r="J2004" t="s">
        <v>169</v>
      </c>
    </row>
    <row r="2005" spans="1:10" x14ac:dyDescent="0.75">
      <c r="A2005" s="16">
        <v>42906</v>
      </c>
      <c r="B2005" t="s">
        <v>4</v>
      </c>
      <c r="C2005" t="s">
        <v>5</v>
      </c>
      <c r="D2005" t="s">
        <v>3561</v>
      </c>
      <c r="E2005">
        <v>1</v>
      </c>
      <c r="G2005" s="6"/>
      <c r="H2005" t="s">
        <v>43</v>
      </c>
      <c r="I2005" t="s">
        <v>168</v>
      </c>
      <c r="J2005" t="s">
        <v>169</v>
      </c>
    </row>
    <row r="2006" spans="1:10" x14ac:dyDescent="0.75">
      <c r="A2006" s="16">
        <v>42906</v>
      </c>
      <c r="B2006" t="s">
        <v>4</v>
      </c>
      <c r="C2006" t="s">
        <v>5</v>
      </c>
      <c r="D2006" t="s">
        <v>3562</v>
      </c>
      <c r="E2006">
        <v>1</v>
      </c>
      <c r="G2006" s="6"/>
      <c r="H2006" t="s">
        <v>43</v>
      </c>
      <c r="I2006" t="s">
        <v>168</v>
      </c>
      <c r="J2006" t="s">
        <v>169</v>
      </c>
    </row>
    <row r="2007" spans="1:10" x14ac:dyDescent="0.75">
      <c r="A2007" s="16">
        <v>42906</v>
      </c>
      <c r="B2007" t="s">
        <v>4</v>
      </c>
      <c r="C2007" t="s">
        <v>5</v>
      </c>
      <c r="D2007" t="s">
        <v>3563</v>
      </c>
      <c r="E2007">
        <v>1</v>
      </c>
      <c r="G2007" s="6"/>
      <c r="H2007" t="s">
        <v>43</v>
      </c>
      <c r="I2007" t="s">
        <v>168</v>
      </c>
      <c r="J2007" t="s">
        <v>169</v>
      </c>
    </row>
    <row r="2008" spans="1:10" x14ac:dyDescent="0.75">
      <c r="A2008" s="16">
        <v>42902</v>
      </c>
      <c r="B2008" t="s">
        <v>4</v>
      </c>
      <c r="C2008" t="s">
        <v>25</v>
      </c>
      <c r="D2008" t="s">
        <v>3595</v>
      </c>
      <c r="E2008">
        <v>1</v>
      </c>
      <c r="F2008" t="s">
        <v>3596</v>
      </c>
      <c r="G2008" s="6" t="s">
        <v>3597</v>
      </c>
      <c r="H2008" t="s">
        <v>88</v>
      </c>
      <c r="I2008" t="s">
        <v>3214</v>
      </c>
      <c r="J2008" t="s">
        <v>170</v>
      </c>
    </row>
    <row r="2009" spans="1:10" x14ac:dyDescent="0.75">
      <c r="A2009" s="16">
        <v>42901</v>
      </c>
      <c r="B2009" t="s">
        <v>4</v>
      </c>
      <c r="C2009" t="s">
        <v>25</v>
      </c>
      <c r="D2009" t="s">
        <v>3598</v>
      </c>
      <c r="E2009">
        <v>1</v>
      </c>
      <c r="F2009" t="s">
        <v>3600</v>
      </c>
      <c r="G2009" s="6" t="s">
        <v>3601</v>
      </c>
      <c r="H2009" t="s">
        <v>446</v>
      </c>
      <c r="I2009" t="s">
        <v>3214</v>
      </c>
      <c r="J2009" t="s">
        <v>170</v>
      </c>
    </row>
    <row r="2010" spans="1:10" x14ac:dyDescent="0.75">
      <c r="A2010" s="16">
        <v>42901</v>
      </c>
      <c r="B2010" t="s">
        <v>4</v>
      </c>
      <c r="C2010" t="s">
        <v>25</v>
      </c>
      <c r="D2010" t="s">
        <v>3599</v>
      </c>
      <c r="E2010">
        <v>1</v>
      </c>
      <c r="G2010" s="6" t="s">
        <v>3602</v>
      </c>
      <c r="H2010" t="s">
        <v>446</v>
      </c>
      <c r="I2010" t="s">
        <v>3214</v>
      </c>
      <c r="J2010" t="s">
        <v>170</v>
      </c>
    </row>
    <row r="2011" spans="1:10" x14ac:dyDescent="0.75">
      <c r="A2011" s="16">
        <v>42901</v>
      </c>
      <c r="B2011" t="s">
        <v>4</v>
      </c>
      <c r="C2011" t="s">
        <v>25</v>
      </c>
      <c r="D2011" t="s">
        <v>3603</v>
      </c>
      <c r="E2011">
        <v>1</v>
      </c>
      <c r="G2011" s="6"/>
      <c r="H2011" t="s">
        <v>446</v>
      </c>
      <c r="I2011" t="s">
        <v>3214</v>
      </c>
      <c r="J2011" t="s">
        <v>170</v>
      </c>
    </row>
    <row r="2012" spans="1:10" x14ac:dyDescent="0.75">
      <c r="A2012" s="16">
        <v>42901</v>
      </c>
      <c r="B2012" t="s">
        <v>4</v>
      </c>
      <c r="C2012" t="s">
        <v>25</v>
      </c>
      <c r="D2012" t="s">
        <v>3604</v>
      </c>
      <c r="E2012">
        <v>1</v>
      </c>
      <c r="G2012" s="6"/>
      <c r="H2012" t="s">
        <v>446</v>
      </c>
      <c r="I2012" t="s">
        <v>3214</v>
      </c>
      <c r="J2012" t="s">
        <v>170</v>
      </c>
    </row>
    <row r="2013" spans="1:10" x14ac:dyDescent="0.75">
      <c r="A2013" s="16">
        <v>42901</v>
      </c>
      <c r="B2013" t="s">
        <v>4</v>
      </c>
      <c r="C2013" t="s">
        <v>25</v>
      </c>
      <c r="D2013" t="s">
        <v>3605</v>
      </c>
      <c r="E2013">
        <v>1</v>
      </c>
      <c r="G2013" s="6"/>
      <c r="H2013" t="s">
        <v>446</v>
      </c>
      <c r="I2013" t="s">
        <v>3214</v>
      </c>
      <c r="J2013" t="s">
        <v>170</v>
      </c>
    </row>
    <row r="2014" spans="1:10" x14ac:dyDescent="0.75">
      <c r="A2014" s="16">
        <v>42898</v>
      </c>
      <c r="B2014" t="s">
        <v>4</v>
      </c>
      <c r="C2014" t="s">
        <v>25</v>
      </c>
      <c r="D2014" t="s">
        <v>3606</v>
      </c>
      <c r="E2014">
        <v>1</v>
      </c>
      <c r="F2014" t="s">
        <v>3608</v>
      </c>
      <c r="G2014" s="6" t="s">
        <v>3609</v>
      </c>
      <c r="H2014" t="s">
        <v>1440</v>
      </c>
      <c r="I2014" t="s">
        <v>3214</v>
      </c>
      <c r="J2014" t="s">
        <v>170</v>
      </c>
    </row>
    <row r="2015" spans="1:10" x14ac:dyDescent="0.75">
      <c r="A2015" s="16">
        <v>42898</v>
      </c>
      <c r="B2015" t="s">
        <v>4</v>
      </c>
      <c r="C2015" t="s">
        <v>25</v>
      </c>
      <c r="D2015" t="s">
        <v>3607</v>
      </c>
      <c r="E2015">
        <v>1</v>
      </c>
      <c r="G2015" s="6" t="s">
        <v>3610</v>
      </c>
      <c r="H2015" t="s">
        <v>1440</v>
      </c>
      <c r="I2015" t="s">
        <v>3214</v>
      </c>
      <c r="J2015" t="s">
        <v>170</v>
      </c>
    </row>
    <row r="2016" spans="1:10" x14ac:dyDescent="0.75">
      <c r="A2016" s="16">
        <v>42887</v>
      </c>
      <c r="B2016" t="s">
        <v>4</v>
      </c>
      <c r="C2016" t="s">
        <v>5</v>
      </c>
      <c r="D2016" t="s">
        <v>3611</v>
      </c>
      <c r="E2016">
        <v>1</v>
      </c>
      <c r="F2016" s="6" t="s">
        <v>3614</v>
      </c>
      <c r="G2016" s="6"/>
      <c r="H2016" t="s">
        <v>2184</v>
      </c>
      <c r="I2016" t="s">
        <v>168</v>
      </c>
      <c r="J2016" t="s">
        <v>169</v>
      </c>
    </row>
    <row r="2017" spans="1:10" x14ac:dyDescent="0.75">
      <c r="A2017" s="16">
        <v>42887</v>
      </c>
      <c r="B2017" t="s">
        <v>4</v>
      </c>
      <c r="C2017" t="s">
        <v>5</v>
      </c>
      <c r="D2017" t="s">
        <v>3612</v>
      </c>
      <c r="E2017">
        <v>1</v>
      </c>
      <c r="G2017" s="6"/>
      <c r="H2017" t="s">
        <v>2184</v>
      </c>
      <c r="I2017" t="s">
        <v>168</v>
      </c>
      <c r="J2017" t="s">
        <v>169</v>
      </c>
    </row>
    <row r="2018" spans="1:10" x14ac:dyDescent="0.75">
      <c r="A2018" s="16">
        <v>42887</v>
      </c>
      <c r="B2018" t="s">
        <v>4</v>
      </c>
      <c r="C2018" t="s">
        <v>5</v>
      </c>
      <c r="D2018" t="s">
        <v>3613</v>
      </c>
      <c r="E2018">
        <v>1</v>
      </c>
      <c r="G2018" s="6"/>
      <c r="H2018" t="s">
        <v>2184</v>
      </c>
      <c r="I2018" t="s">
        <v>168</v>
      </c>
      <c r="J2018" t="s">
        <v>169</v>
      </c>
    </row>
    <row r="2019" spans="1:10" x14ac:dyDescent="0.75">
      <c r="A2019" s="16">
        <v>42874</v>
      </c>
      <c r="B2019" t="s">
        <v>4</v>
      </c>
      <c r="C2019" t="s">
        <v>46</v>
      </c>
      <c r="D2019" t="s">
        <v>3615</v>
      </c>
      <c r="E2019">
        <v>1</v>
      </c>
      <c r="F2019" t="s">
        <v>3616</v>
      </c>
      <c r="G2019" s="6"/>
      <c r="H2019" t="s">
        <v>2184</v>
      </c>
      <c r="I2019" t="s">
        <v>3214</v>
      </c>
      <c r="J2019" t="s">
        <v>170</v>
      </c>
    </row>
    <row r="2020" spans="1:10" x14ac:dyDescent="0.75">
      <c r="A2020" s="16">
        <v>42872</v>
      </c>
      <c r="B2020" t="s">
        <v>4</v>
      </c>
      <c r="C2020" t="s">
        <v>46</v>
      </c>
      <c r="D2020" t="s">
        <v>3617</v>
      </c>
      <c r="E2020">
        <v>1</v>
      </c>
      <c r="F2020" t="s">
        <v>3620</v>
      </c>
      <c r="G2020" s="6" t="s">
        <v>3621</v>
      </c>
      <c r="H2020" t="s">
        <v>2184</v>
      </c>
      <c r="I2020" t="s">
        <v>2447</v>
      </c>
      <c r="J2020" t="s">
        <v>170</v>
      </c>
    </row>
    <row r="2021" spans="1:10" x14ac:dyDescent="0.75">
      <c r="A2021" s="16">
        <v>42872</v>
      </c>
      <c r="B2021" t="s">
        <v>4</v>
      </c>
      <c r="C2021" t="s">
        <v>46</v>
      </c>
      <c r="D2021" t="s">
        <v>3618</v>
      </c>
      <c r="E2021">
        <v>1</v>
      </c>
      <c r="F2021" t="s">
        <v>3622</v>
      </c>
      <c r="G2021" s="6"/>
      <c r="H2021" t="s">
        <v>2288</v>
      </c>
      <c r="I2021" t="s">
        <v>2447</v>
      </c>
      <c r="J2021" t="s">
        <v>170</v>
      </c>
    </row>
    <row r="2022" spans="1:10" x14ac:dyDescent="0.75">
      <c r="A2022" s="16">
        <v>42872</v>
      </c>
      <c r="B2022" t="s">
        <v>4</v>
      </c>
      <c r="C2022" t="s">
        <v>46</v>
      </c>
      <c r="D2022" t="s">
        <v>3619</v>
      </c>
      <c r="E2022">
        <v>1</v>
      </c>
      <c r="G2022" s="6"/>
      <c r="H2022" t="s">
        <v>2288</v>
      </c>
      <c r="I2022" t="s">
        <v>168</v>
      </c>
      <c r="J2022" t="s">
        <v>169</v>
      </c>
    </row>
    <row r="2023" spans="1:10" x14ac:dyDescent="0.75">
      <c r="A2023" s="16">
        <v>42871</v>
      </c>
      <c r="B2023" t="s">
        <v>4</v>
      </c>
      <c r="C2023" t="s">
        <v>112</v>
      </c>
      <c r="D2023" t="s">
        <v>3623</v>
      </c>
      <c r="E2023">
        <v>1</v>
      </c>
      <c r="F2023" t="s">
        <v>476</v>
      </c>
      <c r="G2023" s="6" t="s">
        <v>477</v>
      </c>
      <c r="H2023" t="s">
        <v>88</v>
      </c>
      <c r="I2023" t="s">
        <v>168</v>
      </c>
      <c r="J2023" t="s">
        <v>170</v>
      </c>
    </row>
    <row r="2024" spans="1:10" x14ac:dyDescent="0.75">
      <c r="A2024" s="16">
        <v>42871</v>
      </c>
      <c r="B2024" t="s">
        <v>4</v>
      </c>
      <c r="C2024" t="s">
        <v>112</v>
      </c>
      <c r="D2024" t="s">
        <v>3628</v>
      </c>
      <c r="E2024">
        <v>1</v>
      </c>
      <c r="G2024" s="6" t="s">
        <v>3634</v>
      </c>
      <c r="H2024" t="s">
        <v>88</v>
      </c>
      <c r="I2024" t="s">
        <v>168</v>
      </c>
      <c r="J2024" t="s">
        <v>169</v>
      </c>
    </row>
    <row r="2025" spans="1:10" x14ac:dyDescent="0.75">
      <c r="A2025" s="16">
        <v>42871</v>
      </c>
      <c r="B2025" t="s">
        <v>4</v>
      </c>
      <c r="C2025" t="s">
        <v>112</v>
      </c>
      <c r="D2025" t="s">
        <v>3629</v>
      </c>
      <c r="E2025">
        <v>1</v>
      </c>
      <c r="H2025" t="s">
        <v>88</v>
      </c>
      <c r="I2025" t="s">
        <v>168</v>
      </c>
      <c r="J2025" t="s">
        <v>169</v>
      </c>
    </row>
    <row r="2026" spans="1:10" x14ac:dyDescent="0.75">
      <c r="A2026" s="16">
        <v>42871</v>
      </c>
      <c r="B2026" t="s">
        <v>4</v>
      </c>
      <c r="C2026" t="s">
        <v>112</v>
      </c>
      <c r="D2026" t="s">
        <v>3624</v>
      </c>
      <c r="E2026">
        <v>1</v>
      </c>
      <c r="F2026" t="s">
        <v>5725</v>
      </c>
      <c r="H2026" t="s">
        <v>88</v>
      </c>
      <c r="I2026" t="s">
        <v>168</v>
      </c>
      <c r="J2026" t="s">
        <v>170</v>
      </c>
    </row>
    <row r="2027" spans="1:10" x14ac:dyDescent="0.75">
      <c r="A2027" s="16">
        <v>42871</v>
      </c>
      <c r="B2027" t="s">
        <v>4</v>
      </c>
      <c r="C2027" t="s">
        <v>112</v>
      </c>
      <c r="D2027" t="s">
        <v>3625</v>
      </c>
      <c r="E2027">
        <v>1</v>
      </c>
      <c r="H2027" t="s">
        <v>88</v>
      </c>
      <c r="I2027" t="s">
        <v>168</v>
      </c>
      <c r="J2027" t="s">
        <v>170</v>
      </c>
    </row>
    <row r="2028" spans="1:10" x14ac:dyDescent="0.75">
      <c r="A2028" s="16">
        <v>42871</v>
      </c>
      <c r="B2028" t="s">
        <v>4</v>
      </c>
      <c r="C2028" t="s">
        <v>112</v>
      </c>
      <c r="D2028" t="s">
        <v>3626</v>
      </c>
      <c r="E2028">
        <v>1</v>
      </c>
      <c r="H2028" t="s">
        <v>88</v>
      </c>
      <c r="I2028" t="s">
        <v>168</v>
      </c>
      <c r="J2028" t="s">
        <v>170</v>
      </c>
    </row>
    <row r="2029" spans="1:10" x14ac:dyDescent="0.75">
      <c r="A2029" s="16">
        <v>42871</v>
      </c>
      <c r="B2029" t="s">
        <v>4</v>
      </c>
      <c r="C2029" t="s">
        <v>112</v>
      </c>
      <c r="D2029" t="s">
        <v>3630</v>
      </c>
      <c r="E2029">
        <v>1</v>
      </c>
      <c r="H2029" t="s">
        <v>88</v>
      </c>
      <c r="I2029" t="s">
        <v>168</v>
      </c>
      <c r="J2029" t="s">
        <v>169</v>
      </c>
    </row>
    <row r="2030" spans="1:10" x14ac:dyDescent="0.75">
      <c r="A2030" s="16">
        <v>42871</v>
      </c>
      <c r="B2030" t="s">
        <v>4</v>
      </c>
      <c r="C2030" t="s">
        <v>112</v>
      </c>
      <c r="D2030" t="s">
        <v>3627</v>
      </c>
      <c r="E2030">
        <v>1</v>
      </c>
      <c r="F2030" t="s">
        <v>3633</v>
      </c>
      <c r="H2030" t="s">
        <v>88</v>
      </c>
      <c r="I2030" t="s">
        <v>168</v>
      </c>
      <c r="J2030" t="s">
        <v>170</v>
      </c>
    </row>
    <row r="2031" spans="1:10" x14ac:dyDescent="0.75">
      <c r="A2031" s="16">
        <v>42871</v>
      </c>
      <c r="B2031" t="s">
        <v>4</v>
      </c>
      <c r="C2031" t="s">
        <v>112</v>
      </c>
      <c r="D2031" t="s">
        <v>3631</v>
      </c>
      <c r="E2031">
        <v>1</v>
      </c>
      <c r="H2031" t="s">
        <v>88</v>
      </c>
      <c r="I2031" t="s">
        <v>168</v>
      </c>
      <c r="J2031" t="s">
        <v>169</v>
      </c>
    </row>
    <row r="2032" spans="1:10" x14ac:dyDescent="0.75">
      <c r="A2032" s="16">
        <v>42871</v>
      </c>
      <c r="B2032" t="s">
        <v>4</v>
      </c>
      <c r="C2032" t="s">
        <v>112</v>
      </c>
      <c r="D2032" t="s">
        <v>3632</v>
      </c>
      <c r="E2032">
        <v>1</v>
      </c>
      <c r="H2032" t="s">
        <v>88</v>
      </c>
      <c r="I2032" t="s">
        <v>168</v>
      </c>
      <c r="J2032" t="s">
        <v>169</v>
      </c>
    </row>
    <row r="2033" spans="1:16" x14ac:dyDescent="0.75">
      <c r="A2033" s="16">
        <v>42871</v>
      </c>
      <c r="B2033" t="s">
        <v>4</v>
      </c>
      <c r="C2033" t="s">
        <v>112</v>
      </c>
      <c r="D2033" t="s">
        <v>3635</v>
      </c>
      <c r="E2033">
        <v>1</v>
      </c>
      <c r="G2033" s="6" t="s">
        <v>5722</v>
      </c>
      <c r="H2033" t="s">
        <v>88</v>
      </c>
      <c r="I2033" t="s">
        <v>168</v>
      </c>
      <c r="J2033" t="s">
        <v>169</v>
      </c>
    </row>
    <row r="2034" spans="1:16" x14ac:dyDescent="0.75">
      <c r="A2034" s="16">
        <v>42871</v>
      </c>
      <c r="B2034" t="s">
        <v>4</v>
      </c>
      <c r="C2034" t="s">
        <v>112</v>
      </c>
      <c r="D2034" t="s">
        <v>3636</v>
      </c>
      <c r="E2034">
        <v>1</v>
      </c>
      <c r="G2034" s="6" t="s">
        <v>5722</v>
      </c>
      <c r="H2034" t="s">
        <v>2751</v>
      </c>
      <c r="I2034" t="s">
        <v>168</v>
      </c>
      <c r="J2034" t="s">
        <v>169</v>
      </c>
    </row>
    <row r="2035" spans="1:16" x14ac:dyDescent="0.75">
      <c r="A2035" s="16">
        <v>42849</v>
      </c>
      <c r="B2035" t="s">
        <v>4</v>
      </c>
      <c r="C2035" t="s">
        <v>112</v>
      </c>
      <c r="D2035" s="4" t="s">
        <v>479</v>
      </c>
      <c r="E2035">
        <v>271</v>
      </c>
      <c r="F2035" t="s">
        <v>478</v>
      </c>
      <c r="G2035" s="6" t="s">
        <v>480</v>
      </c>
      <c r="H2035" t="s">
        <v>88</v>
      </c>
      <c r="I2035" t="s">
        <v>2447</v>
      </c>
      <c r="J2035" t="s">
        <v>170</v>
      </c>
    </row>
    <row r="2036" spans="1:16" x14ac:dyDescent="0.75">
      <c r="A2036" s="16">
        <v>42838</v>
      </c>
      <c r="B2036" t="s">
        <v>4</v>
      </c>
      <c r="C2036" t="s">
        <v>25</v>
      </c>
      <c r="D2036" t="s">
        <v>3637</v>
      </c>
      <c r="E2036">
        <v>1</v>
      </c>
      <c r="F2036" t="s">
        <v>3644</v>
      </c>
      <c r="G2036" s="6" t="s">
        <v>5723</v>
      </c>
      <c r="H2036" t="s">
        <v>582</v>
      </c>
      <c r="I2036" t="s">
        <v>3214</v>
      </c>
      <c r="J2036" t="s">
        <v>170</v>
      </c>
      <c r="P2036" t="s">
        <v>5724</v>
      </c>
    </row>
    <row r="2037" spans="1:16" x14ac:dyDescent="0.75">
      <c r="A2037" s="16">
        <v>42838</v>
      </c>
      <c r="B2037" t="s">
        <v>4</v>
      </c>
      <c r="C2037" t="s">
        <v>25</v>
      </c>
      <c r="D2037" t="s">
        <v>3638</v>
      </c>
      <c r="E2037">
        <v>1</v>
      </c>
      <c r="G2037" s="6" t="s">
        <v>3645</v>
      </c>
      <c r="H2037" t="s">
        <v>582</v>
      </c>
      <c r="I2037" t="s">
        <v>3214</v>
      </c>
      <c r="J2037" t="s">
        <v>170</v>
      </c>
    </row>
    <row r="2038" spans="1:16" x14ac:dyDescent="0.75">
      <c r="A2038" s="16">
        <v>42838</v>
      </c>
      <c r="B2038" t="s">
        <v>4</v>
      </c>
      <c r="C2038" t="s">
        <v>452</v>
      </c>
      <c r="D2038" t="s">
        <v>3639</v>
      </c>
      <c r="E2038">
        <v>1</v>
      </c>
      <c r="G2038" s="6"/>
      <c r="H2038" t="s">
        <v>88</v>
      </c>
      <c r="I2038" t="s">
        <v>3214</v>
      </c>
      <c r="J2038" t="s">
        <v>170</v>
      </c>
    </row>
    <row r="2039" spans="1:16" x14ac:dyDescent="0.75">
      <c r="A2039" s="16">
        <v>42838</v>
      </c>
      <c r="B2039" t="s">
        <v>4</v>
      </c>
      <c r="C2039" t="s">
        <v>25</v>
      </c>
      <c r="D2039" t="s">
        <v>3640</v>
      </c>
      <c r="E2039">
        <v>1</v>
      </c>
      <c r="G2039" s="6"/>
      <c r="H2039" t="s">
        <v>446</v>
      </c>
      <c r="I2039" t="s">
        <v>3214</v>
      </c>
      <c r="J2039" t="s">
        <v>170</v>
      </c>
    </row>
    <row r="2040" spans="1:16" x14ac:dyDescent="0.75">
      <c r="A2040" s="16">
        <v>42838</v>
      </c>
      <c r="B2040" t="s">
        <v>4</v>
      </c>
      <c r="C2040" t="s">
        <v>46</v>
      </c>
      <c r="D2040" t="s">
        <v>3641</v>
      </c>
      <c r="E2040">
        <v>1</v>
      </c>
      <c r="G2040" s="6"/>
      <c r="H2040" t="s">
        <v>1994</v>
      </c>
      <c r="I2040" t="s">
        <v>2447</v>
      </c>
      <c r="J2040" t="s">
        <v>170</v>
      </c>
    </row>
    <row r="2041" spans="1:16" x14ac:dyDescent="0.75">
      <c r="A2041" s="16">
        <v>42838</v>
      </c>
      <c r="B2041" t="s">
        <v>4</v>
      </c>
      <c r="C2041" t="s">
        <v>25</v>
      </c>
      <c r="D2041" t="s">
        <v>3642</v>
      </c>
      <c r="E2041">
        <v>1</v>
      </c>
      <c r="G2041" s="6"/>
      <c r="H2041" t="s">
        <v>582</v>
      </c>
      <c r="I2041" t="s">
        <v>3214</v>
      </c>
      <c r="J2041" t="s">
        <v>170</v>
      </c>
    </row>
    <row r="2042" spans="1:16" x14ac:dyDescent="0.75">
      <c r="A2042" s="16">
        <v>42838</v>
      </c>
      <c r="B2042" t="s">
        <v>4</v>
      </c>
      <c r="C2042" t="s">
        <v>46</v>
      </c>
      <c r="D2042" t="s">
        <v>3643</v>
      </c>
      <c r="E2042">
        <v>1</v>
      </c>
      <c r="G2042" s="6"/>
      <c r="H2042" t="s">
        <v>1994</v>
      </c>
      <c r="I2042" t="s">
        <v>2447</v>
      </c>
      <c r="J2042" t="s">
        <v>2535</v>
      </c>
    </row>
    <row r="2043" spans="1:16" x14ac:dyDescent="0.75">
      <c r="A2043" s="16">
        <v>42824</v>
      </c>
      <c r="B2043" t="s">
        <v>4</v>
      </c>
      <c r="C2043" t="s">
        <v>25</v>
      </c>
      <c r="D2043" t="s">
        <v>3646</v>
      </c>
      <c r="E2043">
        <v>1</v>
      </c>
      <c r="F2043" t="s">
        <v>3653</v>
      </c>
      <c r="G2043" s="6" t="s">
        <v>3655</v>
      </c>
      <c r="H2043" t="s">
        <v>446</v>
      </c>
      <c r="I2043" t="s">
        <v>168</v>
      </c>
      <c r="J2043" t="s">
        <v>170</v>
      </c>
    </row>
    <row r="2044" spans="1:16" x14ac:dyDescent="0.75">
      <c r="A2044" s="16">
        <v>42824</v>
      </c>
      <c r="B2044" t="s">
        <v>4</v>
      </c>
      <c r="C2044" t="s">
        <v>25</v>
      </c>
      <c r="D2044" t="s">
        <v>3647</v>
      </c>
      <c r="E2044">
        <v>1</v>
      </c>
      <c r="G2044" s="6" t="s">
        <v>3654</v>
      </c>
      <c r="H2044" t="s">
        <v>446</v>
      </c>
      <c r="I2044" t="s">
        <v>168</v>
      </c>
      <c r="J2044" t="s">
        <v>170</v>
      </c>
    </row>
    <row r="2045" spans="1:16" x14ac:dyDescent="0.75">
      <c r="A2045" s="16">
        <v>42824</v>
      </c>
      <c r="B2045" t="s">
        <v>4</v>
      </c>
      <c r="C2045" t="s">
        <v>25</v>
      </c>
      <c r="D2045" t="s">
        <v>3648</v>
      </c>
      <c r="E2045">
        <v>1</v>
      </c>
      <c r="G2045" s="6"/>
      <c r="H2045" t="s">
        <v>446</v>
      </c>
      <c r="I2045" t="s">
        <v>3214</v>
      </c>
      <c r="J2045" t="s">
        <v>170</v>
      </c>
    </row>
    <row r="2046" spans="1:16" x14ac:dyDescent="0.75">
      <c r="A2046" s="16">
        <v>42824</v>
      </c>
      <c r="B2046" t="s">
        <v>4</v>
      </c>
      <c r="C2046" t="s">
        <v>25</v>
      </c>
      <c r="D2046" t="s">
        <v>3649</v>
      </c>
      <c r="E2046">
        <v>1</v>
      </c>
      <c r="G2046" s="6"/>
      <c r="H2046" t="s">
        <v>446</v>
      </c>
      <c r="I2046" t="s">
        <v>3214</v>
      </c>
      <c r="J2046" t="s">
        <v>170</v>
      </c>
    </row>
    <row r="2047" spans="1:16" x14ac:dyDescent="0.75">
      <c r="A2047" s="16">
        <v>42824</v>
      </c>
      <c r="B2047" t="s">
        <v>4</v>
      </c>
      <c r="C2047" t="s">
        <v>25</v>
      </c>
      <c r="D2047" t="s">
        <v>3650</v>
      </c>
      <c r="E2047">
        <v>1</v>
      </c>
      <c r="G2047" s="6"/>
      <c r="H2047" t="s">
        <v>446</v>
      </c>
      <c r="I2047" t="s">
        <v>3214</v>
      </c>
      <c r="J2047" t="s">
        <v>170</v>
      </c>
    </row>
    <row r="2048" spans="1:16" x14ac:dyDescent="0.75">
      <c r="A2048" s="16">
        <v>42824</v>
      </c>
      <c r="B2048" t="s">
        <v>4</v>
      </c>
      <c r="C2048" t="s">
        <v>25</v>
      </c>
      <c r="D2048" t="s">
        <v>3651</v>
      </c>
      <c r="E2048">
        <v>1</v>
      </c>
      <c r="G2048" s="6"/>
      <c r="H2048" t="s">
        <v>446</v>
      </c>
      <c r="I2048" t="s">
        <v>3214</v>
      </c>
      <c r="J2048" t="s">
        <v>170</v>
      </c>
    </row>
    <row r="2049" spans="1:10" x14ac:dyDescent="0.75">
      <c r="A2049" s="16">
        <v>42824</v>
      </c>
      <c r="B2049" t="s">
        <v>4</v>
      </c>
      <c r="C2049" t="s">
        <v>25</v>
      </c>
      <c r="D2049" t="s">
        <v>3652</v>
      </c>
      <c r="E2049">
        <v>1</v>
      </c>
      <c r="G2049" s="6"/>
      <c r="H2049" t="s">
        <v>446</v>
      </c>
      <c r="I2049" t="s">
        <v>3214</v>
      </c>
      <c r="J2049" t="s">
        <v>170</v>
      </c>
    </row>
    <row r="2050" spans="1:10" x14ac:dyDescent="0.75">
      <c r="A2050" s="16">
        <v>42811</v>
      </c>
      <c r="B2050" t="s">
        <v>4</v>
      </c>
      <c r="C2050" t="s">
        <v>46</v>
      </c>
      <c r="D2050" t="s">
        <v>3656</v>
      </c>
      <c r="E2050">
        <v>1</v>
      </c>
      <c r="F2050" t="s">
        <v>3659</v>
      </c>
      <c r="G2050" s="6" t="s">
        <v>3658</v>
      </c>
      <c r="H2050" t="s">
        <v>4632</v>
      </c>
      <c r="I2050" t="s">
        <v>3214</v>
      </c>
      <c r="J2050" t="s">
        <v>170</v>
      </c>
    </row>
    <row r="2051" spans="1:10" x14ac:dyDescent="0.75">
      <c r="A2051" s="16">
        <v>42811</v>
      </c>
      <c r="B2051" t="s">
        <v>4</v>
      </c>
      <c r="C2051" t="s">
        <v>46</v>
      </c>
      <c r="D2051" t="s">
        <v>3657</v>
      </c>
      <c r="E2051">
        <v>1</v>
      </c>
      <c r="G2051" s="6"/>
      <c r="H2051" t="s">
        <v>4632</v>
      </c>
      <c r="I2051" t="s">
        <v>3214</v>
      </c>
      <c r="J2051" t="s">
        <v>170</v>
      </c>
    </row>
    <row r="2052" spans="1:10" x14ac:dyDescent="0.75">
      <c r="A2052" s="16">
        <v>42808</v>
      </c>
      <c r="B2052" t="s">
        <v>4</v>
      </c>
      <c r="C2052" t="s">
        <v>452</v>
      </c>
      <c r="D2052" t="s">
        <v>3660</v>
      </c>
      <c r="E2052">
        <v>1</v>
      </c>
      <c r="F2052" t="s">
        <v>3661</v>
      </c>
      <c r="G2052" s="6" t="s">
        <v>3662</v>
      </c>
      <c r="H2052" t="s">
        <v>88</v>
      </c>
      <c r="I2052" t="s">
        <v>168</v>
      </c>
      <c r="J2052" t="s">
        <v>170</v>
      </c>
    </row>
    <row r="2053" spans="1:10" x14ac:dyDescent="0.75">
      <c r="A2053" s="16">
        <v>42789</v>
      </c>
      <c r="B2053" t="s">
        <v>4</v>
      </c>
      <c r="C2053" t="s">
        <v>452</v>
      </c>
      <c r="D2053" t="s">
        <v>3663</v>
      </c>
      <c r="E2053">
        <v>1</v>
      </c>
      <c r="F2053" t="s">
        <v>3666</v>
      </c>
      <c r="G2053" s="6" t="s">
        <v>3667</v>
      </c>
      <c r="H2053" t="s">
        <v>88</v>
      </c>
      <c r="I2053" t="s">
        <v>3214</v>
      </c>
      <c r="J2053" t="s">
        <v>170</v>
      </c>
    </row>
    <row r="2054" spans="1:10" x14ac:dyDescent="0.75">
      <c r="A2054" s="16">
        <v>42789</v>
      </c>
      <c r="B2054" t="s">
        <v>4</v>
      </c>
      <c r="C2054" t="s">
        <v>452</v>
      </c>
      <c r="D2054" t="s">
        <v>3664</v>
      </c>
      <c r="E2054">
        <v>1</v>
      </c>
      <c r="G2054" s="6" t="s">
        <v>3668</v>
      </c>
      <c r="H2054" t="s">
        <v>88</v>
      </c>
      <c r="I2054" t="s">
        <v>3214</v>
      </c>
      <c r="J2054" t="s">
        <v>170</v>
      </c>
    </row>
    <row r="2055" spans="1:10" x14ac:dyDescent="0.75">
      <c r="A2055" s="16">
        <v>42789</v>
      </c>
      <c r="B2055" t="s">
        <v>4</v>
      </c>
      <c r="C2055" t="s">
        <v>112</v>
      </c>
      <c r="D2055" t="s">
        <v>3665</v>
      </c>
      <c r="E2055">
        <v>1</v>
      </c>
      <c r="F2055" t="s">
        <v>3669</v>
      </c>
      <c r="G2055" s="6"/>
      <c r="H2055" t="s">
        <v>2288</v>
      </c>
      <c r="I2055" t="s">
        <v>168</v>
      </c>
      <c r="J2055" t="s">
        <v>169</v>
      </c>
    </row>
    <row r="2056" spans="1:10" x14ac:dyDescent="0.75">
      <c r="A2056" s="16">
        <v>42769</v>
      </c>
      <c r="B2056" t="s">
        <v>4</v>
      </c>
      <c r="C2056" t="s">
        <v>46</v>
      </c>
      <c r="D2056" t="s">
        <v>3670</v>
      </c>
      <c r="E2056">
        <v>1</v>
      </c>
      <c r="F2056" t="s">
        <v>3684</v>
      </c>
      <c r="G2056" s="6" t="s">
        <v>3685</v>
      </c>
      <c r="H2056" t="s">
        <v>2288</v>
      </c>
      <c r="I2056" t="s">
        <v>168</v>
      </c>
      <c r="J2056" t="s">
        <v>170</v>
      </c>
    </row>
    <row r="2057" spans="1:10" x14ac:dyDescent="0.75">
      <c r="A2057" s="16">
        <v>42769</v>
      </c>
      <c r="B2057" t="s">
        <v>4</v>
      </c>
      <c r="C2057" t="s">
        <v>46</v>
      </c>
      <c r="D2057" t="s">
        <v>3671</v>
      </c>
      <c r="E2057">
        <v>1</v>
      </c>
      <c r="G2057" s="6" t="s">
        <v>3686</v>
      </c>
      <c r="H2057" t="s">
        <v>2288</v>
      </c>
      <c r="I2057" t="s">
        <v>168</v>
      </c>
      <c r="J2057" t="s">
        <v>170</v>
      </c>
    </row>
    <row r="2058" spans="1:10" x14ac:dyDescent="0.75">
      <c r="A2058" s="16">
        <v>42769</v>
      </c>
      <c r="B2058" t="s">
        <v>4</v>
      </c>
      <c r="C2058" t="s">
        <v>46</v>
      </c>
      <c r="D2058" t="s">
        <v>3672</v>
      </c>
      <c r="E2058">
        <v>1</v>
      </c>
      <c r="G2058" s="6"/>
      <c r="H2058" t="s">
        <v>2288</v>
      </c>
      <c r="I2058" t="s">
        <v>168</v>
      </c>
      <c r="J2058" t="s">
        <v>170</v>
      </c>
    </row>
    <row r="2059" spans="1:10" x14ac:dyDescent="0.75">
      <c r="A2059" s="16">
        <v>42769</v>
      </c>
      <c r="B2059" t="s">
        <v>4</v>
      </c>
      <c r="C2059" t="s">
        <v>46</v>
      </c>
      <c r="D2059" t="s">
        <v>3673</v>
      </c>
      <c r="E2059">
        <v>1</v>
      </c>
      <c r="F2059" t="s">
        <v>3687</v>
      </c>
      <c r="G2059" s="6"/>
      <c r="H2059" t="s">
        <v>2288</v>
      </c>
      <c r="I2059" t="s">
        <v>2447</v>
      </c>
      <c r="J2059" t="s">
        <v>170</v>
      </c>
    </row>
    <row r="2060" spans="1:10" x14ac:dyDescent="0.75">
      <c r="A2060" s="16">
        <v>42769</v>
      </c>
      <c r="B2060" t="s">
        <v>4</v>
      </c>
      <c r="C2060" t="s">
        <v>46</v>
      </c>
      <c r="D2060" t="s">
        <v>3674</v>
      </c>
      <c r="E2060">
        <v>1</v>
      </c>
      <c r="F2060" t="s">
        <v>3687</v>
      </c>
      <c r="G2060" s="6"/>
      <c r="H2060" t="s">
        <v>2288</v>
      </c>
      <c r="I2060" t="s">
        <v>2447</v>
      </c>
      <c r="J2060" t="s">
        <v>170</v>
      </c>
    </row>
    <row r="2061" spans="1:10" x14ac:dyDescent="0.75">
      <c r="A2061" s="16">
        <v>42769</v>
      </c>
      <c r="B2061" t="s">
        <v>4</v>
      </c>
      <c r="C2061" t="s">
        <v>46</v>
      </c>
      <c r="D2061" t="s">
        <v>3675</v>
      </c>
      <c r="E2061">
        <v>1</v>
      </c>
      <c r="G2061" s="6"/>
      <c r="H2061" t="s">
        <v>2288</v>
      </c>
      <c r="I2061" t="s">
        <v>168</v>
      </c>
      <c r="J2061" t="s">
        <v>170</v>
      </c>
    </row>
    <row r="2062" spans="1:10" x14ac:dyDescent="0.75">
      <c r="A2062" s="16">
        <v>42769</v>
      </c>
      <c r="B2062" t="s">
        <v>4</v>
      </c>
      <c r="C2062" t="s">
        <v>46</v>
      </c>
      <c r="D2062" t="s">
        <v>3676</v>
      </c>
      <c r="E2062">
        <v>1</v>
      </c>
      <c r="G2062" s="6"/>
      <c r="H2062" t="s">
        <v>2288</v>
      </c>
      <c r="I2062" t="s">
        <v>168</v>
      </c>
      <c r="J2062" t="s">
        <v>170</v>
      </c>
    </row>
    <row r="2063" spans="1:10" x14ac:dyDescent="0.75">
      <c r="A2063" s="16">
        <v>42769</v>
      </c>
      <c r="B2063" t="s">
        <v>4</v>
      </c>
      <c r="C2063" t="s">
        <v>46</v>
      </c>
      <c r="D2063" t="s">
        <v>3677</v>
      </c>
      <c r="E2063">
        <v>1</v>
      </c>
      <c r="G2063" s="6"/>
      <c r="H2063" t="s">
        <v>2288</v>
      </c>
      <c r="I2063" t="s">
        <v>168</v>
      </c>
      <c r="J2063" t="s">
        <v>169</v>
      </c>
    </row>
    <row r="2064" spans="1:10" x14ac:dyDescent="0.75">
      <c r="A2064" s="16">
        <v>42769</v>
      </c>
      <c r="B2064" t="s">
        <v>4</v>
      </c>
      <c r="C2064" t="s">
        <v>46</v>
      </c>
      <c r="D2064" t="s">
        <v>3678</v>
      </c>
      <c r="E2064">
        <v>1</v>
      </c>
      <c r="G2064" s="6"/>
      <c r="H2064" t="s">
        <v>2288</v>
      </c>
      <c r="I2064" t="s">
        <v>168</v>
      </c>
      <c r="J2064" t="s">
        <v>170</v>
      </c>
    </row>
    <row r="2065" spans="1:10" x14ac:dyDescent="0.75">
      <c r="A2065" s="16">
        <v>42769</v>
      </c>
      <c r="B2065" t="s">
        <v>4</v>
      </c>
      <c r="C2065" t="s">
        <v>46</v>
      </c>
      <c r="D2065" t="s">
        <v>3679</v>
      </c>
      <c r="E2065">
        <v>1</v>
      </c>
      <c r="G2065" s="6"/>
      <c r="H2065" t="s">
        <v>2288</v>
      </c>
      <c r="I2065" t="s">
        <v>168</v>
      </c>
      <c r="J2065" t="s">
        <v>169</v>
      </c>
    </row>
    <row r="2066" spans="1:10" x14ac:dyDescent="0.75">
      <c r="A2066" s="16">
        <v>42769</v>
      </c>
      <c r="B2066" t="s">
        <v>4</v>
      </c>
      <c r="C2066" t="s">
        <v>46</v>
      </c>
      <c r="D2066" t="s">
        <v>3680</v>
      </c>
      <c r="E2066">
        <v>1</v>
      </c>
      <c r="G2066" s="6"/>
      <c r="H2066" t="s">
        <v>2288</v>
      </c>
      <c r="I2066" t="s">
        <v>168</v>
      </c>
      <c r="J2066" t="s">
        <v>169</v>
      </c>
    </row>
    <row r="2067" spans="1:10" x14ac:dyDescent="0.75">
      <c r="A2067" s="16">
        <v>42769</v>
      </c>
      <c r="B2067" t="s">
        <v>4</v>
      </c>
      <c r="C2067" t="s">
        <v>46</v>
      </c>
      <c r="D2067" t="s">
        <v>3681</v>
      </c>
      <c r="E2067">
        <v>1</v>
      </c>
      <c r="G2067" s="6"/>
      <c r="H2067" t="s">
        <v>2288</v>
      </c>
      <c r="I2067" t="s">
        <v>168</v>
      </c>
      <c r="J2067" t="s">
        <v>169</v>
      </c>
    </row>
    <row r="2068" spans="1:10" x14ac:dyDescent="0.75">
      <c r="A2068" s="16">
        <v>42769</v>
      </c>
      <c r="B2068" t="s">
        <v>4</v>
      </c>
      <c r="C2068" t="s">
        <v>46</v>
      </c>
      <c r="D2068" t="s">
        <v>3682</v>
      </c>
      <c r="E2068">
        <v>1</v>
      </c>
      <c r="G2068" s="6"/>
      <c r="H2068" t="s">
        <v>2288</v>
      </c>
      <c r="I2068" t="s">
        <v>168</v>
      </c>
      <c r="J2068" t="s">
        <v>169</v>
      </c>
    </row>
    <row r="2069" spans="1:10" x14ac:dyDescent="0.75">
      <c r="A2069" s="16">
        <v>42769</v>
      </c>
      <c r="B2069" t="s">
        <v>4</v>
      </c>
      <c r="C2069" t="s">
        <v>46</v>
      </c>
      <c r="D2069" t="s">
        <v>3683</v>
      </c>
      <c r="E2069">
        <v>1</v>
      </c>
      <c r="G2069" s="6"/>
      <c r="H2069" t="s">
        <v>2288</v>
      </c>
      <c r="I2069" t="s">
        <v>168</v>
      </c>
      <c r="J2069" t="s">
        <v>169</v>
      </c>
    </row>
    <row r="2070" spans="1:10" x14ac:dyDescent="0.75">
      <c r="A2070" s="16">
        <v>42747</v>
      </c>
      <c r="B2070" t="s">
        <v>4</v>
      </c>
      <c r="C2070" t="s">
        <v>112</v>
      </c>
      <c r="D2070" t="s">
        <v>3690</v>
      </c>
      <c r="E2070">
        <v>1</v>
      </c>
      <c r="F2070" t="s">
        <v>3688</v>
      </c>
      <c r="G2070" s="6" t="s">
        <v>481</v>
      </c>
      <c r="H2070" t="s">
        <v>88</v>
      </c>
      <c r="I2070" t="s">
        <v>171</v>
      </c>
      <c r="J2070" t="s">
        <v>170</v>
      </c>
    </row>
    <row r="2071" spans="1:10" x14ac:dyDescent="0.75">
      <c r="A2071" s="16">
        <v>42747</v>
      </c>
      <c r="B2071" t="s">
        <v>4</v>
      </c>
      <c r="C2071" t="s">
        <v>112</v>
      </c>
      <c r="D2071" s="18" t="s">
        <v>3691</v>
      </c>
      <c r="E2071">
        <v>1</v>
      </c>
      <c r="G2071" s="6" t="s">
        <v>3689</v>
      </c>
      <c r="H2071" t="s">
        <v>88</v>
      </c>
      <c r="I2071" t="s">
        <v>171</v>
      </c>
      <c r="J2071" t="s">
        <v>170</v>
      </c>
    </row>
    <row r="2072" spans="1:10" x14ac:dyDescent="0.75">
      <c r="A2072" s="16">
        <v>42747</v>
      </c>
      <c r="B2072" t="s">
        <v>4</v>
      </c>
      <c r="C2072" t="s">
        <v>112</v>
      </c>
      <c r="D2072" t="s">
        <v>3692</v>
      </c>
      <c r="E2072">
        <v>1</v>
      </c>
      <c r="H2072" t="s">
        <v>88</v>
      </c>
      <c r="I2072" t="s">
        <v>171</v>
      </c>
      <c r="J2072" t="s">
        <v>170</v>
      </c>
    </row>
    <row r="2073" spans="1:10" x14ac:dyDescent="0.75">
      <c r="A2073" s="16">
        <v>42747</v>
      </c>
      <c r="B2073" t="s">
        <v>4</v>
      </c>
      <c r="C2073" t="s">
        <v>112</v>
      </c>
      <c r="D2073" t="s">
        <v>3693</v>
      </c>
      <c r="E2073">
        <v>1</v>
      </c>
      <c r="H2073" t="s">
        <v>88</v>
      </c>
      <c r="I2073" t="s">
        <v>171</v>
      </c>
      <c r="J2073" t="s">
        <v>170</v>
      </c>
    </row>
    <row r="2074" spans="1:10" x14ac:dyDescent="0.75">
      <c r="A2074" s="16">
        <v>42747</v>
      </c>
      <c r="B2074" t="s">
        <v>4</v>
      </c>
      <c r="C2074" t="s">
        <v>112</v>
      </c>
      <c r="D2074" t="s">
        <v>3694</v>
      </c>
      <c r="E2074">
        <v>1</v>
      </c>
      <c r="H2074" t="s">
        <v>88</v>
      </c>
      <c r="I2074" t="s">
        <v>171</v>
      </c>
      <c r="J2074" t="s">
        <v>170</v>
      </c>
    </row>
    <row r="2075" spans="1:10" x14ac:dyDescent="0.75">
      <c r="A2075" s="16">
        <v>42747</v>
      </c>
      <c r="B2075" t="s">
        <v>4</v>
      </c>
      <c r="C2075" t="s">
        <v>112</v>
      </c>
      <c r="D2075" t="s">
        <v>3695</v>
      </c>
      <c r="E2075">
        <v>1</v>
      </c>
      <c r="H2075" t="s">
        <v>88</v>
      </c>
      <c r="I2075" t="s">
        <v>171</v>
      </c>
      <c r="J2075" t="s">
        <v>170</v>
      </c>
    </row>
    <row r="2076" spans="1:10" x14ac:dyDescent="0.75">
      <c r="A2076" s="16">
        <v>42747</v>
      </c>
      <c r="B2076" t="s">
        <v>4</v>
      </c>
      <c r="C2076" t="s">
        <v>112</v>
      </c>
      <c r="D2076" t="s">
        <v>3696</v>
      </c>
      <c r="E2076">
        <v>1</v>
      </c>
      <c r="H2076" t="s">
        <v>88</v>
      </c>
      <c r="I2076" t="s">
        <v>171</v>
      </c>
      <c r="J2076" t="s">
        <v>170</v>
      </c>
    </row>
    <row r="2077" spans="1:10" x14ac:dyDescent="0.75">
      <c r="A2077" s="16">
        <v>42747</v>
      </c>
      <c r="B2077" t="s">
        <v>4</v>
      </c>
      <c r="C2077" t="s">
        <v>112</v>
      </c>
      <c r="D2077" t="s">
        <v>3697</v>
      </c>
      <c r="E2077">
        <v>1</v>
      </c>
      <c r="H2077" t="s">
        <v>88</v>
      </c>
      <c r="I2077" t="s">
        <v>171</v>
      </c>
      <c r="J2077" t="s">
        <v>170</v>
      </c>
    </row>
    <row r="2078" spans="1:10" x14ac:dyDescent="0.75">
      <c r="A2078" s="16">
        <v>42747</v>
      </c>
      <c r="B2078" t="s">
        <v>4</v>
      </c>
      <c r="C2078" t="s">
        <v>112</v>
      </c>
      <c r="D2078" t="s">
        <v>3698</v>
      </c>
      <c r="E2078">
        <v>1</v>
      </c>
      <c r="H2078" t="s">
        <v>88</v>
      </c>
      <c r="I2078" t="s">
        <v>171</v>
      </c>
      <c r="J2078" t="s">
        <v>170</v>
      </c>
    </row>
    <row r="2079" spans="1:10" x14ac:dyDescent="0.75">
      <c r="A2079" s="16">
        <v>42747</v>
      </c>
      <c r="B2079" t="s">
        <v>4</v>
      </c>
      <c r="C2079" t="s">
        <v>112</v>
      </c>
      <c r="D2079" t="s">
        <v>3699</v>
      </c>
      <c r="E2079">
        <v>1</v>
      </c>
      <c r="H2079" t="s">
        <v>88</v>
      </c>
      <c r="I2079" t="s">
        <v>171</v>
      </c>
      <c r="J2079" t="s">
        <v>170</v>
      </c>
    </row>
    <row r="2080" spans="1:10" x14ac:dyDescent="0.75">
      <c r="A2080" s="16">
        <v>42747</v>
      </c>
      <c r="B2080" t="s">
        <v>4</v>
      </c>
      <c r="C2080" t="s">
        <v>112</v>
      </c>
      <c r="D2080" t="s">
        <v>3700</v>
      </c>
      <c r="E2080">
        <v>1</v>
      </c>
      <c r="H2080" t="s">
        <v>88</v>
      </c>
      <c r="I2080" t="s">
        <v>171</v>
      </c>
      <c r="J2080" t="s">
        <v>170</v>
      </c>
    </row>
    <row r="2081" spans="1:10" x14ac:dyDescent="0.75">
      <c r="A2081" s="16">
        <v>42747</v>
      </c>
      <c r="B2081" t="s">
        <v>4</v>
      </c>
      <c r="C2081" t="s">
        <v>112</v>
      </c>
      <c r="D2081" t="s">
        <v>3701</v>
      </c>
      <c r="E2081">
        <v>1</v>
      </c>
      <c r="H2081" t="s">
        <v>88</v>
      </c>
      <c r="I2081" t="s">
        <v>171</v>
      </c>
      <c r="J2081" t="s">
        <v>170</v>
      </c>
    </row>
    <row r="2082" spans="1:10" x14ac:dyDescent="0.75">
      <c r="A2082" s="16">
        <v>42747</v>
      </c>
      <c r="B2082" t="s">
        <v>4</v>
      </c>
      <c r="C2082" t="s">
        <v>112</v>
      </c>
      <c r="D2082" t="s">
        <v>3702</v>
      </c>
      <c r="E2082">
        <v>1</v>
      </c>
      <c r="H2082" t="s">
        <v>88</v>
      </c>
      <c r="I2082" t="s">
        <v>171</v>
      </c>
      <c r="J2082" t="s">
        <v>170</v>
      </c>
    </row>
    <row r="2083" spans="1:10" x14ac:dyDescent="0.75">
      <c r="A2083" s="16">
        <v>42747</v>
      </c>
      <c r="B2083" t="s">
        <v>4</v>
      </c>
      <c r="C2083" t="s">
        <v>112</v>
      </c>
      <c r="D2083" t="s">
        <v>3703</v>
      </c>
      <c r="E2083">
        <v>1</v>
      </c>
      <c r="H2083" t="s">
        <v>88</v>
      </c>
      <c r="I2083" t="s">
        <v>171</v>
      </c>
      <c r="J2083" t="s">
        <v>170</v>
      </c>
    </row>
    <row r="2084" spans="1:10" x14ac:dyDescent="0.75">
      <c r="A2084" s="16">
        <v>42747</v>
      </c>
      <c r="B2084" t="s">
        <v>4</v>
      </c>
      <c r="C2084" t="s">
        <v>112</v>
      </c>
      <c r="D2084" t="s">
        <v>3704</v>
      </c>
      <c r="E2084">
        <v>1</v>
      </c>
      <c r="H2084" t="s">
        <v>88</v>
      </c>
      <c r="I2084" t="s">
        <v>171</v>
      </c>
      <c r="J2084" t="s">
        <v>170</v>
      </c>
    </row>
    <row r="2085" spans="1:10" x14ac:dyDescent="0.75">
      <c r="A2085" s="16">
        <v>42747</v>
      </c>
      <c r="B2085" t="s">
        <v>4</v>
      </c>
      <c r="C2085" t="s">
        <v>112</v>
      </c>
      <c r="D2085" t="s">
        <v>3705</v>
      </c>
      <c r="E2085">
        <v>1</v>
      </c>
      <c r="H2085" t="s">
        <v>88</v>
      </c>
      <c r="I2085" t="s">
        <v>171</v>
      </c>
      <c r="J2085" t="s">
        <v>170</v>
      </c>
    </row>
    <row r="2086" spans="1:10" x14ac:dyDescent="0.75">
      <c r="A2086" s="16">
        <v>42747</v>
      </c>
      <c r="B2086" t="s">
        <v>4</v>
      </c>
      <c r="C2086" t="s">
        <v>112</v>
      </c>
      <c r="D2086" t="s">
        <v>3706</v>
      </c>
      <c r="E2086">
        <v>1</v>
      </c>
      <c r="H2086" t="s">
        <v>88</v>
      </c>
      <c r="I2086" t="s">
        <v>168</v>
      </c>
      <c r="J2086" t="s">
        <v>169</v>
      </c>
    </row>
    <row r="2087" spans="1:10" x14ac:dyDescent="0.75">
      <c r="A2087" s="16">
        <v>42747</v>
      </c>
      <c r="B2087" t="s">
        <v>4</v>
      </c>
      <c r="C2087" t="s">
        <v>112</v>
      </c>
      <c r="D2087" t="s">
        <v>3707</v>
      </c>
      <c r="E2087">
        <v>1</v>
      </c>
      <c r="H2087" t="s">
        <v>88</v>
      </c>
      <c r="I2087" t="s">
        <v>171</v>
      </c>
      <c r="J2087" t="s">
        <v>2535</v>
      </c>
    </row>
    <row r="2088" spans="1:10" x14ac:dyDescent="0.75">
      <c r="A2088" s="16">
        <v>42747</v>
      </c>
      <c r="B2088" t="s">
        <v>4</v>
      </c>
      <c r="C2088" t="s">
        <v>112</v>
      </c>
      <c r="D2088" t="s">
        <v>3708</v>
      </c>
      <c r="E2088">
        <v>1</v>
      </c>
      <c r="H2088" t="s">
        <v>88</v>
      </c>
      <c r="I2088" t="s">
        <v>171</v>
      </c>
      <c r="J2088" t="s">
        <v>2535</v>
      </c>
    </row>
    <row r="2089" spans="1:10" x14ac:dyDescent="0.75">
      <c r="A2089" s="16">
        <v>42747</v>
      </c>
      <c r="B2089" t="s">
        <v>4</v>
      </c>
      <c r="C2089" t="s">
        <v>112</v>
      </c>
      <c r="D2089" t="s">
        <v>3709</v>
      </c>
      <c r="E2089">
        <v>1</v>
      </c>
      <c r="H2089" t="s">
        <v>88</v>
      </c>
      <c r="I2089" t="s">
        <v>171</v>
      </c>
      <c r="J2089" t="s">
        <v>2535</v>
      </c>
    </row>
    <row r="2090" spans="1:10" x14ac:dyDescent="0.75">
      <c r="A2090" s="16">
        <v>42747</v>
      </c>
      <c r="B2090" t="s">
        <v>4</v>
      </c>
      <c r="C2090" t="s">
        <v>112</v>
      </c>
      <c r="D2090" t="s">
        <v>3710</v>
      </c>
      <c r="E2090">
        <v>1</v>
      </c>
      <c r="H2090" t="s">
        <v>88</v>
      </c>
      <c r="I2090" t="s">
        <v>171</v>
      </c>
      <c r="J2090" t="s">
        <v>2535</v>
      </c>
    </row>
    <row r="2091" spans="1:10" x14ac:dyDescent="0.75">
      <c r="A2091" s="16">
        <v>42747</v>
      </c>
      <c r="B2091" t="s">
        <v>4</v>
      </c>
      <c r="C2091" t="s">
        <v>112</v>
      </c>
      <c r="D2091" t="s">
        <v>3711</v>
      </c>
      <c r="E2091">
        <v>1</v>
      </c>
      <c r="H2091" t="s">
        <v>88</v>
      </c>
      <c r="I2091" t="s">
        <v>171</v>
      </c>
      <c r="J2091" t="s">
        <v>2535</v>
      </c>
    </row>
    <row r="2092" spans="1:10" x14ac:dyDescent="0.75">
      <c r="A2092" s="16">
        <v>42745</v>
      </c>
      <c r="B2092" t="s">
        <v>4</v>
      </c>
      <c r="C2092" t="s">
        <v>25</v>
      </c>
      <c r="D2092" t="s">
        <v>3712</v>
      </c>
      <c r="E2092">
        <v>1</v>
      </c>
      <c r="F2092" t="s">
        <v>3718</v>
      </c>
      <c r="G2092" s="6" t="s">
        <v>3719</v>
      </c>
      <c r="H2092" t="s">
        <v>446</v>
      </c>
      <c r="I2092" t="s">
        <v>3214</v>
      </c>
      <c r="J2092" t="s">
        <v>170</v>
      </c>
    </row>
    <row r="2093" spans="1:10" x14ac:dyDescent="0.75">
      <c r="A2093" s="16">
        <v>42745</v>
      </c>
      <c r="B2093" t="s">
        <v>4</v>
      </c>
      <c r="C2093" t="s">
        <v>25</v>
      </c>
      <c r="D2093" t="s">
        <v>3713</v>
      </c>
      <c r="E2093">
        <v>1</v>
      </c>
      <c r="G2093" s="6" t="s">
        <v>3720</v>
      </c>
      <c r="H2093" t="s">
        <v>446</v>
      </c>
      <c r="I2093" t="s">
        <v>168</v>
      </c>
      <c r="J2093" t="s">
        <v>170</v>
      </c>
    </row>
    <row r="2094" spans="1:10" x14ac:dyDescent="0.75">
      <c r="A2094" s="16">
        <v>42745</v>
      </c>
      <c r="B2094" t="s">
        <v>4</v>
      </c>
      <c r="C2094" t="s">
        <v>25</v>
      </c>
      <c r="D2094" t="s">
        <v>3714</v>
      </c>
      <c r="E2094">
        <v>1</v>
      </c>
      <c r="H2094" t="s">
        <v>446</v>
      </c>
      <c r="I2094" t="s">
        <v>168</v>
      </c>
      <c r="J2094" t="s">
        <v>170</v>
      </c>
    </row>
    <row r="2095" spans="1:10" x14ac:dyDescent="0.75">
      <c r="A2095" s="16">
        <v>42745</v>
      </c>
      <c r="B2095" t="s">
        <v>4</v>
      </c>
      <c r="C2095" t="s">
        <v>25</v>
      </c>
      <c r="D2095" t="s">
        <v>3715</v>
      </c>
      <c r="E2095">
        <v>1</v>
      </c>
      <c r="H2095" t="s">
        <v>446</v>
      </c>
      <c r="I2095" t="s">
        <v>168</v>
      </c>
      <c r="J2095" t="s">
        <v>170</v>
      </c>
    </row>
    <row r="2096" spans="1:10" x14ac:dyDescent="0.75">
      <c r="A2096" s="16">
        <v>42745</v>
      </c>
      <c r="B2096" t="s">
        <v>4</v>
      </c>
      <c r="C2096" t="s">
        <v>25</v>
      </c>
      <c r="D2096" t="s">
        <v>3716</v>
      </c>
      <c r="E2096">
        <v>1</v>
      </c>
      <c r="H2096" t="s">
        <v>446</v>
      </c>
      <c r="I2096" t="s">
        <v>168</v>
      </c>
      <c r="J2096" t="s">
        <v>170</v>
      </c>
    </row>
    <row r="2097" spans="1:10" x14ac:dyDescent="0.75">
      <c r="A2097" s="16">
        <v>42745</v>
      </c>
      <c r="B2097" t="s">
        <v>4</v>
      </c>
      <c r="C2097" t="s">
        <v>25</v>
      </c>
      <c r="D2097" t="s">
        <v>3717</v>
      </c>
      <c r="E2097">
        <v>1</v>
      </c>
      <c r="H2097" t="s">
        <v>446</v>
      </c>
      <c r="I2097" t="s">
        <v>3214</v>
      </c>
      <c r="J2097" t="s">
        <v>2535</v>
      </c>
    </row>
    <row r="2098" spans="1:10" x14ac:dyDescent="0.75">
      <c r="A2098" s="16">
        <v>42744</v>
      </c>
      <c r="B2098" t="s">
        <v>4</v>
      </c>
      <c r="C2098" t="s">
        <v>5</v>
      </c>
      <c r="D2098" t="s">
        <v>3721</v>
      </c>
      <c r="E2098">
        <v>1</v>
      </c>
      <c r="H2098" t="s">
        <v>1994</v>
      </c>
      <c r="I2098" t="s">
        <v>2447</v>
      </c>
      <c r="J2098" t="s">
        <v>170</v>
      </c>
    </row>
    <row r="2099" spans="1:10" x14ac:dyDescent="0.75">
      <c r="A2099" s="16">
        <v>42744</v>
      </c>
      <c r="B2099" t="s">
        <v>4</v>
      </c>
      <c r="C2099" t="s">
        <v>5</v>
      </c>
      <c r="D2099" t="s">
        <v>3723</v>
      </c>
      <c r="E2099">
        <v>1</v>
      </c>
      <c r="H2099" t="s">
        <v>1994</v>
      </c>
      <c r="I2099" t="s">
        <v>2447</v>
      </c>
      <c r="J2099" t="s">
        <v>170</v>
      </c>
    </row>
    <row r="2100" spans="1:10" x14ac:dyDescent="0.75">
      <c r="A2100" s="16">
        <v>42744</v>
      </c>
      <c r="B2100" t="s">
        <v>4</v>
      </c>
      <c r="C2100" t="s">
        <v>5</v>
      </c>
      <c r="D2100" t="s">
        <v>3724</v>
      </c>
      <c r="E2100">
        <v>1</v>
      </c>
      <c r="H2100" t="s">
        <v>1994</v>
      </c>
      <c r="I2100" t="s">
        <v>168</v>
      </c>
      <c r="J2100" t="s">
        <v>170</v>
      </c>
    </row>
    <row r="2101" spans="1:10" x14ac:dyDescent="0.75">
      <c r="A2101" s="16">
        <v>42744</v>
      </c>
      <c r="B2101" t="s">
        <v>4</v>
      </c>
      <c r="C2101" t="s">
        <v>5</v>
      </c>
      <c r="D2101" t="s">
        <v>3725</v>
      </c>
      <c r="E2101">
        <v>1</v>
      </c>
      <c r="H2101" t="s">
        <v>1994</v>
      </c>
      <c r="I2101" t="s">
        <v>168</v>
      </c>
      <c r="J2101" t="s">
        <v>170</v>
      </c>
    </row>
    <row r="2102" spans="1:10" x14ac:dyDescent="0.75">
      <c r="A2102" s="16">
        <v>42744</v>
      </c>
      <c r="B2102" t="s">
        <v>4</v>
      </c>
      <c r="C2102" t="s">
        <v>5</v>
      </c>
      <c r="D2102" t="s">
        <v>3727</v>
      </c>
      <c r="E2102">
        <v>1</v>
      </c>
      <c r="H2102" t="s">
        <v>1994</v>
      </c>
      <c r="I2102" t="s">
        <v>2447</v>
      </c>
      <c r="J2102" t="s">
        <v>170</v>
      </c>
    </row>
    <row r="2103" spans="1:10" x14ac:dyDescent="0.75">
      <c r="A2103" s="16">
        <v>42744</v>
      </c>
      <c r="B2103" t="s">
        <v>4</v>
      </c>
      <c r="C2103" t="s">
        <v>46</v>
      </c>
      <c r="D2103" t="s">
        <v>3722</v>
      </c>
      <c r="E2103">
        <v>1</v>
      </c>
      <c r="G2103" s="6" t="s">
        <v>3728</v>
      </c>
      <c r="H2103" t="s">
        <v>173</v>
      </c>
      <c r="I2103" t="s">
        <v>3214</v>
      </c>
      <c r="J2103" t="s">
        <v>170</v>
      </c>
    </row>
    <row r="2104" spans="1:10" x14ac:dyDescent="0.75">
      <c r="A2104" s="16">
        <v>42744</v>
      </c>
      <c r="B2104" t="s">
        <v>4</v>
      </c>
      <c r="C2104" t="s">
        <v>46</v>
      </c>
      <c r="D2104" t="s">
        <v>3726</v>
      </c>
      <c r="E2104">
        <v>1</v>
      </c>
      <c r="H2104" t="s">
        <v>173</v>
      </c>
      <c r="I2104" t="s">
        <v>3214</v>
      </c>
      <c r="J2104" t="s">
        <v>170</v>
      </c>
    </row>
    <row r="2105" spans="1:10" x14ac:dyDescent="0.75">
      <c r="A2105" s="16">
        <v>42733</v>
      </c>
      <c r="B2105" t="s">
        <v>4</v>
      </c>
      <c r="C2105" t="s">
        <v>5</v>
      </c>
      <c r="D2105" t="s">
        <v>3729</v>
      </c>
      <c r="E2105">
        <v>1</v>
      </c>
      <c r="F2105" t="s">
        <v>3740</v>
      </c>
      <c r="G2105" s="6" t="s">
        <v>3741</v>
      </c>
      <c r="H2105" t="s">
        <v>2253</v>
      </c>
      <c r="I2105" t="s">
        <v>2447</v>
      </c>
      <c r="J2105" t="s">
        <v>170</v>
      </c>
    </row>
    <row r="2106" spans="1:10" x14ac:dyDescent="0.75">
      <c r="A2106" s="16">
        <v>42733</v>
      </c>
      <c r="B2106" t="s">
        <v>4</v>
      </c>
      <c r="C2106" t="s">
        <v>5</v>
      </c>
      <c r="D2106" t="s">
        <v>3730</v>
      </c>
      <c r="E2106">
        <v>1</v>
      </c>
      <c r="G2106" s="6" t="s">
        <v>3742</v>
      </c>
      <c r="H2106" t="s">
        <v>2253</v>
      </c>
      <c r="I2106" t="s">
        <v>168</v>
      </c>
      <c r="J2106" t="s">
        <v>170</v>
      </c>
    </row>
    <row r="2107" spans="1:10" x14ac:dyDescent="0.75">
      <c r="A2107" s="16">
        <v>42733</v>
      </c>
      <c r="B2107" t="s">
        <v>4</v>
      </c>
      <c r="C2107" t="s">
        <v>5</v>
      </c>
      <c r="D2107" t="s">
        <v>3731</v>
      </c>
      <c r="E2107">
        <v>1</v>
      </c>
      <c r="H2107" t="s">
        <v>2253</v>
      </c>
      <c r="I2107" t="s">
        <v>168</v>
      </c>
      <c r="J2107" t="s">
        <v>170</v>
      </c>
    </row>
    <row r="2108" spans="1:10" x14ac:dyDescent="0.75">
      <c r="A2108" s="16">
        <v>42733</v>
      </c>
      <c r="B2108" t="s">
        <v>4</v>
      </c>
      <c r="C2108" t="s">
        <v>5</v>
      </c>
      <c r="D2108" t="s">
        <v>3732</v>
      </c>
      <c r="E2108">
        <v>1</v>
      </c>
      <c r="H2108" t="s">
        <v>2253</v>
      </c>
      <c r="I2108" t="s">
        <v>2447</v>
      </c>
      <c r="J2108" t="s">
        <v>170</v>
      </c>
    </row>
    <row r="2109" spans="1:10" x14ac:dyDescent="0.75">
      <c r="A2109" s="16">
        <v>42733</v>
      </c>
      <c r="B2109" t="s">
        <v>4</v>
      </c>
      <c r="C2109" t="s">
        <v>5</v>
      </c>
      <c r="D2109" t="s">
        <v>3733</v>
      </c>
      <c r="E2109">
        <v>1</v>
      </c>
      <c r="H2109" t="s">
        <v>2253</v>
      </c>
      <c r="I2109" t="s">
        <v>171</v>
      </c>
      <c r="J2109" t="s">
        <v>170</v>
      </c>
    </row>
    <row r="2110" spans="1:10" x14ac:dyDescent="0.75">
      <c r="A2110" s="16">
        <v>42733</v>
      </c>
      <c r="B2110" t="s">
        <v>4</v>
      </c>
      <c r="C2110" t="s">
        <v>5</v>
      </c>
      <c r="D2110" t="s">
        <v>3734</v>
      </c>
      <c r="E2110">
        <v>1</v>
      </c>
      <c r="H2110" t="s">
        <v>2253</v>
      </c>
      <c r="I2110" t="s">
        <v>2447</v>
      </c>
      <c r="J2110" t="s">
        <v>170</v>
      </c>
    </row>
    <row r="2111" spans="1:10" x14ac:dyDescent="0.75">
      <c r="A2111" s="16">
        <v>42733</v>
      </c>
      <c r="B2111" t="s">
        <v>4</v>
      </c>
      <c r="C2111" t="s">
        <v>5</v>
      </c>
      <c r="D2111" t="s">
        <v>3735</v>
      </c>
      <c r="E2111">
        <v>1</v>
      </c>
      <c r="H2111" t="s">
        <v>2253</v>
      </c>
      <c r="I2111" t="s">
        <v>168</v>
      </c>
      <c r="J2111" t="s">
        <v>2535</v>
      </c>
    </row>
    <row r="2112" spans="1:10" x14ac:dyDescent="0.75">
      <c r="A2112" s="16">
        <v>42733</v>
      </c>
      <c r="B2112" t="s">
        <v>4</v>
      </c>
      <c r="C2112" t="s">
        <v>5</v>
      </c>
      <c r="D2112" t="s">
        <v>3736</v>
      </c>
      <c r="E2112">
        <v>1</v>
      </c>
      <c r="H2112" t="s">
        <v>2253</v>
      </c>
      <c r="I2112" t="s">
        <v>2447</v>
      </c>
      <c r="J2112" t="s">
        <v>2535</v>
      </c>
    </row>
    <row r="2113" spans="1:10" x14ac:dyDescent="0.75">
      <c r="A2113" s="16">
        <v>42733</v>
      </c>
      <c r="B2113" t="s">
        <v>4</v>
      </c>
      <c r="C2113" t="s">
        <v>5</v>
      </c>
      <c r="D2113" t="s">
        <v>3737</v>
      </c>
      <c r="E2113">
        <v>1</v>
      </c>
      <c r="H2113" t="s">
        <v>2253</v>
      </c>
      <c r="I2113" t="s">
        <v>2447</v>
      </c>
      <c r="J2113" t="s">
        <v>2535</v>
      </c>
    </row>
    <row r="2114" spans="1:10" x14ac:dyDescent="0.75">
      <c r="A2114" s="16">
        <v>42733</v>
      </c>
      <c r="B2114" t="s">
        <v>4</v>
      </c>
      <c r="C2114" t="s">
        <v>5</v>
      </c>
      <c r="D2114" t="s">
        <v>3738</v>
      </c>
      <c r="E2114">
        <v>1</v>
      </c>
      <c r="H2114" t="s">
        <v>2253</v>
      </c>
      <c r="I2114" t="s">
        <v>168</v>
      </c>
      <c r="J2114" t="s">
        <v>169</v>
      </c>
    </row>
    <row r="2115" spans="1:10" x14ac:dyDescent="0.75">
      <c r="A2115" s="16">
        <v>42733</v>
      </c>
      <c r="B2115" t="s">
        <v>4</v>
      </c>
      <c r="C2115" t="s">
        <v>5</v>
      </c>
      <c r="D2115" t="s">
        <v>3739</v>
      </c>
      <c r="E2115">
        <v>1</v>
      </c>
      <c r="H2115" t="s">
        <v>2253</v>
      </c>
      <c r="I2115" t="s">
        <v>168</v>
      </c>
      <c r="J2115" t="s">
        <v>169</v>
      </c>
    </row>
    <row r="2116" spans="1:10" x14ac:dyDescent="0.75">
      <c r="A2116" s="16">
        <v>42727</v>
      </c>
      <c r="B2116" t="s">
        <v>4</v>
      </c>
      <c r="C2116" t="s">
        <v>112</v>
      </c>
      <c r="D2116" t="s">
        <v>482</v>
      </c>
      <c r="E2116">
        <v>1</v>
      </c>
      <c r="F2116" t="s">
        <v>483</v>
      </c>
      <c r="G2116" s="6" t="s">
        <v>484</v>
      </c>
      <c r="H2116" t="s">
        <v>88</v>
      </c>
      <c r="I2116" t="s">
        <v>465</v>
      </c>
      <c r="J2116" t="s">
        <v>169</v>
      </c>
    </row>
    <row r="2117" spans="1:10" x14ac:dyDescent="0.75">
      <c r="A2117" s="16">
        <v>42727</v>
      </c>
      <c r="B2117" t="s">
        <v>4</v>
      </c>
      <c r="C2117" t="s">
        <v>112</v>
      </c>
      <c r="D2117" t="s">
        <v>485</v>
      </c>
      <c r="E2117">
        <v>1</v>
      </c>
      <c r="F2117" t="s">
        <v>3753</v>
      </c>
      <c r="G2117" s="6" t="s">
        <v>3754</v>
      </c>
      <c r="H2117" t="s">
        <v>88</v>
      </c>
      <c r="I2117" t="s">
        <v>168</v>
      </c>
      <c r="J2117" t="s">
        <v>169</v>
      </c>
    </row>
    <row r="2118" spans="1:10" x14ac:dyDescent="0.75">
      <c r="A2118" s="16">
        <v>42727</v>
      </c>
      <c r="B2118" t="s">
        <v>4</v>
      </c>
      <c r="C2118" t="s">
        <v>5</v>
      </c>
      <c r="D2118" t="s">
        <v>3756</v>
      </c>
      <c r="E2118">
        <v>1</v>
      </c>
      <c r="H2118" t="s">
        <v>88</v>
      </c>
      <c r="I2118" t="s">
        <v>168</v>
      </c>
      <c r="J2118" t="s">
        <v>170</v>
      </c>
    </row>
    <row r="2119" spans="1:10" x14ac:dyDescent="0.75">
      <c r="A2119" s="16">
        <v>42727</v>
      </c>
      <c r="B2119" t="s">
        <v>4</v>
      </c>
      <c r="C2119" t="s">
        <v>5</v>
      </c>
      <c r="D2119" t="s">
        <v>3755</v>
      </c>
      <c r="E2119">
        <v>1</v>
      </c>
      <c r="H2119" t="s">
        <v>88</v>
      </c>
      <c r="I2119" t="s">
        <v>168</v>
      </c>
      <c r="J2119" t="s">
        <v>170</v>
      </c>
    </row>
    <row r="2120" spans="1:10" x14ac:dyDescent="0.75">
      <c r="A2120" s="16">
        <v>42727</v>
      </c>
      <c r="B2120" t="s">
        <v>4</v>
      </c>
      <c r="C2120" t="s">
        <v>5</v>
      </c>
      <c r="D2120" t="s">
        <v>3759</v>
      </c>
      <c r="E2120">
        <v>1</v>
      </c>
      <c r="H2120" t="s">
        <v>88</v>
      </c>
      <c r="I2120" t="s">
        <v>168</v>
      </c>
      <c r="J2120" t="s">
        <v>170</v>
      </c>
    </row>
    <row r="2121" spans="1:10" x14ac:dyDescent="0.75">
      <c r="A2121" s="16">
        <v>42727</v>
      </c>
      <c r="B2121" t="s">
        <v>4</v>
      </c>
      <c r="C2121" t="s">
        <v>5</v>
      </c>
      <c r="D2121" t="s">
        <v>3757</v>
      </c>
      <c r="E2121">
        <v>1</v>
      </c>
      <c r="H2121" t="s">
        <v>88</v>
      </c>
      <c r="I2121" t="s">
        <v>168</v>
      </c>
      <c r="J2121" t="s">
        <v>170</v>
      </c>
    </row>
    <row r="2122" spans="1:10" x14ac:dyDescent="0.75">
      <c r="A2122" s="16">
        <v>42727</v>
      </c>
      <c r="B2122" t="s">
        <v>4</v>
      </c>
      <c r="C2122" t="s">
        <v>5</v>
      </c>
      <c r="D2122" t="s">
        <v>3762</v>
      </c>
      <c r="E2122">
        <v>1</v>
      </c>
      <c r="H2122" t="s">
        <v>88</v>
      </c>
      <c r="I2122" t="s">
        <v>168</v>
      </c>
      <c r="J2122" t="s">
        <v>170</v>
      </c>
    </row>
    <row r="2123" spans="1:10" x14ac:dyDescent="0.75">
      <c r="A2123" s="16">
        <v>42727</v>
      </c>
      <c r="B2123" t="s">
        <v>4</v>
      </c>
      <c r="C2123" t="s">
        <v>5</v>
      </c>
      <c r="D2123" t="s">
        <v>3758</v>
      </c>
      <c r="E2123">
        <v>1</v>
      </c>
      <c r="H2123" t="s">
        <v>88</v>
      </c>
      <c r="I2123" t="s">
        <v>168</v>
      </c>
      <c r="J2123" t="s">
        <v>170</v>
      </c>
    </row>
    <row r="2124" spans="1:10" x14ac:dyDescent="0.75">
      <c r="A2124" s="16">
        <v>42727</v>
      </c>
      <c r="B2124" t="s">
        <v>4</v>
      </c>
      <c r="C2124" t="s">
        <v>5</v>
      </c>
      <c r="D2124" t="s">
        <v>3763</v>
      </c>
      <c r="E2124">
        <v>1</v>
      </c>
      <c r="H2124" t="s">
        <v>88</v>
      </c>
      <c r="I2124" t="s">
        <v>168</v>
      </c>
      <c r="J2124" t="s">
        <v>170</v>
      </c>
    </row>
    <row r="2125" spans="1:10" x14ac:dyDescent="0.75">
      <c r="A2125" s="16">
        <v>42727</v>
      </c>
      <c r="B2125" t="s">
        <v>4</v>
      </c>
      <c r="C2125" t="s">
        <v>5</v>
      </c>
      <c r="D2125" t="s">
        <v>3760</v>
      </c>
      <c r="E2125">
        <v>1</v>
      </c>
      <c r="H2125" t="s">
        <v>88</v>
      </c>
      <c r="I2125" t="s">
        <v>168</v>
      </c>
      <c r="J2125" t="s">
        <v>170</v>
      </c>
    </row>
    <row r="2126" spans="1:10" x14ac:dyDescent="0.75">
      <c r="A2126" s="16">
        <v>42727</v>
      </c>
      <c r="B2126" t="s">
        <v>4</v>
      </c>
      <c r="C2126" t="s">
        <v>5</v>
      </c>
      <c r="D2126" t="s">
        <v>3761</v>
      </c>
      <c r="E2126">
        <v>1</v>
      </c>
      <c r="H2126" t="s">
        <v>88</v>
      </c>
      <c r="I2126" t="s">
        <v>168</v>
      </c>
      <c r="J2126" t="s">
        <v>170</v>
      </c>
    </row>
    <row r="2127" spans="1:10" x14ac:dyDescent="0.75">
      <c r="A2127" s="16">
        <v>42727</v>
      </c>
      <c r="B2127" t="s">
        <v>4</v>
      </c>
      <c r="C2127" t="s">
        <v>112</v>
      </c>
      <c r="D2127" t="s">
        <v>3746</v>
      </c>
      <c r="E2127">
        <v>1</v>
      </c>
      <c r="H2127" t="s">
        <v>88</v>
      </c>
      <c r="I2127" t="s">
        <v>2447</v>
      </c>
      <c r="J2127" t="s">
        <v>170</v>
      </c>
    </row>
    <row r="2128" spans="1:10" x14ac:dyDescent="0.75">
      <c r="A2128" s="16">
        <v>42727</v>
      </c>
      <c r="B2128" t="s">
        <v>4</v>
      </c>
      <c r="C2128" t="s">
        <v>112</v>
      </c>
      <c r="D2128" t="s">
        <v>3748</v>
      </c>
      <c r="E2128">
        <v>1</v>
      </c>
      <c r="H2128" t="s">
        <v>88</v>
      </c>
      <c r="I2128" t="s">
        <v>2447</v>
      </c>
      <c r="J2128" t="s">
        <v>170</v>
      </c>
    </row>
    <row r="2129" spans="1:10" x14ac:dyDescent="0.75">
      <c r="A2129" s="16">
        <v>42727</v>
      </c>
      <c r="B2129" t="s">
        <v>4</v>
      </c>
      <c r="C2129" t="s">
        <v>112</v>
      </c>
      <c r="D2129" t="s">
        <v>3747</v>
      </c>
      <c r="E2129">
        <v>1</v>
      </c>
      <c r="H2129" t="s">
        <v>88</v>
      </c>
      <c r="I2129" t="s">
        <v>2447</v>
      </c>
      <c r="J2129" t="s">
        <v>170</v>
      </c>
    </row>
    <row r="2130" spans="1:10" x14ac:dyDescent="0.75">
      <c r="A2130" s="16">
        <v>42727</v>
      </c>
      <c r="B2130" t="s">
        <v>4</v>
      </c>
      <c r="C2130" t="s">
        <v>112</v>
      </c>
      <c r="D2130" t="s">
        <v>3745</v>
      </c>
      <c r="E2130">
        <v>1</v>
      </c>
      <c r="H2130" t="s">
        <v>88</v>
      </c>
      <c r="I2130" t="s">
        <v>2447</v>
      </c>
      <c r="J2130" t="s">
        <v>170</v>
      </c>
    </row>
    <row r="2131" spans="1:10" x14ac:dyDescent="0.75">
      <c r="A2131" s="16">
        <v>42727</v>
      </c>
      <c r="B2131" t="s">
        <v>4</v>
      </c>
      <c r="C2131" t="s">
        <v>112</v>
      </c>
      <c r="D2131" t="s">
        <v>3751</v>
      </c>
      <c r="E2131">
        <v>1</v>
      </c>
      <c r="H2131" t="s">
        <v>88</v>
      </c>
      <c r="I2131" t="s">
        <v>2447</v>
      </c>
      <c r="J2131" t="s">
        <v>170</v>
      </c>
    </row>
    <row r="2132" spans="1:10" x14ac:dyDescent="0.75">
      <c r="A2132" s="16">
        <v>42727</v>
      </c>
      <c r="B2132" t="s">
        <v>4</v>
      </c>
      <c r="C2132" t="s">
        <v>112</v>
      </c>
      <c r="D2132" t="s">
        <v>3743</v>
      </c>
      <c r="E2132">
        <v>1</v>
      </c>
      <c r="H2132" t="s">
        <v>88</v>
      </c>
      <c r="I2132" t="s">
        <v>2447</v>
      </c>
      <c r="J2132" t="s">
        <v>170</v>
      </c>
    </row>
    <row r="2133" spans="1:10" x14ac:dyDescent="0.75">
      <c r="A2133" s="16">
        <v>42727</v>
      </c>
      <c r="B2133" t="s">
        <v>4</v>
      </c>
      <c r="C2133" t="s">
        <v>112</v>
      </c>
      <c r="D2133" t="s">
        <v>3749</v>
      </c>
      <c r="E2133">
        <v>1</v>
      </c>
      <c r="H2133" t="s">
        <v>88</v>
      </c>
      <c r="I2133" t="s">
        <v>2447</v>
      </c>
      <c r="J2133" t="s">
        <v>170</v>
      </c>
    </row>
    <row r="2134" spans="1:10" x14ac:dyDescent="0.75">
      <c r="A2134" s="16">
        <v>42727</v>
      </c>
      <c r="B2134" t="s">
        <v>4</v>
      </c>
      <c r="C2134" t="s">
        <v>112</v>
      </c>
      <c r="D2134" t="s">
        <v>3752</v>
      </c>
      <c r="E2134">
        <v>1</v>
      </c>
      <c r="F2134" t="s">
        <v>486</v>
      </c>
      <c r="H2134" t="s">
        <v>88</v>
      </c>
      <c r="I2134" t="s">
        <v>168</v>
      </c>
      <c r="J2134" t="s">
        <v>169</v>
      </c>
    </row>
    <row r="2135" spans="1:10" x14ac:dyDescent="0.75">
      <c r="A2135" s="16">
        <v>42727</v>
      </c>
      <c r="B2135" t="s">
        <v>4</v>
      </c>
      <c r="C2135" t="s">
        <v>112</v>
      </c>
      <c r="D2135" t="s">
        <v>487</v>
      </c>
      <c r="E2135">
        <v>1</v>
      </c>
      <c r="H2135" t="s">
        <v>88</v>
      </c>
      <c r="I2135" t="s">
        <v>168</v>
      </c>
      <c r="J2135" t="s">
        <v>169</v>
      </c>
    </row>
    <row r="2136" spans="1:10" x14ac:dyDescent="0.75">
      <c r="A2136" s="16">
        <v>42727</v>
      </c>
      <c r="B2136" t="s">
        <v>4</v>
      </c>
      <c r="C2136" t="s">
        <v>112</v>
      </c>
      <c r="D2136" t="s">
        <v>3750</v>
      </c>
      <c r="E2136">
        <v>1</v>
      </c>
      <c r="H2136" t="s">
        <v>88</v>
      </c>
      <c r="I2136" t="s">
        <v>168</v>
      </c>
      <c r="J2136" t="s">
        <v>170</v>
      </c>
    </row>
    <row r="2137" spans="1:10" x14ac:dyDescent="0.75">
      <c r="A2137" s="16">
        <v>42727</v>
      </c>
      <c r="B2137" t="s">
        <v>4</v>
      </c>
      <c r="C2137" t="s">
        <v>112</v>
      </c>
      <c r="D2137" t="s">
        <v>488</v>
      </c>
      <c r="E2137">
        <v>1</v>
      </c>
      <c r="F2137" t="s">
        <v>489</v>
      </c>
      <c r="H2137" t="s">
        <v>88</v>
      </c>
      <c r="I2137" t="s">
        <v>168</v>
      </c>
      <c r="J2137" t="s">
        <v>169</v>
      </c>
    </row>
    <row r="2138" spans="1:10" x14ac:dyDescent="0.75">
      <c r="A2138" s="16">
        <v>42727</v>
      </c>
      <c r="B2138" t="s">
        <v>4</v>
      </c>
      <c r="C2138" t="s">
        <v>112</v>
      </c>
      <c r="D2138" t="s">
        <v>3744</v>
      </c>
      <c r="E2138">
        <v>1</v>
      </c>
      <c r="H2138" t="s">
        <v>88</v>
      </c>
      <c r="I2138" t="s">
        <v>168</v>
      </c>
      <c r="J2138" t="s">
        <v>170</v>
      </c>
    </row>
    <row r="2139" spans="1:10" x14ac:dyDescent="0.75">
      <c r="A2139" s="16">
        <v>42724</v>
      </c>
      <c r="B2139" t="s">
        <v>4</v>
      </c>
      <c r="C2139" t="s">
        <v>5</v>
      </c>
      <c r="D2139" t="s">
        <v>3764</v>
      </c>
      <c r="E2139">
        <v>1</v>
      </c>
      <c r="F2139" t="s">
        <v>3807</v>
      </c>
      <c r="G2139" s="6" t="s">
        <v>3808</v>
      </c>
      <c r="H2139" t="s">
        <v>43</v>
      </c>
      <c r="I2139" t="s">
        <v>168</v>
      </c>
      <c r="J2139" t="s">
        <v>170</v>
      </c>
    </row>
    <row r="2140" spans="1:10" x14ac:dyDescent="0.75">
      <c r="A2140" s="16">
        <v>42724</v>
      </c>
      <c r="B2140" t="s">
        <v>4</v>
      </c>
      <c r="C2140" t="s">
        <v>5</v>
      </c>
      <c r="D2140" t="s">
        <v>3765</v>
      </c>
      <c r="E2140">
        <v>1</v>
      </c>
      <c r="G2140" s="6" t="s">
        <v>3809</v>
      </c>
      <c r="H2140" t="s">
        <v>43</v>
      </c>
      <c r="I2140" t="s">
        <v>168</v>
      </c>
      <c r="J2140" t="s">
        <v>170</v>
      </c>
    </row>
    <row r="2141" spans="1:10" x14ac:dyDescent="0.75">
      <c r="A2141" s="16">
        <v>42724</v>
      </c>
      <c r="B2141" t="s">
        <v>4</v>
      </c>
      <c r="C2141" t="s">
        <v>5</v>
      </c>
      <c r="D2141" t="s">
        <v>3766</v>
      </c>
      <c r="E2141">
        <v>1</v>
      </c>
      <c r="G2141" s="6"/>
      <c r="H2141" t="s">
        <v>43</v>
      </c>
      <c r="I2141" t="s">
        <v>168</v>
      </c>
      <c r="J2141" t="s">
        <v>170</v>
      </c>
    </row>
    <row r="2142" spans="1:10" x14ac:dyDescent="0.75">
      <c r="A2142" s="16">
        <v>42724</v>
      </c>
      <c r="B2142" t="s">
        <v>4</v>
      </c>
      <c r="C2142" t="s">
        <v>5</v>
      </c>
      <c r="D2142" t="s">
        <v>3767</v>
      </c>
      <c r="E2142">
        <v>1</v>
      </c>
      <c r="G2142" s="6"/>
      <c r="H2142" t="s">
        <v>43</v>
      </c>
      <c r="I2142" t="s">
        <v>168</v>
      </c>
      <c r="J2142" t="s">
        <v>170</v>
      </c>
    </row>
    <row r="2143" spans="1:10" x14ac:dyDescent="0.75">
      <c r="A2143" s="16">
        <v>42724</v>
      </c>
      <c r="B2143" t="s">
        <v>4</v>
      </c>
      <c r="C2143" t="s">
        <v>5</v>
      </c>
      <c r="D2143" t="s">
        <v>3768</v>
      </c>
      <c r="E2143">
        <v>1</v>
      </c>
      <c r="G2143" s="6"/>
      <c r="H2143" t="s">
        <v>43</v>
      </c>
      <c r="I2143" t="s">
        <v>168</v>
      </c>
      <c r="J2143" t="s">
        <v>170</v>
      </c>
    </row>
    <row r="2144" spans="1:10" x14ac:dyDescent="0.75">
      <c r="A2144" s="16">
        <v>42724</v>
      </c>
      <c r="B2144" t="s">
        <v>4</v>
      </c>
      <c r="C2144" t="s">
        <v>5</v>
      </c>
      <c r="D2144" t="s">
        <v>3769</v>
      </c>
      <c r="E2144">
        <v>1</v>
      </c>
      <c r="G2144" s="6"/>
      <c r="H2144" t="s">
        <v>43</v>
      </c>
      <c r="I2144" t="s">
        <v>168</v>
      </c>
      <c r="J2144" t="s">
        <v>170</v>
      </c>
    </row>
    <row r="2145" spans="1:10" x14ac:dyDescent="0.75">
      <c r="A2145" s="16">
        <v>42724</v>
      </c>
      <c r="B2145" t="s">
        <v>4</v>
      </c>
      <c r="C2145" t="s">
        <v>5</v>
      </c>
      <c r="D2145" t="s">
        <v>3770</v>
      </c>
      <c r="E2145">
        <v>1</v>
      </c>
      <c r="G2145" s="6"/>
      <c r="H2145" t="s">
        <v>43</v>
      </c>
      <c r="I2145" t="s">
        <v>168</v>
      </c>
      <c r="J2145" t="s">
        <v>170</v>
      </c>
    </row>
    <row r="2146" spans="1:10" x14ac:dyDescent="0.75">
      <c r="A2146" s="16">
        <v>42724</v>
      </c>
      <c r="B2146" t="s">
        <v>4</v>
      </c>
      <c r="C2146" t="s">
        <v>5</v>
      </c>
      <c r="D2146" t="s">
        <v>3771</v>
      </c>
      <c r="E2146">
        <v>1</v>
      </c>
      <c r="G2146" s="6"/>
      <c r="H2146" t="s">
        <v>43</v>
      </c>
      <c r="I2146" t="s">
        <v>168</v>
      </c>
      <c r="J2146" t="s">
        <v>2535</v>
      </c>
    </row>
    <row r="2147" spans="1:10" x14ac:dyDescent="0.75">
      <c r="A2147" s="16">
        <v>42724</v>
      </c>
      <c r="B2147" t="s">
        <v>4</v>
      </c>
      <c r="C2147" t="s">
        <v>5</v>
      </c>
      <c r="D2147" t="s">
        <v>3772</v>
      </c>
      <c r="E2147">
        <v>1</v>
      </c>
      <c r="G2147" s="6"/>
      <c r="H2147" t="s">
        <v>43</v>
      </c>
      <c r="I2147" t="s">
        <v>168</v>
      </c>
      <c r="J2147" t="s">
        <v>2535</v>
      </c>
    </row>
    <row r="2148" spans="1:10" x14ac:dyDescent="0.75">
      <c r="A2148" s="16">
        <v>42724</v>
      </c>
      <c r="B2148" t="s">
        <v>4</v>
      </c>
      <c r="C2148" t="s">
        <v>5</v>
      </c>
      <c r="D2148" t="s">
        <v>3773</v>
      </c>
      <c r="E2148">
        <v>1</v>
      </c>
      <c r="G2148" s="6"/>
      <c r="H2148" t="s">
        <v>43</v>
      </c>
      <c r="I2148" t="s">
        <v>168</v>
      </c>
      <c r="J2148" t="s">
        <v>169</v>
      </c>
    </row>
    <row r="2149" spans="1:10" x14ac:dyDescent="0.75">
      <c r="A2149" s="16">
        <v>42724</v>
      </c>
      <c r="B2149" t="s">
        <v>4</v>
      </c>
      <c r="C2149" t="s">
        <v>5</v>
      </c>
      <c r="D2149" t="s">
        <v>3774</v>
      </c>
      <c r="E2149">
        <v>1</v>
      </c>
      <c r="G2149" s="6"/>
      <c r="H2149" t="s">
        <v>43</v>
      </c>
      <c r="I2149" t="s">
        <v>168</v>
      </c>
      <c r="J2149" t="s">
        <v>169</v>
      </c>
    </row>
    <row r="2150" spans="1:10" x14ac:dyDescent="0.75">
      <c r="A2150" s="16">
        <v>42724</v>
      </c>
      <c r="B2150" t="s">
        <v>4</v>
      </c>
      <c r="C2150" t="s">
        <v>5</v>
      </c>
      <c r="D2150" t="s">
        <v>3775</v>
      </c>
      <c r="E2150">
        <v>1</v>
      </c>
      <c r="G2150" s="6"/>
      <c r="H2150" t="s">
        <v>43</v>
      </c>
      <c r="I2150" t="s">
        <v>168</v>
      </c>
      <c r="J2150" t="s">
        <v>169</v>
      </c>
    </row>
    <row r="2151" spans="1:10" x14ac:dyDescent="0.75">
      <c r="A2151" s="16">
        <v>42724</v>
      </c>
      <c r="B2151" t="s">
        <v>4</v>
      </c>
      <c r="C2151" t="s">
        <v>5</v>
      </c>
      <c r="D2151" t="s">
        <v>3776</v>
      </c>
      <c r="E2151">
        <v>1</v>
      </c>
      <c r="G2151" s="6"/>
      <c r="H2151" t="s">
        <v>43</v>
      </c>
      <c r="I2151" t="s">
        <v>168</v>
      </c>
      <c r="J2151" t="s">
        <v>169</v>
      </c>
    </row>
    <row r="2152" spans="1:10" x14ac:dyDescent="0.75">
      <c r="A2152" s="16">
        <v>42724</v>
      </c>
      <c r="B2152" t="s">
        <v>4</v>
      </c>
      <c r="C2152" t="s">
        <v>5</v>
      </c>
      <c r="D2152" t="s">
        <v>3777</v>
      </c>
      <c r="E2152">
        <v>1</v>
      </c>
      <c r="G2152" s="6"/>
      <c r="H2152" t="s">
        <v>43</v>
      </c>
      <c r="I2152" t="s">
        <v>168</v>
      </c>
      <c r="J2152" t="s">
        <v>169</v>
      </c>
    </row>
    <row r="2153" spans="1:10" x14ac:dyDescent="0.75">
      <c r="A2153" s="16">
        <v>42724</v>
      </c>
      <c r="B2153" t="s">
        <v>4</v>
      </c>
      <c r="C2153" t="s">
        <v>5</v>
      </c>
      <c r="D2153" t="s">
        <v>3778</v>
      </c>
      <c r="E2153">
        <v>1</v>
      </c>
      <c r="G2153" s="6"/>
      <c r="H2153" t="s">
        <v>43</v>
      </c>
      <c r="I2153" t="s">
        <v>168</v>
      </c>
      <c r="J2153" t="s">
        <v>169</v>
      </c>
    </row>
    <row r="2154" spans="1:10" x14ac:dyDescent="0.75">
      <c r="A2154" s="16">
        <v>42724</v>
      </c>
      <c r="B2154" t="s">
        <v>4</v>
      </c>
      <c r="C2154" t="s">
        <v>5</v>
      </c>
      <c r="D2154" t="s">
        <v>3779</v>
      </c>
      <c r="E2154">
        <v>1</v>
      </c>
      <c r="G2154" s="6"/>
      <c r="H2154" t="s">
        <v>43</v>
      </c>
      <c r="I2154" t="s">
        <v>168</v>
      </c>
      <c r="J2154" t="s">
        <v>525</v>
      </c>
    </row>
    <row r="2155" spans="1:10" x14ac:dyDescent="0.75">
      <c r="A2155" s="16">
        <v>42724</v>
      </c>
      <c r="B2155" t="s">
        <v>4</v>
      </c>
      <c r="C2155" t="s">
        <v>5</v>
      </c>
      <c r="D2155" t="s">
        <v>3780</v>
      </c>
      <c r="E2155">
        <v>1</v>
      </c>
      <c r="G2155" s="6"/>
      <c r="H2155" t="s">
        <v>43</v>
      </c>
      <c r="I2155" t="s">
        <v>168</v>
      </c>
      <c r="J2155" t="s">
        <v>525</v>
      </c>
    </row>
    <row r="2156" spans="1:10" x14ac:dyDescent="0.75">
      <c r="A2156" s="16">
        <v>42724</v>
      </c>
      <c r="B2156" t="s">
        <v>4</v>
      </c>
      <c r="C2156" t="s">
        <v>5</v>
      </c>
      <c r="D2156" t="s">
        <v>3781</v>
      </c>
      <c r="E2156">
        <v>1</v>
      </c>
      <c r="G2156" s="6"/>
      <c r="H2156" t="s">
        <v>43</v>
      </c>
      <c r="I2156" t="s">
        <v>168</v>
      </c>
      <c r="J2156" t="s">
        <v>169</v>
      </c>
    </row>
    <row r="2157" spans="1:10" x14ac:dyDescent="0.75">
      <c r="A2157" s="16">
        <v>42724</v>
      </c>
      <c r="B2157" t="s">
        <v>4</v>
      </c>
      <c r="C2157" t="s">
        <v>5</v>
      </c>
      <c r="D2157" t="s">
        <v>3782</v>
      </c>
      <c r="E2157">
        <v>1</v>
      </c>
      <c r="G2157" s="6"/>
      <c r="H2157" t="s">
        <v>43</v>
      </c>
      <c r="I2157" t="s">
        <v>168</v>
      </c>
      <c r="J2157" t="s">
        <v>169</v>
      </c>
    </row>
    <row r="2158" spans="1:10" x14ac:dyDescent="0.75">
      <c r="A2158" s="16">
        <v>42724</v>
      </c>
      <c r="B2158" t="s">
        <v>4</v>
      </c>
      <c r="C2158" t="s">
        <v>5</v>
      </c>
      <c r="D2158" t="s">
        <v>3783</v>
      </c>
      <c r="E2158">
        <v>1</v>
      </c>
      <c r="G2158" s="6"/>
      <c r="H2158" t="s">
        <v>43</v>
      </c>
      <c r="I2158" t="s">
        <v>168</v>
      </c>
      <c r="J2158" t="s">
        <v>169</v>
      </c>
    </row>
    <row r="2159" spans="1:10" x14ac:dyDescent="0.75">
      <c r="A2159" s="16">
        <v>42724</v>
      </c>
      <c r="B2159" t="s">
        <v>4</v>
      </c>
      <c r="C2159" t="s">
        <v>5</v>
      </c>
      <c r="D2159" t="s">
        <v>3784</v>
      </c>
      <c r="E2159">
        <v>1</v>
      </c>
      <c r="G2159" s="6"/>
      <c r="H2159" t="s">
        <v>43</v>
      </c>
      <c r="I2159" t="s">
        <v>168</v>
      </c>
      <c r="J2159" t="s">
        <v>169</v>
      </c>
    </row>
    <row r="2160" spans="1:10" x14ac:dyDescent="0.75">
      <c r="A2160" s="16">
        <v>42724</v>
      </c>
      <c r="B2160" t="s">
        <v>4</v>
      </c>
      <c r="C2160" t="s">
        <v>5</v>
      </c>
      <c r="D2160" t="s">
        <v>3785</v>
      </c>
      <c r="E2160">
        <v>1</v>
      </c>
      <c r="G2160" s="6"/>
      <c r="H2160" t="s">
        <v>43</v>
      </c>
      <c r="I2160" t="s">
        <v>168</v>
      </c>
      <c r="J2160" t="s">
        <v>169</v>
      </c>
    </row>
    <row r="2161" spans="1:10" x14ac:dyDescent="0.75">
      <c r="A2161" s="16">
        <v>42724</v>
      </c>
      <c r="B2161" t="s">
        <v>4</v>
      </c>
      <c r="C2161" t="s">
        <v>5</v>
      </c>
      <c r="D2161" t="s">
        <v>3786</v>
      </c>
      <c r="E2161">
        <v>1</v>
      </c>
      <c r="G2161" s="6"/>
      <c r="H2161" t="s">
        <v>43</v>
      </c>
      <c r="I2161" t="s">
        <v>168</v>
      </c>
      <c r="J2161" t="s">
        <v>169</v>
      </c>
    </row>
    <row r="2162" spans="1:10" x14ac:dyDescent="0.75">
      <c r="A2162" s="16">
        <v>42724</v>
      </c>
      <c r="B2162" t="s">
        <v>4</v>
      </c>
      <c r="C2162" t="s">
        <v>5</v>
      </c>
      <c r="D2162" t="s">
        <v>3787</v>
      </c>
      <c r="E2162">
        <v>1</v>
      </c>
      <c r="G2162" s="6"/>
      <c r="H2162" t="s">
        <v>43</v>
      </c>
      <c r="I2162" t="s">
        <v>168</v>
      </c>
      <c r="J2162" t="s">
        <v>169</v>
      </c>
    </row>
    <row r="2163" spans="1:10" x14ac:dyDescent="0.75">
      <c r="A2163" s="16">
        <v>42724</v>
      </c>
      <c r="B2163" t="s">
        <v>4</v>
      </c>
      <c r="C2163" t="s">
        <v>5</v>
      </c>
      <c r="D2163" t="s">
        <v>3788</v>
      </c>
      <c r="E2163">
        <v>1</v>
      </c>
      <c r="G2163" s="6"/>
      <c r="H2163" t="s">
        <v>43</v>
      </c>
      <c r="I2163" t="s">
        <v>168</v>
      </c>
      <c r="J2163" t="s">
        <v>169</v>
      </c>
    </row>
    <row r="2164" spans="1:10" x14ac:dyDescent="0.75">
      <c r="A2164" s="16">
        <v>42724</v>
      </c>
      <c r="B2164" t="s">
        <v>4</v>
      </c>
      <c r="C2164" t="s">
        <v>5</v>
      </c>
      <c r="D2164" t="s">
        <v>3789</v>
      </c>
      <c r="E2164">
        <v>1</v>
      </c>
      <c r="G2164" s="6"/>
      <c r="H2164" t="s">
        <v>43</v>
      </c>
      <c r="I2164" t="s">
        <v>168</v>
      </c>
      <c r="J2164" t="s">
        <v>169</v>
      </c>
    </row>
    <row r="2165" spans="1:10" x14ac:dyDescent="0.75">
      <c r="A2165" s="16">
        <v>42724</v>
      </c>
      <c r="B2165" t="s">
        <v>4</v>
      </c>
      <c r="C2165" t="s">
        <v>5</v>
      </c>
      <c r="D2165" t="s">
        <v>3790</v>
      </c>
      <c r="E2165">
        <v>1</v>
      </c>
      <c r="G2165" s="6"/>
      <c r="H2165" t="s">
        <v>43</v>
      </c>
      <c r="I2165" t="s">
        <v>168</v>
      </c>
      <c r="J2165" t="s">
        <v>169</v>
      </c>
    </row>
    <row r="2166" spans="1:10" x14ac:dyDescent="0.75">
      <c r="A2166" s="16">
        <v>42724</v>
      </c>
      <c r="B2166" t="s">
        <v>4</v>
      </c>
      <c r="C2166" t="s">
        <v>5</v>
      </c>
      <c r="D2166" t="s">
        <v>3791</v>
      </c>
      <c r="E2166">
        <v>1</v>
      </c>
      <c r="G2166" s="6"/>
      <c r="H2166" t="s">
        <v>43</v>
      </c>
      <c r="I2166" t="s">
        <v>168</v>
      </c>
      <c r="J2166" t="s">
        <v>169</v>
      </c>
    </row>
    <row r="2167" spans="1:10" x14ac:dyDescent="0.75">
      <c r="A2167" s="16">
        <v>42724</v>
      </c>
      <c r="B2167" t="s">
        <v>4</v>
      </c>
      <c r="C2167" t="s">
        <v>5</v>
      </c>
      <c r="D2167" t="s">
        <v>3792</v>
      </c>
      <c r="E2167">
        <v>1</v>
      </c>
      <c r="G2167" s="6"/>
      <c r="H2167" t="s">
        <v>43</v>
      </c>
      <c r="I2167" t="s">
        <v>168</v>
      </c>
      <c r="J2167" t="s">
        <v>169</v>
      </c>
    </row>
    <row r="2168" spans="1:10" x14ac:dyDescent="0.75">
      <c r="A2168" s="16">
        <v>42724</v>
      </c>
      <c r="B2168" t="s">
        <v>4</v>
      </c>
      <c r="C2168" t="s">
        <v>5</v>
      </c>
      <c r="D2168" t="s">
        <v>3793</v>
      </c>
      <c r="E2168">
        <v>1</v>
      </c>
      <c r="G2168" s="6"/>
      <c r="H2168" t="s">
        <v>43</v>
      </c>
      <c r="I2168" t="s">
        <v>168</v>
      </c>
      <c r="J2168" t="s">
        <v>169</v>
      </c>
    </row>
    <row r="2169" spans="1:10" x14ac:dyDescent="0.75">
      <c r="A2169" s="16">
        <v>42724</v>
      </c>
      <c r="B2169" t="s">
        <v>4</v>
      </c>
      <c r="C2169" t="s">
        <v>5</v>
      </c>
      <c r="D2169" t="s">
        <v>3794</v>
      </c>
      <c r="E2169">
        <v>1</v>
      </c>
      <c r="G2169" s="6"/>
      <c r="H2169" t="s">
        <v>43</v>
      </c>
      <c r="I2169" t="s">
        <v>168</v>
      </c>
      <c r="J2169" t="s">
        <v>169</v>
      </c>
    </row>
    <row r="2170" spans="1:10" x14ac:dyDescent="0.75">
      <c r="A2170" s="16">
        <v>42724</v>
      </c>
      <c r="B2170" t="s">
        <v>4</v>
      </c>
      <c r="C2170" t="s">
        <v>5</v>
      </c>
      <c r="D2170" t="s">
        <v>3795</v>
      </c>
      <c r="E2170">
        <v>1</v>
      </c>
      <c r="G2170" s="6"/>
      <c r="H2170" t="s">
        <v>43</v>
      </c>
      <c r="I2170" t="s">
        <v>168</v>
      </c>
      <c r="J2170" t="s">
        <v>169</v>
      </c>
    </row>
    <row r="2171" spans="1:10" x14ac:dyDescent="0.75">
      <c r="A2171" s="16">
        <v>42724</v>
      </c>
      <c r="B2171" t="s">
        <v>4</v>
      </c>
      <c r="C2171" t="s">
        <v>5</v>
      </c>
      <c r="D2171" t="s">
        <v>3796</v>
      </c>
      <c r="E2171">
        <v>1</v>
      </c>
      <c r="G2171" s="6"/>
      <c r="H2171" t="s">
        <v>43</v>
      </c>
      <c r="I2171" t="s">
        <v>168</v>
      </c>
      <c r="J2171" t="s">
        <v>169</v>
      </c>
    </row>
    <row r="2172" spans="1:10" x14ac:dyDescent="0.75">
      <c r="A2172" s="16">
        <v>42724</v>
      </c>
      <c r="B2172" t="s">
        <v>4</v>
      </c>
      <c r="C2172" t="s">
        <v>5</v>
      </c>
      <c r="D2172" t="s">
        <v>3797</v>
      </c>
      <c r="E2172">
        <v>1</v>
      </c>
      <c r="G2172" s="6"/>
      <c r="H2172" t="s">
        <v>43</v>
      </c>
      <c r="I2172" t="s">
        <v>168</v>
      </c>
      <c r="J2172" t="s">
        <v>169</v>
      </c>
    </row>
    <row r="2173" spans="1:10" x14ac:dyDescent="0.75">
      <c r="A2173" s="16">
        <v>42724</v>
      </c>
      <c r="B2173" t="s">
        <v>4</v>
      </c>
      <c r="C2173" t="s">
        <v>5</v>
      </c>
      <c r="D2173" t="s">
        <v>3798</v>
      </c>
      <c r="E2173">
        <v>1</v>
      </c>
      <c r="G2173" s="6"/>
      <c r="H2173" t="s">
        <v>43</v>
      </c>
      <c r="I2173" t="s">
        <v>168</v>
      </c>
      <c r="J2173" t="s">
        <v>169</v>
      </c>
    </row>
    <row r="2174" spans="1:10" x14ac:dyDescent="0.75">
      <c r="A2174" s="16">
        <v>42724</v>
      </c>
      <c r="B2174" t="s">
        <v>4</v>
      </c>
      <c r="C2174" t="s">
        <v>5</v>
      </c>
      <c r="D2174" t="s">
        <v>3799</v>
      </c>
      <c r="E2174">
        <v>1</v>
      </c>
      <c r="G2174" s="6"/>
      <c r="H2174" t="s">
        <v>43</v>
      </c>
      <c r="I2174" t="s">
        <v>168</v>
      </c>
      <c r="J2174" t="s">
        <v>169</v>
      </c>
    </row>
    <row r="2175" spans="1:10" x14ac:dyDescent="0.75">
      <c r="A2175" s="16">
        <v>42724</v>
      </c>
      <c r="B2175" t="s">
        <v>4</v>
      </c>
      <c r="C2175" t="s">
        <v>5</v>
      </c>
      <c r="D2175" t="s">
        <v>3800</v>
      </c>
      <c r="E2175">
        <v>1</v>
      </c>
      <c r="G2175" s="6"/>
      <c r="H2175" t="s">
        <v>43</v>
      </c>
      <c r="I2175" t="s">
        <v>168</v>
      </c>
      <c r="J2175" t="s">
        <v>169</v>
      </c>
    </row>
    <row r="2176" spans="1:10" x14ac:dyDescent="0.75">
      <c r="A2176" s="16">
        <v>42724</v>
      </c>
      <c r="B2176" t="s">
        <v>4</v>
      </c>
      <c r="C2176" t="s">
        <v>5</v>
      </c>
      <c r="D2176" t="s">
        <v>3801</v>
      </c>
      <c r="E2176">
        <v>1</v>
      </c>
      <c r="G2176" s="6"/>
      <c r="H2176" t="s">
        <v>43</v>
      </c>
      <c r="I2176" t="s">
        <v>168</v>
      </c>
      <c r="J2176" t="s">
        <v>169</v>
      </c>
    </row>
    <row r="2177" spans="1:10" x14ac:dyDescent="0.75">
      <c r="A2177" s="16">
        <v>42724</v>
      </c>
      <c r="B2177" t="s">
        <v>4</v>
      </c>
      <c r="C2177" t="s">
        <v>5</v>
      </c>
      <c r="D2177" t="s">
        <v>3802</v>
      </c>
      <c r="E2177">
        <v>1</v>
      </c>
      <c r="G2177" s="6"/>
      <c r="H2177" t="s">
        <v>43</v>
      </c>
      <c r="I2177" t="s">
        <v>168</v>
      </c>
      <c r="J2177" t="s">
        <v>169</v>
      </c>
    </row>
    <row r="2178" spans="1:10" x14ac:dyDescent="0.75">
      <c r="A2178" s="16">
        <v>42724</v>
      </c>
      <c r="B2178" t="s">
        <v>4</v>
      </c>
      <c r="C2178" t="s">
        <v>5</v>
      </c>
      <c r="D2178" t="s">
        <v>3803</v>
      </c>
      <c r="E2178">
        <v>1</v>
      </c>
      <c r="G2178" s="6"/>
      <c r="H2178" t="s">
        <v>43</v>
      </c>
      <c r="I2178" t="s">
        <v>168</v>
      </c>
      <c r="J2178" t="s">
        <v>169</v>
      </c>
    </row>
    <row r="2179" spans="1:10" x14ac:dyDescent="0.75">
      <c r="A2179" s="16">
        <v>42724</v>
      </c>
      <c r="B2179" t="s">
        <v>4</v>
      </c>
      <c r="C2179" t="s">
        <v>5</v>
      </c>
      <c r="D2179" t="s">
        <v>3804</v>
      </c>
      <c r="E2179">
        <v>1</v>
      </c>
      <c r="G2179" s="6"/>
      <c r="H2179" t="s">
        <v>43</v>
      </c>
      <c r="I2179" t="s">
        <v>168</v>
      </c>
      <c r="J2179" t="s">
        <v>169</v>
      </c>
    </row>
    <row r="2180" spans="1:10" x14ac:dyDescent="0.75">
      <c r="A2180" s="16">
        <v>42724</v>
      </c>
      <c r="B2180" t="s">
        <v>4</v>
      </c>
      <c r="C2180" t="s">
        <v>5</v>
      </c>
      <c r="D2180" t="s">
        <v>3805</v>
      </c>
      <c r="E2180">
        <v>1</v>
      </c>
      <c r="G2180" s="6"/>
      <c r="H2180" t="s">
        <v>43</v>
      </c>
      <c r="I2180" t="s">
        <v>168</v>
      </c>
      <c r="J2180" t="s">
        <v>169</v>
      </c>
    </row>
    <row r="2181" spans="1:10" x14ac:dyDescent="0.75">
      <c r="A2181" s="16">
        <v>42724</v>
      </c>
      <c r="B2181" t="s">
        <v>4</v>
      </c>
      <c r="C2181" t="s">
        <v>5</v>
      </c>
      <c r="D2181" t="s">
        <v>3806</v>
      </c>
      <c r="E2181">
        <v>1</v>
      </c>
      <c r="G2181" s="6"/>
      <c r="H2181" t="s">
        <v>43</v>
      </c>
      <c r="I2181" t="s">
        <v>168</v>
      </c>
      <c r="J2181" t="s">
        <v>169</v>
      </c>
    </row>
    <row r="2182" spans="1:10" x14ac:dyDescent="0.75">
      <c r="A2182" s="16">
        <v>42717</v>
      </c>
      <c r="B2182" t="s">
        <v>4</v>
      </c>
      <c r="C2182" t="s">
        <v>25</v>
      </c>
      <c r="D2182" t="s">
        <v>3810</v>
      </c>
      <c r="E2182">
        <v>1</v>
      </c>
      <c r="F2182" t="s">
        <v>3813</v>
      </c>
      <c r="G2182" s="6" t="s">
        <v>3814</v>
      </c>
      <c r="H2182" t="s">
        <v>88</v>
      </c>
      <c r="I2182" t="s">
        <v>168</v>
      </c>
      <c r="J2182" t="s">
        <v>170</v>
      </c>
    </row>
    <row r="2183" spans="1:10" x14ac:dyDescent="0.75">
      <c r="A2183" s="16">
        <v>42717</v>
      </c>
      <c r="B2183" t="s">
        <v>4</v>
      </c>
      <c r="C2183" t="s">
        <v>25</v>
      </c>
      <c r="D2183" t="s">
        <v>3811</v>
      </c>
      <c r="E2183">
        <v>1</v>
      </c>
      <c r="G2183" s="6" t="s">
        <v>3815</v>
      </c>
      <c r="H2183" t="s">
        <v>88</v>
      </c>
      <c r="I2183" t="s">
        <v>168</v>
      </c>
      <c r="J2183" t="s">
        <v>169</v>
      </c>
    </row>
    <row r="2184" spans="1:10" x14ac:dyDescent="0.75">
      <c r="A2184" s="16">
        <v>42717</v>
      </c>
      <c r="B2184" t="s">
        <v>4</v>
      </c>
      <c r="C2184" t="s">
        <v>25</v>
      </c>
      <c r="D2184" t="s">
        <v>3812</v>
      </c>
      <c r="E2184">
        <v>1</v>
      </c>
      <c r="G2184" s="6"/>
      <c r="H2184" t="s">
        <v>1440</v>
      </c>
      <c r="I2184" t="s">
        <v>168</v>
      </c>
      <c r="J2184" t="s">
        <v>169</v>
      </c>
    </row>
    <row r="2185" spans="1:10" x14ac:dyDescent="0.75">
      <c r="A2185" s="16">
        <v>42696</v>
      </c>
      <c r="B2185" t="s">
        <v>4</v>
      </c>
      <c r="C2185" t="s">
        <v>25</v>
      </c>
      <c r="D2185" t="s">
        <v>3816</v>
      </c>
      <c r="E2185">
        <v>1</v>
      </c>
      <c r="F2185" t="s">
        <v>3821</v>
      </c>
      <c r="G2185" s="6" t="s">
        <v>3820</v>
      </c>
      <c r="H2185" t="s">
        <v>88</v>
      </c>
      <c r="I2185" t="s">
        <v>3214</v>
      </c>
      <c r="J2185" t="s">
        <v>170</v>
      </c>
    </row>
    <row r="2186" spans="1:10" x14ac:dyDescent="0.75">
      <c r="A2186" s="16">
        <v>42696</v>
      </c>
      <c r="B2186" t="s">
        <v>4</v>
      </c>
      <c r="C2186" t="s">
        <v>25</v>
      </c>
      <c r="D2186" t="s">
        <v>3817</v>
      </c>
      <c r="E2186">
        <v>1</v>
      </c>
      <c r="F2186" s="6"/>
      <c r="G2186" s="6" t="s">
        <v>3819</v>
      </c>
      <c r="H2186" t="s">
        <v>88</v>
      </c>
      <c r="I2186" t="s">
        <v>3214</v>
      </c>
      <c r="J2186" t="s">
        <v>170</v>
      </c>
    </row>
    <row r="2187" spans="1:10" x14ac:dyDescent="0.75">
      <c r="A2187" s="16">
        <v>42696</v>
      </c>
      <c r="B2187" t="s">
        <v>4</v>
      </c>
      <c r="C2187" t="s">
        <v>25</v>
      </c>
      <c r="D2187" t="s">
        <v>3818</v>
      </c>
      <c r="E2187">
        <v>1</v>
      </c>
      <c r="G2187" s="6"/>
      <c r="H2187" t="s">
        <v>88</v>
      </c>
      <c r="I2187" t="s">
        <v>3214</v>
      </c>
      <c r="J2187" t="s">
        <v>170</v>
      </c>
    </row>
    <row r="2188" spans="1:10" x14ac:dyDescent="0.75">
      <c r="A2188" s="16">
        <v>42688</v>
      </c>
      <c r="B2188" t="s">
        <v>4</v>
      </c>
      <c r="C2188" t="s">
        <v>5</v>
      </c>
      <c r="D2188" t="s">
        <v>3822</v>
      </c>
      <c r="E2188">
        <v>1</v>
      </c>
      <c r="F2188" t="s">
        <v>3828</v>
      </c>
      <c r="G2188" s="6" t="s">
        <v>3829</v>
      </c>
      <c r="H2188" t="s">
        <v>43</v>
      </c>
      <c r="I2188" t="s">
        <v>2447</v>
      </c>
      <c r="J2188" t="s">
        <v>170</v>
      </c>
    </row>
    <row r="2189" spans="1:10" x14ac:dyDescent="0.75">
      <c r="A2189" s="16">
        <v>42688</v>
      </c>
      <c r="B2189" t="s">
        <v>4</v>
      </c>
      <c r="C2189" t="s">
        <v>5</v>
      </c>
      <c r="D2189" t="s">
        <v>3823</v>
      </c>
      <c r="E2189">
        <v>1</v>
      </c>
      <c r="G2189" s="6" t="s">
        <v>3830</v>
      </c>
      <c r="H2189" t="s">
        <v>43</v>
      </c>
      <c r="I2189" t="s">
        <v>2447</v>
      </c>
      <c r="J2189" t="s">
        <v>170</v>
      </c>
    </row>
    <row r="2190" spans="1:10" x14ac:dyDescent="0.75">
      <c r="A2190" s="16">
        <v>42688</v>
      </c>
      <c r="B2190" t="s">
        <v>4</v>
      </c>
      <c r="C2190" t="s">
        <v>5</v>
      </c>
      <c r="D2190" t="s">
        <v>3824</v>
      </c>
      <c r="E2190">
        <v>1</v>
      </c>
      <c r="G2190" s="6"/>
      <c r="H2190" t="s">
        <v>43</v>
      </c>
      <c r="I2190" t="s">
        <v>2447</v>
      </c>
      <c r="J2190" t="s">
        <v>170</v>
      </c>
    </row>
    <row r="2191" spans="1:10" x14ac:dyDescent="0.75">
      <c r="A2191" s="16">
        <v>42688</v>
      </c>
      <c r="B2191" t="s">
        <v>4</v>
      </c>
      <c r="C2191" t="s">
        <v>5</v>
      </c>
      <c r="D2191" t="s">
        <v>3825</v>
      </c>
      <c r="E2191">
        <v>1</v>
      </c>
      <c r="G2191" s="6"/>
      <c r="H2191" t="s">
        <v>43</v>
      </c>
      <c r="I2191" t="s">
        <v>2447</v>
      </c>
      <c r="J2191" t="s">
        <v>170</v>
      </c>
    </row>
    <row r="2192" spans="1:10" x14ac:dyDescent="0.75">
      <c r="A2192" s="16">
        <v>42688</v>
      </c>
      <c r="B2192" t="s">
        <v>4</v>
      </c>
      <c r="C2192" t="s">
        <v>5</v>
      </c>
      <c r="D2192" t="s">
        <v>3826</v>
      </c>
      <c r="E2192">
        <v>1</v>
      </c>
      <c r="G2192" s="6"/>
      <c r="H2192" t="s">
        <v>43</v>
      </c>
      <c r="I2192" t="s">
        <v>2447</v>
      </c>
      <c r="J2192" t="s">
        <v>170</v>
      </c>
    </row>
    <row r="2193" spans="1:10" x14ac:dyDescent="0.75">
      <c r="A2193" s="16">
        <v>42688</v>
      </c>
      <c r="B2193" t="s">
        <v>4</v>
      </c>
      <c r="C2193" t="s">
        <v>5</v>
      </c>
      <c r="D2193" t="s">
        <v>3827</v>
      </c>
      <c r="E2193">
        <v>1</v>
      </c>
      <c r="G2193" s="6"/>
      <c r="H2193" t="s">
        <v>43</v>
      </c>
      <c r="I2193" t="s">
        <v>2447</v>
      </c>
      <c r="J2193" t="s">
        <v>170</v>
      </c>
    </row>
    <row r="2194" spans="1:10" x14ac:dyDescent="0.75">
      <c r="A2194" s="16">
        <v>42684</v>
      </c>
      <c r="B2194" t="s">
        <v>4</v>
      </c>
      <c r="C2194" t="s">
        <v>452</v>
      </c>
      <c r="D2194" t="s">
        <v>3831</v>
      </c>
      <c r="E2194">
        <v>1</v>
      </c>
      <c r="F2194" t="s">
        <v>3835</v>
      </c>
      <c r="G2194" s="6" t="s">
        <v>3836</v>
      </c>
      <c r="H2194" t="s">
        <v>88</v>
      </c>
      <c r="I2194" t="s">
        <v>3214</v>
      </c>
      <c r="J2194" t="s">
        <v>170</v>
      </c>
    </row>
    <row r="2195" spans="1:10" x14ac:dyDescent="0.75">
      <c r="A2195" s="16">
        <v>42684</v>
      </c>
      <c r="B2195" t="s">
        <v>4</v>
      </c>
      <c r="C2195" t="s">
        <v>452</v>
      </c>
      <c r="D2195" t="s">
        <v>3832</v>
      </c>
      <c r="E2195">
        <v>1</v>
      </c>
      <c r="G2195" s="6" t="s">
        <v>3837</v>
      </c>
      <c r="H2195" t="s">
        <v>88</v>
      </c>
      <c r="I2195" t="s">
        <v>3214</v>
      </c>
      <c r="J2195" t="s">
        <v>170</v>
      </c>
    </row>
    <row r="2196" spans="1:10" x14ac:dyDescent="0.75">
      <c r="A2196" s="16">
        <v>42684</v>
      </c>
      <c r="B2196" t="s">
        <v>4</v>
      </c>
      <c r="C2196" t="s">
        <v>452</v>
      </c>
      <c r="D2196" t="s">
        <v>3833</v>
      </c>
      <c r="E2196">
        <v>1</v>
      </c>
      <c r="G2196" s="6"/>
      <c r="H2196" t="s">
        <v>88</v>
      </c>
      <c r="I2196" t="s">
        <v>3214</v>
      </c>
      <c r="J2196" t="s">
        <v>170</v>
      </c>
    </row>
    <row r="2197" spans="1:10" x14ac:dyDescent="0.75">
      <c r="A2197" s="16">
        <v>42684</v>
      </c>
      <c r="B2197" t="s">
        <v>4</v>
      </c>
      <c r="C2197" t="s">
        <v>452</v>
      </c>
      <c r="D2197" t="s">
        <v>3834</v>
      </c>
      <c r="E2197">
        <v>1</v>
      </c>
      <c r="G2197" s="6"/>
      <c r="H2197" t="s">
        <v>88</v>
      </c>
      <c r="I2197" t="s">
        <v>3214</v>
      </c>
      <c r="J2197" t="s">
        <v>170</v>
      </c>
    </row>
    <row r="2198" spans="1:10" x14ac:dyDescent="0.75">
      <c r="A2198" s="16">
        <v>42663</v>
      </c>
      <c r="B2198" t="s">
        <v>4</v>
      </c>
      <c r="C2198" t="s">
        <v>46</v>
      </c>
      <c r="D2198" t="s">
        <v>3838</v>
      </c>
      <c r="E2198">
        <v>1</v>
      </c>
      <c r="F2198" t="s">
        <v>3844</v>
      </c>
      <c r="G2198" s="6" t="s">
        <v>3845</v>
      </c>
      <c r="H2198" t="s">
        <v>2751</v>
      </c>
      <c r="I2198" t="s">
        <v>168</v>
      </c>
      <c r="J2198" t="s">
        <v>170</v>
      </c>
    </row>
    <row r="2199" spans="1:10" x14ac:dyDescent="0.75">
      <c r="A2199" s="16">
        <v>42663</v>
      </c>
      <c r="B2199" t="s">
        <v>4</v>
      </c>
      <c r="C2199" t="s">
        <v>46</v>
      </c>
      <c r="D2199" t="s">
        <v>3839</v>
      </c>
      <c r="E2199">
        <v>1</v>
      </c>
      <c r="G2199" s="6" t="s">
        <v>3846</v>
      </c>
      <c r="H2199" t="s">
        <v>2751</v>
      </c>
      <c r="I2199" t="s">
        <v>168</v>
      </c>
      <c r="J2199" t="s">
        <v>170</v>
      </c>
    </row>
    <row r="2200" spans="1:10" x14ac:dyDescent="0.75">
      <c r="A2200" s="16">
        <v>42663</v>
      </c>
      <c r="B2200" t="s">
        <v>4</v>
      </c>
      <c r="C2200" t="s">
        <v>46</v>
      </c>
      <c r="D2200" t="s">
        <v>3840</v>
      </c>
      <c r="E2200">
        <v>1</v>
      </c>
      <c r="G2200" s="6"/>
      <c r="H2200" t="s">
        <v>2751</v>
      </c>
      <c r="I2200" t="s">
        <v>168</v>
      </c>
      <c r="J2200" t="s">
        <v>170</v>
      </c>
    </row>
    <row r="2201" spans="1:10" x14ac:dyDescent="0.75">
      <c r="A2201" s="16">
        <v>42663</v>
      </c>
      <c r="B2201" t="s">
        <v>4</v>
      </c>
      <c r="C2201" t="s">
        <v>46</v>
      </c>
      <c r="D2201" t="s">
        <v>3841</v>
      </c>
      <c r="E2201">
        <v>1</v>
      </c>
      <c r="G2201" s="6"/>
      <c r="H2201" t="s">
        <v>2751</v>
      </c>
      <c r="I2201" t="s">
        <v>168</v>
      </c>
      <c r="J2201" t="s">
        <v>170</v>
      </c>
    </row>
    <row r="2202" spans="1:10" x14ac:dyDescent="0.75">
      <c r="A2202" s="16">
        <v>42663</v>
      </c>
      <c r="B2202" t="s">
        <v>4</v>
      </c>
      <c r="C2202" t="s">
        <v>46</v>
      </c>
      <c r="D2202" t="s">
        <v>3842</v>
      </c>
      <c r="E2202">
        <v>1</v>
      </c>
      <c r="G2202" s="6"/>
      <c r="H2202" t="s">
        <v>2751</v>
      </c>
      <c r="I2202" t="s">
        <v>3214</v>
      </c>
      <c r="J2202" t="s">
        <v>170</v>
      </c>
    </row>
    <row r="2203" spans="1:10" x14ac:dyDescent="0.75">
      <c r="A2203" s="16">
        <v>42663</v>
      </c>
      <c r="B2203" t="s">
        <v>4</v>
      </c>
      <c r="C2203" t="s">
        <v>46</v>
      </c>
      <c r="D2203" t="s">
        <v>3843</v>
      </c>
      <c r="E2203">
        <v>1</v>
      </c>
      <c r="G2203" s="6"/>
      <c r="H2203" t="s">
        <v>2751</v>
      </c>
      <c r="I2203" t="s">
        <v>168</v>
      </c>
      <c r="J2203" t="s">
        <v>169</v>
      </c>
    </row>
    <row r="2204" spans="1:10" x14ac:dyDescent="0.75">
      <c r="A2204" s="16">
        <v>42633</v>
      </c>
      <c r="B2204" t="s">
        <v>4</v>
      </c>
      <c r="C2204" t="s">
        <v>452</v>
      </c>
      <c r="D2204" t="s">
        <v>3847</v>
      </c>
      <c r="E2204">
        <v>1</v>
      </c>
      <c r="F2204" t="s">
        <v>3848</v>
      </c>
      <c r="G2204" s="6" t="s">
        <v>3849</v>
      </c>
      <c r="H2204" t="s">
        <v>88</v>
      </c>
      <c r="I2204" t="s">
        <v>3214</v>
      </c>
      <c r="J2204" t="s">
        <v>2535</v>
      </c>
    </row>
    <row r="2205" spans="1:10" x14ac:dyDescent="0.75">
      <c r="A2205" s="16">
        <v>42629</v>
      </c>
      <c r="B2205" t="s">
        <v>4</v>
      </c>
      <c r="C2205" t="s">
        <v>46</v>
      </c>
      <c r="D2205" t="s">
        <v>3850</v>
      </c>
      <c r="E2205">
        <v>1</v>
      </c>
      <c r="F2205" t="s">
        <v>3851</v>
      </c>
      <c r="G2205" s="6" t="s">
        <v>3852</v>
      </c>
      <c r="H2205" t="s">
        <v>1004</v>
      </c>
      <c r="I2205" t="s">
        <v>3214</v>
      </c>
      <c r="J2205" t="s">
        <v>170</v>
      </c>
    </row>
    <row r="2206" spans="1:10" x14ac:dyDescent="0.75">
      <c r="A2206" s="16">
        <v>42628</v>
      </c>
      <c r="B2206" t="s">
        <v>4</v>
      </c>
      <c r="C2206" t="s">
        <v>25</v>
      </c>
      <c r="D2206" t="s">
        <v>3853</v>
      </c>
      <c r="E2206">
        <v>1</v>
      </c>
      <c r="G2206" s="6" t="s">
        <v>3855</v>
      </c>
      <c r="H2206" t="s">
        <v>88</v>
      </c>
      <c r="I2206" t="s">
        <v>3214</v>
      </c>
      <c r="J2206" t="s">
        <v>170</v>
      </c>
    </row>
    <row r="2207" spans="1:10" x14ac:dyDescent="0.75">
      <c r="A2207" s="16">
        <v>42628</v>
      </c>
      <c r="B2207" t="s">
        <v>4</v>
      </c>
      <c r="C2207" t="s">
        <v>25</v>
      </c>
      <c r="D2207" t="s">
        <v>3854</v>
      </c>
      <c r="E2207">
        <v>1</v>
      </c>
      <c r="G2207" s="6"/>
      <c r="H2207" t="s">
        <v>88</v>
      </c>
      <c r="I2207" t="s">
        <v>3214</v>
      </c>
      <c r="J2207" t="s">
        <v>170</v>
      </c>
    </row>
    <row r="2208" spans="1:10" x14ac:dyDescent="0.75">
      <c r="A2208" s="16">
        <v>42614</v>
      </c>
      <c r="B2208" t="s">
        <v>4</v>
      </c>
      <c r="C2208" t="s">
        <v>5</v>
      </c>
      <c r="D2208" t="s">
        <v>3856</v>
      </c>
      <c r="E2208">
        <v>1</v>
      </c>
      <c r="F2208" t="s">
        <v>3989</v>
      </c>
      <c r="G2208" s="6" t="s">
        <v>3990</v>
      </c>
      <c r="H2208" t="s">
        <v>43</v>
      </c>
      <c r="I2208" t="s">
        <v>2447</v>
      </c>
      <c r="J2208" t="s">
        <v>170</v>
      </c>
    </row>
    <row r="2209" spans="1:10" x14ac:dyDescent="0.75">
      <c r="A2209" s="16">
        <v>42614</v>
      </c>
      <c r="B2209" t="s">
        <v>4</v>
      </c>
      <c r="C2209" t="s">
        <v>5</v>
      </c>
      <c r="D2209" t="s">
        <v>3857</v>
      </c>
      <c r="E2209">
        <v>1</v>
      </c>
      <c r="G2209" s="6" t="s">
        <v>3991</v>
      </c>
      <c r="H2209" t="s">
        <v>43</v>
      </c>
      <c r="I2209" t="s">
        <v>2447</v>
      </c>
      <c r="J2209" t="s">
        <v>170</v>
      </c>
    </row>
    <row r="2210" spans="1:10" x14ac:dyDescent="0.75">
      <c r="A2210" s="16">
        <v>42614</v>
      </c>
      <c r="B2210" t="s">
        <v>4</v>
      </c>
      <c r="C2210" t="s">
        <v>5</v>
      </c>
      <c r="D2210" t="s">
        <v>3858</v>
      </c>
      <c r="E2210">
        <v>1</v>
      </c>
      <c r="G2210" s="6"/>
      <c r="H2210" t="s">
        <v>43</v>
      </c>
      <c r="I2210" t="s">
        <v>2447</v>
      </c>
      <c r="J2210" t="s">
        <v>170</v>
      </c>
    </row>
    <row r="2211" spans="1:10" x14ac:dyDescent="0.75">
      <c r="A2211" s="16">
        <v>42614</v>
      </c>
      <c r="B2211" t="s">
        <v>4</v>
      </c>
      <c r="C2211" t="s">
        <v>5</v>
      </c>
      <c r="D2211" t="s">
        <v>3859</v>
      </c>
      <c r="E2211">
        <v>1</v>
      </c>
      <c r="G2211" s="6"/>
      <c r="H2211" t="s">
        <v>43</v>
      </c>
      <c r="I2211" t="s">
        <v>2447</v>
      </c>
      <c r="J2211" t="s">
        <v>170</v>
      </c>
    </row>
    <row r="2212" spans="1:10" x14ac:dyDescent="0.75">
      <c r="A2212" s="16">
        <v>42614</v>
      </c>
      <c r="B2212" t="s">
        <v>4</v>
      </c>
      <c r="C2212" t="s">
        <v>5</v>
      </c>
      <c r="D2212" t="s">
        <v>3860</v>
      </c>
      <c r="E2212">
        <v>1</v>
      </c>
      <c r="G2212" s="6"/>
      <c r="H2212" t="s">
        <v>43</v>
      </c>
      <c r="I2212" t="s">
        <v>2447</v>
      </c>
      <c r="J2212" t="s">
        <v>170</v>
      </c>
    </row>
    <row r="2213" spans="1:10" x14ac:dyDescent="0.75">
      <c r="A2213" s="16">
        <v>42614</v>
      </c>
      <c r="B2213" t="s">
        <v>4</v>
      </c>
      <c r="C2213" t="s">
        <v>5</v>
      </c>
      <c r="D2213" t="s">
        <v>3861</v>
      </c>
      <c r="E2213">
        <v>1</v>
      </c>
      <c r="G2213" s="6"/>
      <c r="H2213" t="s">
        <v>43</v>
      </c>
      <c r="I2213" t="s">
        <v>2447</v>
      </c>
      <c r="J2213" t="s">
        <v>170</v>
      </c>
    </row>
    <row r="2214" spans="1:10" x14ac:dyDescent="0.75">
      <c r="A2214" s="16">
        <v>42614</v>
      </c>
      <c r="B2214" t="s">
        <v>4</v>
      </c>
      <c r="C2214" t="s">
        <v>5</v>
      </c>
      <c r="D2214" t="s">
        <v>3862</v>
      </c>
      <c r="E2214">
        <v>1</v>
      </c>
      <c r="G2214" s="6"/>
      <c r="H2214" t="s">
        <v>43</v>
      </c>
      <c r="I2214" t="s">
        <v>2447</v>
      </c>
      <c r="J2214" t="s">
        <v>170</v>
      </c>
    </row>
    <row r="2215" spans="1:10" x14ac:dyDescent="0.75">
      <c r="A2215" s="16">
        <v>42614</v>
      </c>
      <c r="B2215" t="s">
        <v>4</v>
      </c>
      <c r="C2215" t="s">
        <v>5</v>
      </c>
      <c r="D2215" t="s">
        <v>3863</v>
      </c>
      <c r="E2215">
        <v>1</v>
      </c>
      <c r="G2215" s="6"/>
      <c r="H2215" t="s">
        <v>43</v>
      </c>
      <c r="I2215" t="s">
        <v>2447</v>
      </c>
      <c r="J2215" t="s">
        <v>170</v>
      </c>
    </row>
    <row r="2216" spans="1:10" x14ac:dyDescent="0.75">
      <c r="A2216" s="16">
        <v>42614</v>
      </c>
      <c r="B2216" t="s">
        <v>4</v>
      </c>
      <c r="C2216" t="s">
        <v>5</v>
      </c>
      <c r="D2216" t="s">
        <v>3864</v>
      </c>
      <c r="E2216">
        <v>1</v>
      </c>
      <c r="G2216" s="6"/>
      <c r="H2216" t="s">
        <v>43</v>
      </c>
      <c r="I2216" t="s">
        <v>2447</v>
      </c>
      <c r="J2216" t="s">
        <v>170</v>
      </c>
    </row>
    <row r="2217" spans="1:10" x14ac:dyDescent="0.75">
      <c r="A2217" s="16">
        <v>42614</v>
      </c>
      <c r="B2217" t="s">
        <v>4</v>
      </c>
      <c r="C2217" t="s">
        <v>5</v>
      </c>
      <c r="D2217" t="s">
        <v>3865</v>
      </c>
      <c r="E2217">
        <v>1</v>
      </c>
      <c r="G2217" s="6"/>
      <c r="H2217" t="s">
        <v>43</v>
      </c>
      <c r="I2217" t="s">
        <v>2447</v>
      </c>
      <c r="J2217" t="s">
        <v>170</v>
      </c>
    </row>
    <row r="2218" spans="1:10" x14ac:dyDescent="0.75">
      <c r="A2218" s="16">
        <v>42614</v>
      </c>
      <c r="B2218" t="s">
        <v>4</v>
      </c>
      <c r="C2218" t="s">
        <v>5</v>
      </c>
      <c r="D2218" t="s">
        <v>3866</v>
      </c>
      <c r="E2218">
        <v>1</v>
      </c>
      <c r="G2218" s="6"/>
      <c r="H2218" t="s">
        <v>43</v>
      </c>
      <c r="I2218" t="s">
        <v>2447</v>
      </c>
      <c r="J2218" t="s">
        <v>170</v>
      </c>
    </row>
    <row r="2219" spans="1:10" x14ac:dyDescent="0.75">
      <c r="A2219" s="16">
        <v>42614</v>
      </c>
      <c r="B2219" t="s">
        <v>4</v>
      </c>
      <c r="C2219" t="s">
        <v>5</v>
      </c>
      <c r="D2219" t="s">
        <v>3867</v>
      </c>
      <c r="E2219">
        <v>1</v>
      </c>
      <c r="G2219" s="6"/>
      <c r="H2219" t="s">
        <v>43</v>
      </c>
      <c r="I2219" t="s">
        <v>2447</v>
      </c>
      <c r="J2219" t="s">
        <v>170</v>
      </c>
    </row>
    <row r="2220" spans="1:10" x14ac:dyDescent="0.75">
      <c r="A2220" s="16">
        <v>42614</v>
      </c>
      <c r="B2220" t="s">
        <v>4</v>
      </c>
      <c r="C2220" t="s">
        <v>5</v>
      </c>
      <c r="D2220" t="s">
        <v>3868</v>
      </c>
      <c r="E2220">
        <v>1</v>
      </c>
      <c r="G2220" s="6"/>
      <c r="H2220" t="s">
        <v>43</v>
      </c>
      <c r="I2220" t="s">
        <v>2447</v>
      </c>
      <c r="J2220" t="s">
        <v>170</v>
      </c>
    </row>
    <row r="2221" spans="1:10" x14ac:dyDescent="0.75">
      <c r="A2221" s="16">
        <v>42614</v>
      </c>
      <c r="B2221" t="s">
        <v>4</v>
      </c>
      <c r="C2221" t="s">
        <v>5</v>
      </c>
      <c r="D2221" t="s">
        <v>3869</v>
      </c>
      <c r="E2221">
        <v>1</v>
      </c>
      <c r="G2221" s="6"/>
      <c r="H2221" t="s">
        <v>43</v>
      </c>
      <c r="I2221" t="s">
        <v>2447</v>
      </c>
      <c r="J2221" t="s">
        <v>170</v>
      </c>
    </row>
    <row r="2222" spans="1:10" x14ac:dyDescent="0.75">
      <c r="A2222" s="16">
        <v>42614</v>
      </c>
      <c r="B2222" t="s">
        <v>4</v>
      </c>
      <c r="C2222" t="s">
        <v>5</v>
      </c>
      <c r="D2222" t="s">
        <v>3870</v>
      </c>
      <c r="E2222">
        <v>1</v>
      </c>
      <c r="G2222" s="6"/>
      <c r="H2222" t="s">
        <v>43</v>
      </c>
      <c r="I2222" t="s">
        <v>2447</v>
      </c>
      <c r="J2222" t="s">
        <v>170</v>
      </c>
    </row>
    <row r="2223" spans="1:10" x14ac:dyDescent="0.75">
      <c r="A2223" s="16">
        <v>42614</v>
      </c>
      <c r="B2223" t="s">
        <v>4</v>
      </c>
      <c r="C2223" t="s">
        <v>5</v>
      </c>
      <c r="D2223" t="s">
        <v>3871</v>
      </c>
      <c r="E2223">
        <v>1</v>
      </c>
      <c r="G2223" s="6"/>
      <c r="H2223" t="s">
        <v>43</v>
      </c>
      <c r="I2223" t="s">
        <v>2447</v>
      </c>
      <c r="J2223" t="s">
        <v>170</v>
      </c>
    </row>
    <row r="2224" spans="1:10" x14ac:dyDescent="0.75">
      <c r="A2224" s="16">
        <v>42614</v>
      </c>
      <c r="B2224" t="s">
        <v>4</v>
      </c>
      <c r="C2224" t="s">
        <v>5</v>
      </c>
      <c r="D2224" t="s">
        <v>3872</v>
      </c>
      <c r="E2224">
        <v>1</v>
      </c>
      <c r="G2224" s="6"/>
      <c r="H2224" t="s">
        <v>43</v>
      </c>
      <c r="I2224" t="s">
        <v>2447</v>
      </c>
      <c r="J2224" t="s">
        <v>170</v>
      </c>
    </row>
    <row r="2225" spans="1:10" x14ac:dyDescent="0.75">
      <c r="A2225" s="16">
        <v>42614</v>
      </c>
      <c r="B2225" t="s">
        <v>4</v>
      </c>
      <c r="C2225" t="s">
        <v>5</v>
      </c>
      <c r="D2225" t="s">
        <v>3873</v>
      </c>
      <c r="E2225">
        <v>1</v>
      </c>
      <c r="G2225" s="6"/>
      <c r="H2225" t="s">
        <v>43</v>
      </c>
      <c r="I2225" t="s">
        <v>168</v>
      </c>
      <c r="J2225" t="s">
        <v>169</v>
      </c>
    </row>
    <row r="2226" spans="1:10" x14ac:dyDescent="0.75">
      <c r="A2226" s="16">
        <v>42614</v>
      </c>
      <c r="B2226" t="s">
        <v>4</v>
      </c>
      <c r="C2226" t="s">
        <v>5</v>
      </c>
      <c r="D2226" t="s">
        <v>3874</v>
      </c>
      <c r="E2226">
        <v>1</v>
      </c>
      <c r="G2226" s="6"/>
      <c r="H2226" t="s">
        <v>43</v>
      </c>
      <c r="I2226" t="s">
        <v>168</v>
      </c>
      <c r="J2226" t="s">
        <v>169</v>
      </c>
    </row>
    <row r="2227" spans="1:10" x14ac:dyDescent="0.75">
      <c r="A2227" s="16">
        <v>42614</v>
      </c>
      <c r="B2227" t="s">
        <v>4</v>
      </c>
      <c r="C2227" t="s">
        <v>5</v>
      </c>
      <c r="D2227" t="s">
        <v>3875</v>
      </c>
      <c r="E2227">
        <v>1</v>
      </c>
      <c r="G2227" s="6"/>
      <c r="H2227" t="s">
        <v>43</v>
      </c>
      <c r="I2227" t="s">
        <v>168</v>
      </c>
      <c r="J2227" t="s">
        <v>169</v>
      </c>
    </row>
    <row r="2228" spans="1:10" x14ac:dyDescent="0.75">
      <c r="A2228" s="16">
        <v>42614</v>
      </c>
      <c r="B2228" t="s">
        <v>4</v>
      </c>
      <c r="C2228" t="s">
        <v>5</v>
      </c>
      <c r="D2228" t="s">
        <v>3876</v>
      </c>
      <c r="E2228">
        <v>1</v>
      </c>
      <c r="G2228" s="6"/>
      <c r="H2228" t="s">
        <v>43</v>
      </c>
      <c r="I2228" t="s">
        <v>2447</v>
      </c>
      <c r="J2228" t="s">
        <v>2535</v>
      </c>
    </row>
    <row r="2229" spans="1:10" x14ac:dyDescent="0.75">
      <c r="A2229" s="16">
        <v>42614</v>
      </c>
      <c r="B2229" t="s">
        <v>4</v>
      </c>
      <c r="C2229" t="s">
        <v>5</v>
      </c>
      <c r="D2229" t="s">
        <v>3877</v>
      </c>
      <c r="E2229">
        <v>1</v>
      </c>
      <c r="G2229" s="6"/>
      <c r="H2229" t="s">
        <v>43</v>
      </c>
      <c r="I2229" t="s">
        <v>168</v>
      </c>
      <c r="J2229" t="s">
        <v>169</v>
      </c>
    </row>
    <row r="2230" spans="1:10" x14ac:dyDescent="0.75">
      <c r="A2230" s="16">
        <v>42614</v>
      </c>
      <c r="B2230" t="s">
        <v>4</v>
      </c>
      <c r="C2230" t="s">
        <v>5</v>
      </c>
      <c r="D2230" t="s">
        <v>3878</v>
      </c>
      <c r="E2230">
        <v>1</v>
      </c>
      <c r="G2230" s="6"/>
      <c r="H2230" t="s">
        <v>43</v>
      </c>
      <c r="I2230" t="s">
        <v>2447</v>
      </c>
      <c r="J2230" t="s">
        <v>2535</v>
      </c>
    </row>
    <row r="2231" spans="1:10" x14ac:dyDescent="0.75">
      <c r="A2231" s="16">
        <v>42614</v>
      </c>
      <c r="B2231" t="s">
        <v>4</v>
      </c>
      <c r="C2231" t="s">
        <v>5</v>
      </c>
      <c r="D2231" t="s">
        <v>3879</v>
      </c>
      <c r="E2231">
        <v>1</v>
      </c>
      <c r="G2231" s="6"/>
      <c r="H2231" t="s">
        <v>43</v>
      </c>
      <c r="I2231" t="s">
        <v>168</v>
      </c>
      <c r="J2231" t="s">
        <v>169</v>
      </c>
    </row>
    <row r="2232" spans="1:10" x14ac:dyDescent="0.75">
      <c r="A2232" s="16">
        <v>42614</v>
      </c>
      <c r="B2232" t="s">
        <v>4</v>
      </c>
      <c r="C2232" t="s">
        <v>5</v>
      </c>
      <c r="D2232" t="s">
        <v>3880</v>
      </c>
      <c r="E2232">
        <v>1</v>
      </c>
      <c r="G2232" s="6"/>
      <c r="H2232" t="s">
        <v>43</v>
      </c>
      <c r="I2232" t="s">
        <v>168</v>
      </c>
      <c r="J2232" t="s">
        <v>169</v>
      </c>
    </row>
    <row r="2233" spans="1:10" x14ac:dyDescent="0.75">
      <c r="A2233" s="16">
        <v>42614</v>
      </c>
      <c r="B2233" t="s">
        <v>4</v>
      </c>
      <c r="C2233" t="s">
        <v>5</v>
      </c>
      <c r="D2233" t="s">
        <v>3881</v>
      </c>
      <c r="E2233">
        <v>1</v>
      </c>
      <c r="G2233" s="6"/>
      <c r="H2233" t="s">
        <v>43</v>
      </c>
      <c r="I2233" t="s">
        <v>168</v>
      </c>
      <c r="J2233" t="s">
        <v>169</v>
      </c>
    </row>
    <row r="2234" spans="1:10" x14ac:dyDescent="0.75">
      <c r="A2234" s="16">
        <v>42614</v>
      </c>
      <c r="B2234" t="s">
        <v>4</v>
      </c>
      <c r="C2234" t="s">
        <v>5</v>
      </c>
      <c r="D2234" t="s">
        <v>3882</v>
      </c>
      <c r="E2234">
        <v>1</v>
      </c>
      <c r="G2234" s="6"/>
      <c r="H2234" t="s">
        <v>43</v>
      </c>
      <c r="I2234" t="s">
        <v>168</v>
      </c>
      <c r="J2234" t="s">
        <v>169</v>
      </c>
    </row>
    <row r="2235" spans="1:10" x14ac:dyDescent="0.75">
      <c r="A2235" s="16">
        <v>42614</v>
      </c>
      <c r="B2235" t="s">
        <v>4</v>
      </c>
      <c r="C2235" t="s">
        <v>5</v>
      </c>
      <c r="D2235" t="s">
        <v>3883</v>
      </c>
      <c r="E2235">
        <v>1</v>
      </c>
      <c r="G2235" s="6"/>
      <c r="H2235" t="s">
        <v>43</v>
      </c>
      <c r="I2235" t="s">
        <v>168</v>
      </c>
      <c r="J2235" t="s">
        <v>169</v>
      </c>
    </row>
    <row r="2236" spans="1:10" x14ac:dyDescent="0.75">
      <c r="A2236" s="16">
        <v>42614</v>
      </c>
      <c r="B2236" t="s">
        <v>4</v>
      </c>
      <c r="C2236" t="s">
        <v>5</v>
      </c>
      <c r="D2236" t="s">
        <v>3884</v>
      </c>
      <c r="E2236">
        <v>1</v>
      </c>
      <c r="G2236" s="6"/>
      <c r="H2236" t="s">
        <v>43</v>
      </c>
      <c r="I2236" t="s">
        <v>168</v>
      </c>
      <c r="J2236" t="s">
        <v>169</v>
      </c>
    </row>
    <row r="2237" spans="1:10" x14ac:dyDescent="0.75">
      <c r="A2237" s="16">
        <v>42614</v>
      </c>
      <c r="B2237" t="s">
        <v>4</v>
      </c>
      <c r="C2237" t="s">
        <v>5</v>
      </c>
      <c r="D2237" t="s">
        <v>3885</v>
      </c>
      <c r="E2237">
        <v>1</v>
      </c>
      <c r="G2237" s="6"/>
      <c r="H2237" t="s">
        <v>43</v>
      </c>
      <c r="I2237" t="s">
        <v>168</v>
      </c>
      <c r="J2237" t="s">
        <v>169</v>
      </c>
    </row>
    <row r="2238" spans="1:10" x14ac:dyDescent="0.75">
      <c r="A2238" s="16">
        <v>42614</v>
      </c>
      <c r="B2238" t="s">
        <v>4</v>
      </c>
      <c r="C2238" t="s">
        <v>5</v>
      </c>
      <c r="D2238" t="s">
        <v>3886</v>
      </c>
      <c r="E2238">
        <v>1</v>
      </c>
      <c r="G2238" s="6"/>
      <c r="H2238" t="s">
        <v>43</v>
      </c>
      <c r="I2238" t="s">
        <v>168</v>
      </c>
      <c r="J2238" t="s">
        <v>169</v>
      </c>
    </row>
    <row r="2239" spans="1:10" x14ac:dyDescent="0.75">
      <c r="A2239" s="16">
        <v>42614</v>
      </c>
      <c r="B2239" t="s">
        <v>4</v>
      </c>
      <c r="C2239" t="s">
        <v>5</v>
      </c>
      <c r="D2239" t="s">
        <v>3887</v>
      </c>
      <c r="E2239">
        <v>1</v>
      </c>
      <c r="G2239" s="6"/>
      <c r="H2239" t="s">
        <v>43</v>
      </c>
      <c r="I2239" t="s">
        <v>2447</v>
      </c>
      <c r="J2239" t="s">
        <v>2535</v>
      </c>
    </row>
    <row r="2240" spans="1:10" x14ac:dyDescent="0.75">
      <c r="A2240" s="16">
        <v>42614</v>
      </c>
      <c r="B2240" t="s">
        <v>4</v>
      </c>
      <c r="C2240" t="s">
        <v>5</v>
      </c>
      <c r="D2240" t="s">
        <v>3888</v>
      </c>
      <c r="E2240">
        <v>1</v>
      </c>
      <c r="G2240" s="6"/>
      <c r="H2240" t="s">
        <v>43</v>
      </c>
      <c r="I2240" t="s">
        <v>168</v>
      </c>
      <c r="J2240" t="s">
        <v>169</v>
      </c>
    </row>
    <row r="2241" spans="1:10" x14ac:dyDescent="0.75">
      <c r="A2241" s="16">
        <v>42614</v>
      </c>
      <c r="B2241" t="s">
        <v>4</v>
      </c>
      <c r="C2241" t="s">
        <v>5</v>
      </c>
      <c r="D2241" t="s">
        <v>3889</v>
      </c>
      <c r="E2241">
        <v>1</v>
      </c>
      <c r="G2241" s="6"/>
      <c r="H2241" t="s">
        <v>43</v>
      </c>
      <c r="I2241" t="s">
        <v>168</v>
      </c>
      <c r="J2241" t="s">
        <v>169</v>
      </c>
    </row>
    <row r="2242" spans="1:10" x14ac:dyDescent="0.75">
      <c r="A2242" s="16">
        <v>42614</v>
      </c>
      <c r="B2242" t="s">
        <v>4</v>
      </c>
      <c r="C2242" t="s">
        <v>5</v>
      </c>
      <c r="D2242" t="s">
        <v>3890</v>
      </c>
      <c r="E2242">
        <v>1</v>
      </c>
      <c r="G2242" s="6"/>
      <c r="H2242" t="s">
        <v>43</v>
      </c>
      <c r="I2242" t="s">
        <v>168</v>
      </c>
      <c r="J2242" t="s">
        <v>169</v>
      </c>
    </row>
    <row r="2243" spans="1:10" x14ac:dyDescent="0.75">
      <c r="A2243" s="16">
        <v>42614</v>
      </c>
      <c r="B2243" t="s">
        <v>4</v>
      </c>
      <c r="C2243" t="s">
        <v>5</v>
      </c>
      <c r="D2243" t="s">
        <v>3891</v>
      </c>
      <c r="E2243">
        <v>1</v>
      </c>
      <c r="G2243" s="6"/>
      <c r="H2243" t="s">
        <v>43</v>
      </c>
      <c r="I2243" t="s">
        <v>168</v>
      </c>
      <c r="J2243" t="s">
        <v>169</v>
      </c>
    </row>
    <row r="2244" spans="1:10" x14ac:dyDescent="0.75">
      <c r="A2244" s="16">
        <v>42614</v>
      </c>
      <c r="B2244" t="s">
        <v>4</v>
      </c>
      <c r="C2244" t="s">
        <v>5</v>
      </c>
      <c r="D2244" t="s">
        <v>3892</v>
      </c>
      <c r="E2244">
        <v>1</v>
      </c>
      <c r="G2244" s="6"/>
      <c r="H2244" t="s">
        <v>43</v>
      </c>
      <c r="I2244" t="s">
        <v>168</v>
      </c>
      <c r="J2244" t="s">
        <v>169</v>
      </c>
    </row>
    <row r="2245" spans="1:10" x14ac:dyDescent="0.75">
      <c r="A2245" s="16">
        <v>42614</v>
      </c>
      <c r="B2245" t="s">
        <v>4</v>
      </c>
      <c r="C2245" t="s">
        <v>5</v>
      </c>
      <c r="D2245" t="s">
        <v>3893</v>
      </c>
      <c r="E2245">
        <v>1</v>
      </c>
      <c r="G2245" s="6"/>
      <c r="H2245" t="s">
        <v>43</v>
      </c>
      <c r="I2245" t="s">
        <v>168</v>
      </c>
      <c r="J2245" t="s">
        <v>169</v>
      </c>
    </row>
    <row r="2246" spans="1:10" x14ac:dyDescent="0.75">
      <c r="A2246" s="16">
        <v>42614</v>
      </c>
      <c r="B2246" t="s">
        <v>4</v>
      </c>
      <c r="C2246" t="s">
        <v>5</v>
      </c>
      <c r="D2246" t="s">
        <v>3894</v>
      </c>
      <c r="E2246">
        <v>1</v>
      </c>
      <c r="F2246" t="s">
        <v>3992</v>
      </c>
      <c r="G2246" s="6"/>
      <c r="H2246" t="s">
        <v>43</v>
      </c>
      <c r="I2246" t="s">
        <v>168</v>
      </c>
      <c r="J2246" t="s">
        <v>169</v>
      </c>
    </row>
    <row r="2247" spans="1:10" x14ac:dyDescent="0.75">
      <c r="A2247" s="16">
        <v>42614</v>
      </c>
      <c r="B2247" t="s">
        <v>4</v>
      </c>
      <c r="C2247" t="s">
        <v>5</v>
      </c>
      <c r="D2247" t="s">
        <v>3895</v>
      </c>
      <c r="E2247">
        <v>1</v>
      </c>
      <c r="G2247" s="6"/>
      <c r="H2247" t="s">
        <v>43</v>
      </c>
      <c r="I2247" t="s">
        <v>168</v>
      </c>
      <c r="J2247" t="s">
        <v>169</v>
      </c>
    </row>
    <row r="2248" spans="1:10" x14ac:dyDescent="0.75">
      <c r="A2248" s="16">
        <v>42614</v>
      </c>
      <c r="B2248" t="s">
        <v>4</v>
      </c>
      <c r="C2248" t="s">
        <v>5</v>
      </c>
      <c r="D2248" t="s">
        <v>3896</v>
      </c>
      <c r="E2248">
        <v>1</v>
      </c>
      <c r="F2248" t="s">
        <v>3993</v>
      </c>
      <c r="G2248" s="6"/>
      <c r="H2248" t="s">
        <v>43</v>
      </c>
      <c r="I2248" t="s">
        <v>168</v>
      </c>
      <c r="J2248" t="s">
        <v>169</v>
      </c>
    </row>
    <row r="2249" spans="1:10" x14ac:dyDescent="0.75">
      <c r="A2249" s="16">
        <v>42614</v>
      </c>
      <c r="B2249" t="s">
        <v>4</v>
      </c>
      <c r="C2249" t="s">
        <v>5</v>
      </c>
      <c r="D2249" t="s">
        <v>3897</v>
      </c>
      <c r="E2249">
        <v>1</v>
      </c>
      <c r="F2249" t="s">
        <v>3994</v>
      </c>
      <c r="G2249" s="6"/>
      <c r="H2249" t="s">
        <v>43</v>
      </c>
      <c r="I2249" t="s">
        <v>168</v>
      </c>
      <c r="J2249" t="s">
        <v>169</v>
      </c>
    </row>
    <row r="2250" spans="1:10" x14ac:dyDescent="0.75">
      <c r="A2250" s="16">
        <v>42614</v>
      </c>
      <c r="B2250" t="s">
        <v>4</v>
      </c>
      <c r="C2250" t="s">
        <v>5</v>
      </c>
      <c r="D2250" t="s">
        <v>3898</v>
      </c>
      <c r="E2250">
        <v>1</v>
      </c>
      <c r="G2250" s="6"/>
      <c r="H2250" t="s">
        <v>43</v>
      </c>
      <c r="I2250" t="s">
        <v>168</v>
      </c>
      <c r="J2250" t="s">
        <v>169</v>
      </c>
    </row>
    <row r="2251" spans="1:10" x14ac:dyDescent="0.75">
      <c r="A2251" s="16">
        <v>42614</v>
      </c>
      <c r="B2251" t="s">
        <v>4</v>
      </c>
      <c r="C2251" t="s">
        <v>5</v>
      </c>
      <c r="D2251" t="s">
        <v>3899</v>
      </c>
      <c r="E2251">
        <v>1</v>
      </c>
      <c r="G2251" s="6"/>
      <c r="H2251" t="s">
        <v>43</v>
      </c>
      <c r="I2251" t="s">
        <v>168</v>
      </c>
      <c r="J2251" t="s">
        <v>169</v>
      </c>
    </row>
    <row r="2252" spans="1:10" x14ac:dyDescent="0.75">
      <c r="A2252" s="16">
        <v>42614</v>
      </c>
      <c r="B2252" t="s">
        <v>4</v>
      </c>
      <c r="C2252" t="s">
        <v>5</v>
      </c>
      <c r="D2252" t="s">
        <v>3900</v>
      </c>
      <c r="E2252">
        <v>1</v>
      </c>
      <c r="F2252" t="s">
        <v>3995</v>
      </c>
      <c r="G2252" s="6"/>
      <c r="H2252" t="s">
        <v>43</v>
      </c>
      <c r="I2252" t="s">
        <v>168</v>
      </c>
      <c r="J2252" t="s">
        <v>169</v>
      </c>
    </row>
    <row r="2253" spans="1:10" x14ac:dyDescent="0.75">
      <c r="A2253" s="16">
        <v>42614</v>
      </c>
      <c r="B2253" t="s">
        <v>4</v>
      </c>
      <c r="C2253" t="s">
        <v>5</v>
      </c>
      <c r="D2253" t="s">
        <v>3901</v>
      </c>
      <c r="E2253">
        <v>1</v>
      </c>
      <c r="F2253" t="s">
        <v>4000</v>
      </c>
      <c r="G2253" s="6"/>
      <c r="H2253" t="s">
        <v>43</v>
      </c>
      <c r="I2253" t="s">
        <v>168</v>
      </c>
      <c r="J2253" t="s">
        <v>169</v>
      </c>
    </row>
    <row r="2254" spans="1:10" x14ac:dyDescent="0.75">
      <c r="A2254" s="16">
        <v>42614</v>
      </c>
      <c r="B2254" t="s">
        <v>4</v>
      </c>
      <c r="C2254" t="s">
        <v>5</v>
      </c>
      <c r="D2254" t="s">
        <v>3902</v>
      </c>
      <c r="E2254">
        <v>1</v>
      </c>
      <c r="F2254" t="s">
        <v>3995</v>
      </c>
      <c r="G2254" s="6"/>
      <c r="H2254" t="s">
        <v>43</v>
      </c>
      <c r="I2254" t="s">
        <v>168</v>
      </c>
      <c r="J2254" t="s">
        <v>169</v>
      </c>
    </row>
    <row r="2255" spans="1:10" x14ac:dyDescent="0.75">
      <c r="A2255" s="16">
        <v>42614</v>
      </c>
      <c r="B2255" t="s">
        <v>4</v>
      </c>
      <c r="C2255" t="s">
        <v>5</v>
      </c>
      <c r="D2255" t="s">
        <v>3903</v>
      </c>
      <c r="E2255">
        <v>1</v>
      </c>
      <c r="G2255" s="6"/>
      <c r="H2255" t="s">
        <v>43</v>
      </c>
      <c r="I2255" t="s">
        <v>168</v>
      </c>
      <c r="J2255" t="s">
        <v>169</v>
      </c>
    </row>
    <row r="2256" spans="1:10" x14ac:dyDescent="0.75">
      <c r="A2256" s="16">
        <v>42614</v>
      </c>
      <c r="B2256" t="s">
        <v>4</v>
      </c>
      <c r="C2256" t="s">
        <v>5</v>
      </c>
      <c r="D2256" t="s">
        <v>3904</v>
      </c>
      <c r="E2256">
        <v>1</v>
      </c>
      <c r="F2256" t="s">
        <v>3996</v>
      </c>
      <c r="G2256" s="6"/>
      <c r="H2256" t="s">
        <v>43</v>
      </c>
      <c r="I2256" t="s">
        <v>168</v>
      </c>
      <c r="J2256" t="s">
        <v>169</v>
      </c>
    </row>
    <row r="2257" spans="1:10" x14ac:dyDescent="0.75">
      <c r="A2257" s="16">
        <v>42614</v>
      </c>
      <c r="B2257" t="s">
        <v>4</v>
      </c>
      <c r="C2257" t="s">
        <v>5</v>
      </c>
      <c r="D2257" t="s">
        <v>3905</v>
      </c>
      <c r="E2257">
        <v>1</v>
      </c>
      <c r="G2257" s="6"/>
      <c r="H2257" t="s">
        <v>43</v>
      </c>
      <c r="I2257" t="s">
        <v>168</v>
      </c>
      <c r="J2257" t="s">
        <v>169</v>
      </c>
    </row>
    <row r="2258" spans="1:10" x14ac:dyDescent="0.75">
      <c r="A2258" s="16">
        <v>42614</v>
      </c>
      <c r="B2258" t="s">
        <v>4</v>
      </c>
      <c r="C2258" t="s">
        <v>5</v>
      </c>
      <c r="D2258" t="s">
        <v>3906</v>
      </c>
      <c r="E2258">
        <v>1</v>
      </c>
      <c r="F2258" t="s">
        <v>3995</v>
      </c>
      <c r="G2258" s="6"/>
      <c r="H2258" t="s">
        <v>43</v>
      </c>
      <c r="I2258" t="s">
        <v>168</v>
      </c>
      <c r="J2258" t="s">
        <v>169</v>
      </c>
    </row>
    <row r="2259" spans="1:10" x14ac:dyDescent="0.75">
      <c r="A2259" s="16">
        <v>42614</v>
      </c>
      <c r="B2259" t="s">
        <v>4</v>
      </c>
      <c r="C2259" t="s">
        <v>5</v>
      </c>
      <c r="D2259" t="s">
        <v>3907</v>
      </c>
      <c r="E2259">
        <v>1</v>
      </c>
      <c r="G2259" s="6"/>
      <c r="H2259" t="s">
        <v>43</v>
      </c>
      <c r="I2259" t="s">
        <v>168</v>
      </c>
      <c r="J2259" t="s">
        <v>169</v>
      </c>
    </row>
    <row r="2260" spans="1:10" x14ac:dyDescent="0.75">
      <c r="A2260" s="16">
        <v>42614</v>
      </c>
      <c r="B2260" t="s">
        <v>4</v>
      </c>
      <c r="C2260" t="s">
        <v>5</v>
      </c>
      <c r="D2260" t="s">
        <v>3908</v>
      </c>
      <c r="E2260">
        <v>1</v>
      </c>
      <c r="G2260" s="6"/>
      <c r="H2260" t="s">
        <v>43</v>
      </c>
      <c r="I2260" t="s">
        <v>168</v>
      </c>
      <c r="J2260" t="s">
        <v>169</v>
      </c>
    </row>
    <row r="2261" spans="1:10" x14ac:dyDescent="0.75">
      <c r="A2261" s="16">
        <v>42614</v>
      </c>
      <c r="B2261" t="s">
        <v>4</v>
      </c>
      <c r="C2261" t="s">
        <v>5</v>
      </c>
      <c r="D2261" t="s">
        <v>3909</v>
      </c>
      <c r="E2261">
        <v>1</v>
      </c>
      <c r="F2261" t="s">
        <v>3997</v>
      </c>
      <c r="G2261" s="6"/>
      <c r="H2261" t="s">
        <v>43</v>
      </c>
      <c r="I2261" t="s">
        <v>168</v>
      </c>
      <c r="J2261" t="s">
        <v>169</v>
      </c>
    </row>
    <row r="2262" spans="1:10" x14ac:dyDescent="0.75">
      <c r="A2262" s="16">
        <v>42614</v>
      </c>
      <c r="B2262" t="s">
        <v>4</v>
      </c>
      <c r="C2262" t="s">
        <v>5</v>
      </c>
      <c r="D2262" t="s">
        <v>3910</v>
      </c>
      <c r="E2262">
        <v>1</v>
      </c>
      <c r="G2262" s="6"/>
      <c r="H2262" t="s">
        <v>43</v>
      </c>
      <c r="I2262" t="s">
        <v>168</v>
      </c>
      <c r="J2262" t="s">
        <v>169</v>
      </c>
    </row>
    <row r="2263" spans="1:10" x14ac:dyDescent="0.75">
      <c r="A2263" s="16">
        <v>42614</v>
      </c>
      <c r="B2263" t="s">
        <v>4</v>
      </c>
      <c r="C2263" t="s">
        <v>5</v>
      </c>
      <c r="D2263" t="s">
        <v>3911</v>
      </c>
      <c r="E2263">
        <v>1</v>
      </c>
      <c r="G2263" s="6"/>
      <c r="H2263" t="s">
        <v>43</v>
      </c>
      <c r="I2263" t="s">
        <v>168</v>
      </c>
      <c r="J2263" t="s">
        <v>169</v>
      </c>
    </row>
    <row r="2264" spans="1:10" x14ac:dyDescent="0.75">
      <c r="A2264" s="16">
        <v>42614</v>
      </c>
      <c r="B2264" t="s">
        <v>4</v>
      </c>
      <c r="C2264" t="s">
        <v>5</v>
      </c>
      <c r="D2264" t="s">
        <v>3912</v>
      </c>
      <c r="E2264">
        <v>1</v>
      </c>
      <c r="G2264" s="6"/>
      <c r="H2264" t="s">
        <v>43</v>
      </c>
      <c r="I2264" t="s">
        <v>168</v>
      </c>
      <c r="J2264" t="s">
        <v>169</v>
      </c>
    </row>
    <row r="2265" spans="1:10" x14ac:dyDescent="0.75">
      <c r="A2265" s="16">
        <v>42614</v>
      </c>
      <c r="B2265" t="s">
        <v>4</v>
      </c>
      <c r="C2265" t="s">
        <v>5</v>
      </c>
      <c r="D2265" t="s">
        <v>3913</v>
      </c>
      <c r="E2265">
        <v>1</v>
      </c>
      <c r="G2265" s="6"/>
      <c r="H2265" t="s">
        <v>43</v>
      </c>
      <c r="I2265" t="s">
        <v>168</v>
      </c>
      <c r="J2265" t="s">
        <v>169</v>
      </c>
    </row>
    <row r="2266" spans="1:10" x14ac:dyDescent="0.75">
      <c r="A2266" s="16">
        <v>42614</v>
      </c>
      <c r="B2266" t="s">
        <v>4</v>
      </c>
      <c r="C2266" t="s">
        <v>5</v>
      </c>
      <c r="D2266" t="s">
        <v>3914</v>
      </c>
      <c r="E2266">
        <v>1</v>
      </c>
      <c r="G2266" s="6"/>
      <c r="H2266" t="s">
        <v>43</v>
      </c>
      <c r="I2266" t="s">
        <v>168</v>
      </c>
      <c r="J2266" t="s">
        <v>169</v>
      </c>
    </row>
    <row r="2267" spans="1:10" x14ac:dyDescent="0.75">
      <c r="A2267" s="16">
        <v>42614</v>
      </c>
      <c r="B2267" t="s">
        <v>4</v>
      </c>
      <c r="C2267" t="s">
        <v>5</v>
      </c>
      <c r="D2267" t="s">
        <v>3915</v>
      </c>
      <c r="E2267">
        <v>1</v>
      </c>
      <c r="G2267" s="6"/>
      <c r="H2267" t="s">
        <v>43</v>
      </c>
      <c r="I2267" t="s">
        <v>168</v>
      </c>
      <c r="J2267" t="s">
        <v>169</v>
      </c>
    </row>
    <row r="2268" spans="1:10" x14ac:dyDescent="0.75">
      <c r="A2268" s="16">
        <v>42614</v>
      </c>
      <c r="B2268" t="s">
        <v>4</v>
      </c>
      <c r="C2268" t="s">
        <v>5</v>
      </c>
      <c r="D2268" t="s">
        <v>3916</v>
      </c>
      <c r="E2268">
        <v>1</v>
      </c>
      <c r="G2268" s="6"/>
      <c r="H2268" t="s">
        <v>43</v>
      </c>
      <c r="I2268" t="s">
        <v>168</v>
      </c>
      <c r="J2268" t="s">
        <v>169</v>
      </c>
    </row>
    <row r="2269" spans="1:10" x14ac:dyDescent="0.75">
      <c r="A2269" s="16">
        <v>42614</v>
      </c>
      <c r="B2269" t="s">
        <v>4</v>
      </c>
      <c r="C2269" t="s">
        <v>5</v>
      </c>
      <c r="D2269" t="s">
        <v>3917</v>
      </c>
      <c r="E2269">
        <v>1</v>
      </c>
      <c r="G2269" s="6"/>
      <c r="H2269" t="s">
        <v>43</v>
      </c>
      <c r="I2269" t="s">
        <v>168</v>
      </c>
      <c r="J2269" t="s">
        <v>169</v>
      </c>
    </row>
    <row r="2270" spans="1:10" x14ac:dyDescent="0.75">
      <c r="A2270" s="16">
        <v>42614</v>
      </c>
      <c r="B2270" t="s">
        <v>4</v>
      </c>
      <c r="C2270" t="s">
        <v>5</v>
      </c>
      <c r="D2270" t="s">
        <v>3918</v>
      </c>
      <c r="E2270">
        <v>1</v>
      </c>
      <c r="G2270" s="6"/>
      <c r="H2270" t="s">
        <v>43</v>
      </c>
      <c r="I2270" t="s">
        <v>168</v>
      </c>
      <c r="J2270" t="s">
        <v>169</v>
      </c>
    </row>
    <row r="2271" spans="1:10" x14ac:dyDescent="0.75">
      <c r="A2271" s="16">
        <v>42614</v>
      </c>
      <c r="B2271" t="s">
        <v>4</v>
      </c>
      <c r="C2271" t="s">
        <v>5</v>
      </c>
      <c r="D2271" t="s">
        <v>3919</v>
      </c>
      <c r="E2271">
        <v>1</v>
      </c>
      <c r="G2271" s="6"/>
      <c r="H2271" t="s">
        <v>43</v>
      </c>
      <c r="I2271" t="s">
        <v>168</v>
      </c>
      <c r="J2271" t="s">
        <v>169</v>
      </c>
    </row>
    <row r="2272" spans="1:10" x14ac:dyDescent="0.75">
      <c r="A2272" s="16">
        <v>42614</v>
      </c>
      <c r="B2272" t="s">
        <v>4</v>
      </c>
      <c r="C2272" t="s">
        <v>5</v>
      </c>
      <c r="D2272" t="s">
        <v>3920</v>
      </c>
      <c r="E2272">
        <v>1</v>
      </c>
      <c r="G2272" s="6"/>
      <c r="H2272" t="s">
        <v>43</v>
      </c>
      <c r="I2272" t="s">
        <v>168</v>
      </c>
      <c r="J2272" t="s">
        <v>169</v>
      </c>
    </row>
    <row r="2273" spans="1:10" x14ac:dyDescent="0.75">
      <c r="A2273" s="16">
        <v>42614</v>
      </c>
      <c r="B2273" t="s">
        <v>4</v>
      </c>
      <c r="C2273" t="s">
        <v>5</v>
      </c>
      <c r="D2273" t="s">
        <v>3921</v>
      </c>
      <c r="E2273">
        <v>1</v>
      </c>
      <c r="G2273" s="6"/>
      <c r="H2273" t="s">
        <v>43</v>
      </c>
      <c r="I2273" t="s">
        <v>168</v>
      </c>
      <c r="J2273" t="s">
        <v>169</v>
      </c>
    </row>
    <row r="2274" spans="1:10" x14ac:dyDescent="0.75">
      <c r="A2274" s="16">
        <v>42614</v>
      </c>
      <c r="B2274" t="s">
        <v>4</v>
      </c>
      <c r="C2274" t="s">
        <v>5</v>
      </c>
      <c r="D2274" t="s">
        <v>3922</v>
      </c>
      <c r="E2274">
        <v>1</v>
      </c>
      <c r="G2274" s="6"/>
      <c r="H2274" t="s">
        <v>43</v>
      </c>
      <c r="I2274" t="s">
        <v>168</v>
      </c>
      <c r="J2274" t="s">
        <v>169</v>
      </c>
    </row>
    <row r="2275" spans="1:10" x14ac:dyDescent="0.75">
      <c r="A2275" s="16">
        <v>42614</v>
      </c>
      <c r="B2275" t="s">
        <v>4</v>
      </c>
      <c r="C2275" t="s">
        <v>5</v>
      </c>
      <c r="D2275" t="s">
        <v>3923</v>
      </c>
      <c r="E2275">
        <v>1</v>
      </c>
      <c r="G2275" s="6"/>
      <c r="H2275" t="s">
        <v>43</v>
      </c>
      <c r="I2275" t="s">
        <v>168</v>
      </c>
      <c r="J2275" t="s">
        <v>169</v>
      </c>
    </row>
    <row r="2276" spans="1:10" x14ac:dyDescent="0.75">
      <c r="A2276" s="16">
        <v>42614</v>
      </c>
      <c r="B2276" t="s">
        <v>4</v>
      </c>
      <c r="C2276" t="s">
        <v>5</v>
      </c>
      <c r="D2276" t="s">
        <v>3924</v>
      </c>
      <c r="E2276">
        <v>1</v>
      </c>
      <c r="G2276" s="6"/>
      <c r="H2276" t="s">
        <v>43</v>
      </c>
      <c r="I2276" t="s">
        <v>168</v>
      </c>
      <c r="J2276" t="s">
        <v>169</v>
      </c>
    </row>
    <row r="2277" spans="1:10" x14ac:dyDescent="0.75">
      <c r="A2277" s="16">
        <v>42614</v>
      </c>
      <c r="B2277" t="s">
        <v>4</v>
      </c>
      <c r="C2277" t="s">
        <v>5</v>
      </c>
      <c r="D2277" t="s">
        <v>3925</v>
      </c>
      <c r="E2277">
        <v>1</v>
      </c>
      <c r="G2277" s="6"/>
      <c r="H2277" t="s">
        <v>43</v>
      </c>
      <c r="I2277" t="s">
        <v>168</v>
      </c>
      <c r="J2277" t="s">
        <v>169</v>
      </c>
    </row>
    <row r="2278" spans="1:10" x14ac:dyDescent="0.75">
      <c r="A2278" s="16">
        <v>42614</v>
      </c>
      <c r="B2278" t="s">
        <v>4</v>
      </c>
      <c r="C2278" t="s">
        <v>5</v>
      </c>
      <c r="D2278" t="s">
        <v>3926</v>
      </c>
      <c r="E2278">
        <v>1</v>
      </c>
      <c r="G2278" s="6"/>
      <c r="H2278" t="s">
        <v>43</v>
      </c>
      <c r="I2278" t="s">
        <v>168</v>
      </c>
      <c r="J2278" t="s">
        <v>169</v>
      </c>
    </row>
    <row r="2279" spans="1:10" x14ac:dyDescent="0.75">
      <c r="A2279" s="16">
        <v>42614</v>
      </c>
      <c r="B2279" t="s">
        <v>4</v>
      </c>
      <c r="C2279" t="s">
        <v>5</v>
      </c>
      <c r="D2279" t="s">
        <v>3927</v>
      </c>
      <c r="E2279">
        <v>1</v>
      </c>
      <c r="G2279" s="6"/>
      <c r="H2279" t="s">
        <v>43</v>
      </c>
      <c r="I2279" t="s">
        <v>168</v>
      </c>
      <c r="J2279" t="s">
        <v>169</v>
      </c>
    </row>
    <row r="2280" spans="1:10" x14ac:dyDescent="0.75">
      <c r="A2280" s="16">
        <v>42614</v>
      </c>
      <c r="B2280" t="s">
        <v>4</v>
      </c>
      <c r="C2280" t="s">
        <v>5</v>
      </c>
      <c r="D2280" t="s">
        <v>3928</v>
      </c>
      <c r="E2280">
        <v>1</v>
      </c>
      <c r="G2280" s="6"/>
      <c r="H2280" t="s">
        <v>43</v>
      </c>
      <c r="I2280" t="s">
        <v>168</v>
      </c>
      <c r="J2280" t="s">
        <v>169</v>
      </c>
    </row>
    <row r="2281" spans="1:10" x14ac:dyDescent="0.75">
      <c r="A2281" s="16">
        <v>42614</v>
      </c>
      <c r="B2281" t="s">
        <v>4</v>
      </c>
      <c r="C2281" t="s">
        <v>5</v>
      </c>
      <c r="D2281" t="s">
        <v>3929</v>
      </c>
      <c r="E2281">
        <v>1</v>
      </c>
      <c r="G2281" s="6"/>
      <c r="H2281" t="s">
        <v>43</v>
      </c>
      <c r="I2281" t="s">
        <v>168</v>
      </c>
      <c r="J2281" t="s">
        <v>169</v>
      </c>
    </row>
    <row r="2282" spans="1:10" x14ac:dyDescent="0.75">
      <c r="A2282" s="16">
        <v>42614</v>
      </c>
      <c r="B2282" t="s">
        <v>4</v>
      </c>
      <c r="C2282" t="s">
        <v>5</v>
      </c>
      <c r="D2282" t="s">
        <v>3930</v>
      </c>
      <c r="E2282">
        <v>1</v>
      </c>
      <c r="G2282" s="6"/>
      <c r="H2282" t="s">
        <v>43</v>
      </c>
      <c r="I2282" t="s">
        <v>168</v>
      </c>
      <c r="J2282" t="s">
        <v>169</v>
      </c>
    </row>
    <row r="2283" spans="1:10" x14ac:dyDescent="0.75">
      <c r="A2283" s="16">
        <v>42614</v>
      </c>
      <c r="B2283" t="s">
        <v>4</v>
      </c>
      <c r="C2283" t="s">
        <v>5</v>
      </c>
      <c r="D2283" t="s">
        <v>3931</v>
      </c>
      <c r="E2283">
        <v>1</v>
      </c>
      <c r="G2283" s="6"/>
      <c r="H2283" t="s">
        <v>43</v>
      </c>
      <c r="I2283" t="s">
        <v>168</v>
      </c>
      <c r="J2283" t="s">
        <v>169</v>
      </c>
    </row>
    <row r="2284" spans="1:10" x14ac:dyDescent="0.75">
      <c r="A2284" s="16">
        <v>42614</v>
      </c>
      <c r="B2284" t="s">
        <v>4</v>
      </c>
      <c r="C2284" t="s">
        <v>5</v>
      </c>
      <c r="D2284" t="s">
        <v>3932</v>
      </c>
      <c r="E2284">
        <v>1</v>
      </c>
      <c r="G2284" s="6"/>
      <c r="H2284" t="s">
        <v>43</v>
      </c>
      <c r="I2284" t="s">
        <v>168</v>
      </c>
      <c r="J2284" t="s">
        <v>169</v>
      </c>
    </row>
    <row r="2285" spans="1:10" x14ac:dyDescent="0.75">
      <c r="A2285" s="16">
        <v>42614</v>
      </c>
      <c r="B2285" t="s">
        <v>4</v>
      </c>
      <c r="C2285" t="s">
        <v>5</v>
      </c>
      <c r="D2285" t="s">
        <v>3933</v>
      </c>
      <c r="E2285">
        <v>1</v>
      </c>
      <c r="G2285" s="6"/>
      <c r="H2285" t="s">
        <v>43</v>
      </c>
      <c r="I2285" t="s">
        <v>168</v>
      </c>
      <c r="J2285" t="s">
        <v>169</v>
      </c>
    </row>
    <row r="2286" spans="1:10" x14ac:dyDescent="0.75">
      <c r="A2286" s="16">
        <v>42614</v>
      </c>
      <c r="B2286" t="s">
        <v>4</v>
      </c>
      <c r="C2286" t="s">
        <v>5</v>
      </c>
      <c r="D2286" t="s">
        <v>3934</v>
      </c>
      <c r="E2286">
        <v>1</v>
      </c>
      <c r="G2286" s="6"/>
      <c r="H2286" t="s">
        <v>43</v>
      </c>
      <c r="I2286" t="s">
        <v>168</v>
      </c>
      <c r="J2286" t="s">
        <v>169</v>
      </c>
    </row>
    <row r="2287" spans="1:10" x14ac:dyDescent="0.75">
      <c r="A2287" s="16">
        <v>42614</v>
      </c>
      <c r="B2287" t="s">
        <v>4</v>
      </c>
      <c r="C2287" t="s">
        <v>5</v>
      </c>
      <c r="D2287" t="s">
        <v>3935</v>
      </c>
      <c r="E2287">
        <v>1</v>
      </c>
      <c r="G2287" s="6"/>
      <c r="H2287" t="s">
        <v>43</v>
      </c>
      <c r="I2287" t="s">
        <v>168</v>
      </c>
      <c r="J2287" t="s">
        <v>169</v>
      </c>
    </row>
    <row r="2288" spans="1:10" x14ac:dyDescent="0.75">
      <c r="A2288" s="16">
        <v>42614</v>
      </c>
      <c r="B2288" t="s">
        <v>4</v>
      </c>
      <c r="C2288" t="s">
        <v>5</v>
      </c>
      <c r="D2288" t="s">
        <v>3936</v>
      </c>
      <c r="E2288">
        <v>1</v>
      </c>
      <c r="G2288" s="6"/>
      <c r="H2288" t="s">
        <v>43</v>
      </c>
      <c r="I2288" t="s">
        <v>168</v>
      </c>
      <c r="J2288" t="s">
        <v>169</v>
      </c>
    </row>
    <row r="2289" spans="1:10" x14ac:dyDescent="0.75">
      <c r="A2289" s="16">
        <v>42614</v>
      </c>
      <c r="B2289" t="s">
        <v>4</v>
      </c>
      <c r="C2289" t="s">
        <v>5</v>
      </c>
      <c r="D2289" t="s">
        <v>3937</v>
      </c>
      <c r="E2289">
        <v>1</v>
      </c>
      <c r="G2289" s="6"/>
      <c r="H2289" t="s">
        <v>43</v>
      </c>
      <c r="I2289" t="s">
        <v>168</v>
      </c>
      <c r="J2289" t="s">
        <v>169</v>
      </c>
    </row>
    <row r="2290" spans="1:10" x14ac:dyDescent="0.75">
      <c r="A2290" s="16">
        <v>42614</v>
      </c>
      <c r="B2290" t="s">
        <v>4</v>
      </c>
      <c r="C2290" t="s">
        <v>5</v>
      </c>
      <c r="D2290" t="s">
        <v>3938</v>
      </c>
      <c r="E2290">
        <v>1</v>
      </c>
      <c r="G2290" s="6"/>
      <c r="H2290" t="s">
        <v>43</v>
      </c>
      <c r="I2290" t="s">
        <v>168</v>
      </c>
      <c r="J2290" t="s">
        <v>169</v>
      </c>
    </row>
    <row r="2291" spans="1:10" x14ac:dyDescent="0.75">
      <c r="A2291" s="16">
        <v>42614</v>
      </c>
      <c r="B2291" t="s">
        <v>4</v>
      </c>
      <c r="C2291" t="s">
        <v>5</v>
      </c>
      <c r="D2291" t="s">
        <v>3939</v>
      </c>
      <c r="E2291">
        <v>1</v>
      </c>
      <c r="G2291" s="6"/>
      <c r="H2291" t="s">
        <v>43</v>
      </c>
      <c r="I2291" t="s">
        <v>168</v>
      </c>
      <c r="J2291" t="s">
        <v>169</v>
      </c>
    </row>
    <row r="2292" spans="1:10" x14ac:dyDescent="0.75">
      <c r="A2292" s="16">
        <v>42614</v>
      </c>
      <c r="B2292" t="s">
        <v>4</v>
      </c>
      <c r="C2292" t="s">
        <v>5</v>
      </c>
      <c r="D2292" t="s">
        <v>3940</v>
      </c>
      <c r="E2292">
        <v>1</v>
      </c>
      <c r="G2292" s="6"/>
      <c r="H2292" t="s">
        <v>43</v>
      </c>
      <c r="I2292" t="s">
        <v>168</v>
      </c>
      <c r="J2292" t="s">
        <v>169</v>
      </c>
    </row>
    <row r="2293" spans="1:10" x14ac:dyDescent="0.75">
      <c r="A2293" s="16">
        <v>42614</v>
      </c>
      <c r="B2293" t="s">
        <v>4</v>
      </c>
      <c r="C2293" t="s">
        <v>5</v>
      </c>
      <c r="D2293" t="s">
        <v>3941</v>
      </c>
      <c r="E2293">
        <v>1</v>
      </c>
      <c r="G2293" s="6"/>
      <c r="H2293" t="s">
        <v>43</v>
      </c>
      <c r="I2293" t="s">
        <v>168</v>
      </c>
      <c r="J2293" t="s">
        <v>169</v>
      </c>
    </row>
    <row r="2294" spans="1:10" x14ac:dyDescent="0.75">
      <c r="A2294" s="16">
        <v>42614</v>
      </c>
      <c r="B2294" t="s">
        <v>4</v>
      </c>
      <c r="C2294" t="s">
        <v>5</v>
      </c>
      <c r="D2294" t="s">
        <v>3942</v>
      </c>
      <c r="E2294">
        <v>1</v>
      </c>
      <c r="G2294" s="6"/>
      <c r="H2294" t="s">
        <v>43</v>
      </c>
      <c r="I2294" t="s">
        <v>168</v>
      </c>
      <c r="J2294" t="s">
        <v>169</v>
      </c>
    </row>
    <row r="2295" spans="1:10" x14ac:dyDescent="0.75">
      <c r="A2295" s="16">
        <v>42614</v>
      </c>
      <c r="B2295" t="s">
        <v>4</v>
      </c>
      <c r="C2295" t="s">
        <v>5</v>
      </c>
      <c r="D2295" t="s">
        <v>3943</v>
      </c>
      <c r="E2295">
        <v>1</v>
      </c>
      <c r="G2295" s="6"/>
      <c r="H2295" t="s">
        <v>43</v>
      </c>
      <c r="I2295" t="s">
        <v>168</v>
      </c>
      <c r="J2295" t="s">
        <v>169</v>
      </c>
    </row>
    <row r="2296" spans="1:10" x14ac:dyDescent="0.75">
      <c r="A2296" s="16">
        <v>42614</v>
      </c>
      <c r="B2296" t="s">
        <v>4</v>
      </c>
      <c r="C2296" t="s">
        <v>5</v>
      </c>
      <c r="D2296" t="s">
        <v>3944</v>
      </c>
      <c r="E2296">
        <v>1</v>
      </c>
      <c r="G2296" s="6"/>
      <c r="H2296" t="s">
        <v>43</v>
      </c>
      <c r="I2296" t="s">
        <v>168</v>
      </c>
      <c r="J2296" t="s">
        <v>169</v>
      </c>
    </row>
    <row r="2297" spans="1:10" x14ac:dyDescent="0.75">
      <c r="A2297" s="16">
        <v>42614</v>
      </c>
      <c r="B2297" t="s">
        <v>4</v>
      </c>
      <c r="C2297" t="s">
        <v>5</v>
      </c>
      <c r="D2297" t="s">
        <v>3945</v>
      </c>
      <c r="E2297">
        <v>1</v>
      </c>
      <c r="G2297" s="6"/>
      <c r="H2297" t="s">
        <v>43</v>
      </c>
      <c r="I2297" t="s">
        <v>168</v>
      </c>
      <c r="J2297" t="s">
        <v>169</v>
      </c>
    </row>
    <row r="2298" spans="1:10" x14ac:dyDescent="0.75">
      <c r="A2298" s="16">
        <v>42614</v>
      </c>
      <c r="B2298" t="s">
        <v>4</v>
      </c>
      <c r="C2298" t="s">
        <v>5</v>
      </c>
      <c r="D2298" t="s">
        <v>3946</v>
      </c>
      <c r="E2298">
        <v>1</v>
      </c>
      <c r="G2298" s="6"/>
      <c r="H2298" t="s">
        <v>43</v>
      </c>
      <c r="I2298" t="s">
        <v>168</v>
      </c>
      <c r="J2298" t="s">
        <v>169</v>
      </c>
    </row>
    <row r="2299" spans="1:10" x14ac:dyDescent="0.75">
      <c r="A2299" s="16">
        <v>42614</v>
      </c>
      <c r="B2299" t="s">
        <v>4</v>
      </c>
      <c r="C2299" t="s">
        <v>5</v>
      </c>
      <c r="D2299" t="s">
        <v>3947</v>
      </c>
      <c r="E2299">
        <v>1</v>
      </c>
      <c r="G2299" s="6"/>
      <c r="H2299" t="s">
        <v>43</v>
      </c>
      <c r="I2299" t="s">
        <v>168</v>
      </c>
      <c r="J2299" t="s">
        <v>169</v>
      </c>
    </row>
    <row r="2300" spans="1:10" x14ac:dyDescent="0.75">
      <c r="A2300" s="16">
        <v>42614</v>
      </c>
      <c r="B2300" t="s">
        <v>4</v>
      </c>
      <c r="C2300" t="s">
        <v>5</v>
      </c>
      <c r="D2300" t="s">
        <v>3948</v>
      </c>
      <c r="E2300">
        <v>1</v>
      </c>
      <c r="G2300" s="6"/>
      <c r="H2300" t="s">
        <v>43</v>
      </c>
      <c r="I2300" t="s">
        <v>168</v>
      </c>
      <c r="J2300" t="s">
        <v>169</v>
      </c>
    </row>
    <row r="2301" spans="1:10" x14ac:dyDescent="0.75">
      <c r="A2301" s="16">
        <v>42614</v>
      </c>
      <c r="B2301" t="s">
        <v>4</v>
      </c>
      <c r="C2301" t="s">
        <v>5</v>
      </c>
      <c r="D2301" t="s">
        <v>3949</v>
      </c>
      <c r="E2301">
        <v>1</v>
      </c>
      <c r="G2301" s="6"/>
      <c r="H2301" t="s">
        <v>43</v>
      </c>
      <c r="I2301" t="s">
        <v>168</v>
      </c>
      <c r="J2301" t="s">
        <v>169</v>
      </c>
    </row>
    <row r="2302" spans="1:10" x14ac:dyDescent="0.75">
      <c r="A2302" s="16">
        <v>42614</v>
      </c>
      <c r="B2302" t="s">
        <v>4</v>
      </c>
      <c r="C2302" t="s">
        <v>5</v>
      </c>
      <c r="D2302" t="s">
        <v>3950</v>
      </c>
      <c r="E2302">
        <v>1</v>
      </c>
      <c r="G2302" s="6"/>
      <c r="H2302" t="s">
        <v>43</v>
      </c>
      <c r="I2302" t="s">
        <v>168</v>
      </c>
      <c r="J2302" t="s">
        <v>169</v>
      </c>
    </row>
    <row r="2303" spans="1:10" x14ac:dyDescent="0.75">
      <c r="A2303" s="16">
        <v>42614</v>
      </c>
      <c r="B2303" t="s">
        <v>4</v>
      </c>
      <c r="C2303" t="s">
        <v>5</v>
      </c>
      <c r="D2303" t="s">
        <v>3951</v>
      </c>
      <c r="E2303">
        <v>1</v>
      </c>
      <c r="G2303" s="6"/>
      <c r="H2303" t="s">
        <v>43</v>
      </c>
      <c r="I2303" t="s">
        <v>168</v>
      </c>
      <c r="J2303" t="s">
        <v>169</v>
      </c>
    </row>
    <row r="2304" spans="1:10" x14ac:dyDescent="0.75">
      <c r="A2304" s="16">
        <v>42614</v>
      </c>
      <c r="B2304" t="s">
        <v>4</v>
      </c>
      <c r="C2304" t="s">
        <v>5</v>
      </c>
      <c r="D2304" t="s">
        <v>3952</v>
      </c>
      <c r="E2304">
        <v>1</v>
      </c>
      <c r="G2304" s="6"/>
      <c r="H2304" t="s">
        <v>43</v>
      </c>
      <c r="I2304" t="s">
        <v>168</v>
      </c>
      <c r="J2304" t="s">
        <v>169</v>
      </c>
    </row>
    <row r="2305" spans="1:10" x14ac:dyDescent="0.75">
      <c r="A2305" s="16">
        <v>42614</v>
      </c>
      <c r="B2305" t="s">
        <v>4</v>
      </c>
      <c r="C2305" t="s">
        <v>5</v>
      </c>
      <c r="D2305" t="s">
        <v>3953</v>
      </c>
      <c r="E2305">
        <v>1</v>
      </c>
      <c r="G2305" s="6"/>
      <c r="H2305" t="s">
        <v>43</v>
      </c>
      <c r="I2305" t="s">
        <v>168</v>
      </c>
      <c r="J2305" t="s">
        <v>169</v>
      </c>
    </row>
    <row r="2306" spans="1:10" x14ac:dyDescent="0.75">
      <c r="A2306" s="16">
        <v>42614</v>
      </c>
      <c r="B2306" t="s">
        <v>4</v>
      </c>
      <c r="C2306" t="s">
        <v>5</v>
      </c>
      <c r="D2306" t="s">
        <v>3954</v>
      </c>
      <c r="E2306">
        <v>1</v>
      </c>
      <c r="G2306" s="6"/>
      <c r="H2306" t="s">
        <v>43</v>
      </c>
      <c r="I2306" t="s">
        <v>168</v>
      </c>
      <c r="J2306" t="s">
        <v>169</v>
      </c>
    </row>
    <row r="2307" spans="1:10" x14ac:dyDescent="0.75">
      <c r="A2307" s="16">
        <v>42614</v>
      </c>
      <c r="B2307" t="s">
        <v>4</v>
      </c>
      <c r="C2307" t="s">
        <v>5</v>
      </c>
      <c r="D2307" t="s">
        <v>3955</v>
      </c>
      <c r="E2307">
        <v>1</v>
      </c>
      <c r="F2307" t="s">
        <v>3994</v>
      </c>
      <c r="G2307" s="6"/>
      <c r="H2307" t="s">
        <v>43</v>
      </c>
      <c r="I2307" t="s">
        <v>168</v>
      </c>
      <c r="J2307" t="s">
        <v>169</v>
      </c>
    </row>
    <row r="2308" spans="1:10" x14ac:dyDescent="0.75">
      <c r="A2308" s="16">
        <v>42614</v>
      </c>
      <c r="B2308" t="s">
        <v>4</v>
      </c>
      <c r="C2308" t="s">
        <v>5</v>
      </c>
      <c r="D2308" t="s">
        <v>3956</v>
      </c>
      <c r="E2308">
        <v>1</v>
      </c>
      <c r="F2308" t="s">
        <v>3998</v>
      </c>
      <c r="G2308" s="6"/>
      <c r="H2308" t="s">
        <v>43</v>
      </c>
      <c r="I2308" t="s">
        <v>168</v>
      </c>
      <c r="J2308" t="s">
        <v>169</v>
      </c>
    </row>
    <row r="2309" spans="1:10" x14ac:dyDescent="0.75">
      <c r="A2309" s="16">
        <v>42614</v>
      </c>
      <c r="B2309" t="s">
        <v>4</v>
      </c>
      <c r="C2309" t="s">
        <v>5</v>
      </c>
      <c r="D2309" t="s">
        <v>3957</v>
      </c>
      <c r="E2309">
        <v>1</v>
      </c>
      <c r="G2309" s="6"/>
      <c r="H2309" t="s">
        <v>43</v>
      </c>
      <c r="I2309" t="s">
        <v>168</v>
      </c>
      <c r="J2309" t="s">
        <v>169</v>
      </c>
    </row>
    <row r="2310" spans="1:10" x14ac:dyDescent="0.75">
      <c r="A2310" s="16">
        <v>42614</v>
      </c>
      <c r="B2310" t="s">
        <v>4</v>
      </c>
      <c r="C2310" t="s">
        <v>5</v>
      </c>
      <c r="D2310" t="s">
        <v>3958</v>
      </c>
      <c r="E2310">
        <v>1</v>
      </c>
      <c r="G2310" s="6"/>
      <c r="H2310" t="s">
        <v>43</v>
      </c>
      <c r="I2310" t="s">
        <v>168</v>
      </c>
      <c r="J2310" t="s">
        <v>169</v>
      </c>
    </row>
    <row r="2311" spans="1:10" x14ac:dyDescent="0.75">
      <c r="A2311" s="16">
        <v>42614</v>
      </c>
      <c r="B2311" t="s">
        <v>4</v>
      </c>
      <c r="C2311" t="s">
        <v>5</v>
      </c>
      <c r="D2311" t="s">
        <v>3959</v>
      </c>
      <c r="E2311">
        <v>1</v>
      </c>
      <c r="F2311" t="s">
        <v>3995</v>
      </c>
      <c r="G2311" s="6"/>
      <c r="H2311" t="s">
        <v>43</v>
      </c>
      <c r="I2311" t="s">
        <v>168</v>
      </c>
      <c r="J2311" t="s">
        <v>169</v>
      </c>
    </row>
    <row r="2312" spans="1:10" x14ac:dyDescent="0.75">
      <c r="A2312" s="16">
        <v>42614</v>
      </c>
      <c r="B2312" t="s">
        <v>4</v>
      </c>
      <c r="C2312" t="s">
        <v>5</v>
      </c>
      <c r="D2312" t="s">
        <v>3960</v>
      </c>
      <c r="E2312">
        <v>1</v>
      </c>
      <c r="F2312" t="s">
        <v>3998</v>
      </c>
      <c r="G2312" s="6"/>
      <c r="H2312" t="s">
        <v>43</v>
      </c>
      <c r="I2312" t="s">
        <v>168</v>
      </c>
      <c r="J2312" t="s">
        <v>169</v>
      </c>
    </row>
    <row r="2313" spans="1:10" x14ac:dyDescent="0.75">
      <c r="A2313" s="16">
        <v>42614</v>
      </c>
      <c r="B2313" t="s">
        <v>4</v>
      </c>
      <c r="C2313" t="s">
        <v>5</v>
      </c>
      <c r="D2313" t="s">
        <v>3961</v>
      </c>
      <c r="E2313">
        <v>1</v>
      </c>
      <c r="F2313" t="s">
        <v>3999</v>
      </c>
      <c r="G2313" s="6"/>
      <c r="H2313" t="s">
        <v>43</v>
      </c>
      <c r="I2313" t="s">
        <v>168</v>
      </c>
      <c r="J2313" t="s">
        <v>169</v>
      </c>
    </row>
    <row r="2314" spans="1:10" x14ac:dyDescent="0.75">
      <c r="A2314" s="16">
        <v>42614</v>
      </c>
      <c r="B2314" t="s">
        <v>4</v>
      </c>
      <c r="C2314" t="s">
        <v>5</v>
      </c>
      <c r="D2314" t="s">
        <v>3962</v>
      </c>
      <c r="E2314">
        <v>1</v>
      </c>
      <c r="G2314" s="6"/>
      <c r="H2314" t="s">
        <v>43</v>
      </c>
      <c r="I2314" t="s">
        <v>168</v>
      </c>
      <c r="J2314" t="s">
        <v>169</v>
      </c>
    </row>
    <row r="2315" spans="1:10" x14ac:dyDescent="0.75">
      <c r="A2315" s="16">
        <v>42614</v>
      </c>
      <c r="B2315" t="s">
        <v>4</v>
      </c>
      <c r="C2315" t="s">
        <v>5</v>
      </c>
      <c r="D2315" t="s">
        <v>3963</v>
      </c>
      <c r="E2315">
        <v>1</v>
      </c>
      <c r="F2315" t="s">
        <v>3995</v>
      </c>
      <c r="G2315" s="6"/>
      <c r="H2315" t="s">
        <v>43</v>
      </c>
      <c r="I2315" t="s">
        <v>168</v>
      </c>
      <c r="J2315" t="s">
        <v>169</v>
      </c>
    </row>
    <row r="2316" spans="1:10" x14ac:dyDescent="0.75">
      <c r="A2316" s="16">
        <v>42614</v>
      </c>
      <c r="B2316" t="s">
        <v>4</v>
      </c>
      <c r="C2316" t="s">
        <v>5</v>
      </c>
      <c r="D2316" t="s">
        <v>3964</v>
      </c>
      <c r="E2316">
        <v>1</v>
      </c>
      <c r="G2316" s="6"/>
      <c r="H2316" t="s">
        <v>43</v>
      </c>
      <c r="I2316" t="s">
        <v>168</v>
      </c>
      <c r="J2316" t="s">
        <v>169</v>
      </c>
    </row>
    <row r="2317" spans="1:10" x14ac:dyDescent="0.75">
      <c r="A2317" s="16">
        <v>42614</v>
      </c>
      <c r="B2317" t="s">
        <v>4</v>
      </c>
      <c r="C2317" t="s">
        <v>5</v>
      </c>
      <c r="D2317" t="s">
        <v>3965</v>
      </c>
      <c r="E2317">
        <v>1</v>
      </c>
      <c r="G2317" s="6"/>
      <c r="H2317" t="s">
        <v>43</v>
      </c>
      <c r="I2317" t="s">
        <v>168</v>
      </c>
      <c r="J2317" t="s">
        <v>169</v>
      </c>
    </row>
    <row r="2318" spans="1:10" x14ac:dyDescent="0.75">
      <c r="A2318" s="16">
        <v>42614</v>
      </c>
      <c r="B2318" t="s">
        <v>4</v>
      </c>
      <c r="C2318" t="s">
        <v>5</v>
      </c>
      <c r="D2318" t="s">
        <v>3966</v>
      </c>
      <c r="E2318">
        <v>1</v>
      </c>
      <c r="G2318" s="6"/>
      <c r="H2318" t="s">
        <v>43</v>
      </c>
      <c r="I2318" t="s">
        <v>168</v>
      </c>
      <c r="J2318" t="s">
        <v>169</v>
      </c>
    </row>
    <row r="2319" spans="1:10" x14ac:dyDescent="0.75">
      <c r="A2319" s="16">
        <v>42614</v>
      </c>
      <c r="B2319" t="s">
        <v>4</v>
      </c>
      <c r="C2319" t="s">
        <v>5</v>
      </c>
      <c r="D2319" t="s">
        <v>3967</v>
      </c>
      <c r="E2319">
        <v>1</v>
      </c>
      <c r="G2319" s="6"/>
      <c r="H2319" t="s">
        <v>43</v>
      </c>
      <c r="I2319" t="s">
        <v>168</v>
      </c>
      <c r="J2319" t="s">
        <v>169</v>
      </c>
    </row>
    <row r="2320" spans="1:10" x14ac:dyDescent="0.75">
      <c r="A2320" s="16">
        <v>42614</v>
      </c>
      <c r="B2320" t="s">
        <v>4</v>
      </c>
      <c r="C2320" t="s">
        <v>5</v>
      </c>
      <c r="D2320" t="s">
        <v>3968</v>
      </c>
      <c r="E2320">
        <v>1</v>
      </c>
      <c r="G2320" s="6"/>
      <c r="H2320" t="s">
        <v>43</v>
      </c>
      <c r="I2320" t="s">
        <v>168</v>
      </c>
      <c r="J2320" t="s">
        <v>169</v>
      </c>
    </row>
    <row r="2321" spans="1:10" x14ac:dyDescent="0.75">
      <c r="A2321" s="16">
        <v>42614</v>
      </c>
      <c r="B2321" t="s">
        <v>4</v>
      </c>
      <c r="C2321" t="s">
        <v>5</v>
      </c>
      <c r="D2321" t="s">
        <v>3969</v>
      </c>
      <c r="E2321">
        <v>1</v>
      </c>
      <c r="G2321" s="6"/>
      <c r="H2321" t="s">
        <v>43</v>
      </c>
      <c r="I2321" t="s">
        <v>168</v>
      </c>
      <c r="J2321" t="s">
        <v>169</v>
      </c>
    </row>
    <row r="2322" spans="1:10" x14ac:dyDescent="0.75">
      <c r="A2322" s="16">
        <v>42614</v>
      </c>
      <c r="B2322" t="s">
        <v>4</v>
      </c>
      <c r="C2322" t="s">
        <v>5</v>
      </c>
      <c r="D2322" t="s">
        <v>3970</v>
      </c>
      <c r="E2322">
        <v>1</v>
      </c>
      <c r="G2322" s="6"/>
      <c r="H2322" t="s">
        <v>43</v>
      </c>
      <c r="I2322" t="s">
        <v>168</v>
      </c>
      <c r="J2322" t="s">
        <v>169</v>
      </c>
    </row>
    <row r="2323" spans="1:10" x14ac:dyDescent="0.75">
      <c r="A2323" s="16">
        <v>42614</v>
      </c>
      <c r="B2323" t="s">
        <v>4</v>
      </c>
      <c r="C2323" t="s">
        <v>5</v>
      </c>
      <c r="D2323" t="s">
        <v>3971</v>
      </c>
      <c r="E2323">
        <v>1</v>
      </c>
      <c r="G2323" s="6"/>
      <c r="H2323" t="s">
        <v>43</v>
      </c>
      <c r="I2323" t="s">
        <v>168</v>
      </c>
      <c r="J2323" t="s">
        <v>169</v>
      </c>
    </row>
    <row r="2324" spans="1:10" x14ac:dyDescent="0.75">
      <c r="A2324" s="16">
        <v>42614</v>
      </c>
      <c r="B2324" t="s">
        <v>4</v>
      </c>
      <c r="C2324" t="s">
        <v>5</v>
      </c>
      <c r="D2324" t="s">
        <v>3972</v>
      </c>
      <c r="E2324">
        <v>1</v>
      </c>
      <c r="G2324" s="6"/>
      <c r="H2324" t="s">
        <v>43</v>
      </c>
      <c r="I2324" t="s">
        <v>168</v>
      </c>
      <c r="J2324" t="s">
        <v>169</v>
      </c>
    </row>
    <row r="2325" spans="1:10" x14ac:dyDescent="0.75">
      <c r="A2325" s="16">
        <v>42614</v>
      </c>
      <c r="B2325" t="s">
        <v>4</v>
      </c>
      <c r="C2325" t="s">
        <v>5</v>
      </c>
      <c r="D2325" t="s">
        <v>3973</v>
      </c>
      <c r="E2325">
        <v>1</v>
      </c>
      <c r="G2325" s="6"/>
      <c r="H2325" t="s">
        <v>43</v>
      </c>
      <c r="I2325" t="s">
        <v>168</v>
      </c>
      <c r="J2325" t="s">
        <v>169</v>
      </c>
    </row>
    <row r="2326" spans="1:10" x14ac:dyDescent="0.75">
      <c r="A2326" s="16">
        <v>42614</v>
      </c>
      <c r="B2326" t="s">
        <v>4</v>
      </c>
      <c r="C2326" t="s">
        <v>5</v>
      </c>
      <c r="D2326" t="s">
        <v>3974</v>
      </c>
      <c r="E2326">
        <v>1</v>
      </c>
      <c r="G2326" s="6"/>
      <c r="H2326" t="s">
        <v>43</v>
      </c>
      <c r="I2326" t="s">
        <v>168</v>
      </c>
      <c r="J2326" t="s">
        <v>169</v>
      </c>
    </row>
    <row r="2327" spans="1:10" x14ac:dyDescent="0.75">
      <c r="A2327" s="16">
        <v>42614</v>
      </c>
      <c r="B2327" t="s">
        <v>4</v>
      </c>
      <c r="C2327" t="s">
        <v>5</v>
      </c>
      <c r="D2327" t="s">
        <v>3975</v>
      </c>
      <c r="E2327">
        <v>1</v>
      </c>
      <c r="F2327" t="s">
        <v>4000</v>
      </c>
      <c r="G2327" s="6"/>
      <c r="H2327" t="s">
        <v>43</v>
      </c>
      <c r="I2327" t="s">
        <v>168</v>
      </c>
      <c r="J2327" t="s">
        <v>169</v>
      </c>
    </row>
    <row r="2328" spans="1:10" x14ac:dyDescent="0.75">
      <c r="A2328" s="16">
        <v>42614</v>
      </c>
      <c r="B2328" t="s">
        <v>4</v>
      </c>
      <c r="C2328" t="s">
        <v>5</v>
      </c>
      <c r="D2328" t="s">
        <v>3976</v>
      </c>
      <c r="E2328">
        <v>1</v>
      </c>
      <c r="G2328" s="6"/>
      <c r="H2328" t="s">
        <v>43</v>
      </c>
      <c r="I2328" t="s">
        <v>168</v>
      </c>
      <c r="J2328" t="s">
        <v>169</v>
      </c>
    </row>
    <row r="2329" spans="1:10" x14ac:dyDescent="0.75">
      <c r="A2329" s="16">
        <v>42614</v>
      </c>
      <c r="B2329" t="s">
        <v>4</v>
      </c>
      <c r="C2329" t="s">
        <v>5</v>
      </c>
      <c r="D2329" t="s">
        <v>3977</v>
      </c>
      <c r="E2329">
        <v>1</v>
      </c>
      <c r="G2329" s="6"/>
      <c r="H2329" t="s">
        <v>43</v>
      </c>
      <c r="I2329" t="s">
        <v>168</v>
      </c>
      <c r="J2329" t="s">
        <v>169</v>
      </c>
    </row>
    <row r="2330" spans="1:10" x14ac:dyDescent="0.75">
      <c r="A2330" s="16">
        <v>42614</v>
      </c>
      <c r="B2330" t="s">
        <v>4</v>
      </c>
      <c r="C2330" t="s">
        <v>5</v>
      </c>
      <c r="D2330" t="s">
        <v>3978</v>
      </c>
      <c r="E2330">
        <v>1</v>
      </c>
      <c r="G2330" s="6"/>
      <c r="H2330" t="s">
        <v>43</v>
      </c>
      <c r="I2330" t="s">
        <v>168</v>
      </c>
      <c r="J2330" t="s">
        <v>169</v>
      </c>
    </row>
    <row r="2331" spans="1:10" x14ac:dyDescent="0.75">
      <c r="A2331" s="16">
        <v>42614</v>
      </c>
      <c r="B2331" t="s">
        <v>4</v>
      </c>
      <c r="C2331" t="s">
        <v>5</v>
      </c>
      <c r="D2331" t="s">
        <v>3979</v>
      </c>
      <c r="E2331">
        <v>1</v>
      </c>
      <c r="G2331" s="6"/>
      <c r="H2331" t="s">
        <v>43</v>
      </c>
      <c r="I2331" t="s">
        <v>168</v>
      </c>
      <c r="J2331" t="s">
        <v>169</v>
      </c>
    </row>
    <row r="2332" spans="1:10" x14ac:dyDescent="0.75">
      <c r="A2332" s="16">
        <v>42614</v>
      </c>
      <c r="B2332" t="s">
        <v>4</v>
      </c>
      <c r="C2332" t="s">
        <v>5</v>
      </c>
      <c r="D2332" t="s">
        <v>3980</v>
      </c>
      <c r="E2332">
        <v>1</v>
      </c>
      <c r="G2332" s="6"/>
      <c r="H2332" t="s">
        <v>43</v>
      </c>
      <c r="I2332" t="s">
        <v>168</v>
      </c>
      <c r="J2332" t="s">
        <v>169</v>
      </c>
    </row>
    <row r="2333" spans="1:10" x14ac:dyDescent="0.75">
      <c r="A2333" s="16">
        <v>42614</v>
      </c>
      <c r="B2333" t="s">
        <v>4</v>
      </c>
      <c r="C2333" t="s">
        <v>5</v>
      </c>
      <c r="D2333" t="s">
        <v>3981</v>
      </c>
      <c r="E2333">
        <v>1</v>
      </c>
      <c r="G2333" s="6"/>
      <c r="H2333" t="s">
        <v>43</v>
      </c>
      <c r="I2333" t="s">
        <v>168</v>
      </c>
      <c r="J2333" t="s">
        <v>169</v>
      </c>
    </row>
    <row r="2334" spans="1:10" x14ac:dyDescent="0.75">
      <c r="A2334" s="16">
        <v>42614</v>
      </c>
      <c r="B2334" t="s">
        <v>4</v>
      </c>
      <c r="C2334" t="s">
        <v>5</v>
      </c>
      <c r="D2334" t="s">
        <v>3982</v>
      </c>
      <c r="E2334">
        <v>1</v>
      </c>
      <c r="G2334" s="6"/>
      <c r="H2334" t="s">
        <v>43</v>
      </c>
      <c r="I2334" t="s">
        <v>168</v>
      </c>
      <c r="J2334" t="s">
        <v>169</v>
      </c>
    </row>
    <row r="2335" spans="1:10" x14ac:dyDescent="0.75">
      <c r="A2335" s="16">
        <v>42614</v>
      </c>
      <c r="B2335" t="s">
        <v>4</v>
      </c>
      <c r="C2335" t="s">
        <v>5</v>
      </c>
      <c r="D2335" t="s">
        <v>3983</v>
      </c>
      <c r="E2335">
        <v>1</v>
      </c>
      <c r="G2335" s="6"/>
      <c r="H2335" t="s">
        <v>43</v>
      </c>
      <c r="I2335" t="s">
        <v>168</v>
      </c>
      <c r="J2335" t="s">
        <v>169</v>
      </c>
    </row>
    <row r="2336" spans="1:10" x14ac:dyDescent="0.75">
      <c r="A2336" s="16">
        <v>42614</v>
      </c>
      <c r="B2336" t="s">
        <v>4</v>
      </c>
      <c r="C2336" t="s">
        <v>5</v>
      </c>
      <c r="D2336" t="s">
        <v>3984</v>
      </c>
      <c r="E2336">
        <v>1</v>
      </c>
      <c r="F2336" t="s">
        <v>4001</v>
      </c>
      <c r="G2336" s="6"/>
      <c r="H2336" t="s">
        <v>43</v>
      </c>
      <c r="I2336" t="s">
        <v>168</v>
      </c>
      <c r="J2336" t="s">
        <v>169</v>
      </c>
    </row>
    <row r="2337" spans="1:10" x14ac:dyDescent="0.75">
      <c r="A2337" s="16">
        <v>42614</v>
      </c>
      <c r="B2337" t="s">
        <v>4</v>
      </c>
      <c r="C2337" t="s">
        <v>5</v>
      </c>
      <c r="D2337" t="s">
        <v>3985</v>
      </c>
      <c r="E2337">
        <v>1</v>
      </c>
      <c r="G2337" s="6"/>
      <c r="H2337" t="s">
        <v>43</v>
      </c>
      <c r="I2337" t="s">
        <v>168</v>
      </c>
      <c r="J2337" t="s">
        <v>169</v>
      </c>
    </row>
    <row r="2338" spans="1:10" x14ac:dyDescent="0.75">
      <c r="A2338" s="16">
        <v>42614</v>
      </c>
      <c r="B2338" t="s">
        <v>4</v>
      </c>
      <c r="C2338" t="s">
        <v>5</v>
      </c>
      <c r="D2338" t="s">
        <v>3986</v>
      </c>
      <c r="E2338">
        <v>1</v>
      </c>
      <c r="G2338" s="6"/>
      <c r="H2338" t="s">
        <v>43</v>
      </c>
      <c r="I2338" t="s">
        <v>168</v>
      </c>
      <c r="J2338" t="s">
        <v>169</v>
      </c>
    </row>
    <row r="2339" spans="1:10" x14ac:dyDescent="0.75">
      <c r="A2339" s="16">
        <v>42614</v>
      </c>
      <c r="B2339" t="s">
        <v>4</v>
      </c>
      <c r="C2339" t="s">
        <v>5</v>
      </c>
      <c r="D2339" t="s">
        <v>3987</v>
      </c>
      <c r="E2339">
        <v>1</v>
      </c>
      <c r="G2339" s="6"/>
      <c r="H2339" t="s">
        <v>43</v>
      </c>
      <c r="I2339" t="s">
        <v>168</v>
      </c>
      <c r="J2339" t="s">
        <v>169</v>
      </c>
    </row>
    <row r="2340" spans="1:10" x14ac:dyDescent="0.75">
      <c r="A2340" s="16">
        <v>42614</v>
      </c>
      <c r="B2340" t="s">
        <v>4</v>
      </c>
      <c r="C2340" t="s">
        <v>5</v>
      </c>
      <c r="D2340" t="s">
        <v>3988</v>
      </c>
      <c r="E2340">
        <v>1</v>
      </c>
      <c r="G2340" s="6"/>
      <c r="H2340" t="s">
        <v>43</v>
      </c>
      <c r="I2340" t="s">
        <v>168</v>
      </c>
      <c r="J2340" t="s">
        <v>169</v>
      </c>
    </row>
    <row r="2341" spans="1:10" x14ac:dyDescent="0.75">
      <c r="A2341" s="16">
        <v>42613</v>
      </c>
      <c r="B2341" t="s">
        <v>4</v>
      </c>
      <c r="C2341" t="s">
        <v>25</v>
      </c>
      <c r="D2341" t="s">
        <v>4002</v>
      </c>
      <c r="E2341">
        <v>1</v>
      </c>
      <c r="F2341" t="s">
        <v>4004</v>
      </c>
      <c r="G2341" s="6" t="s">
        <v>4003</v>
      </c>
      <c r="H2341" t="s">
        <v>4005</v>
      </c>
      <c r="I2341" t="s">
        <v>3214</v>
      </c>
      <c r="J2341" t="s">
        <v>170</v>
      </c>
    </row>
    <row r="2342" spans="1:10" x14ac:dyDescent="0.75">
      <c r="A2342" s="16">
        <v>42572</v>
      </c>
      <c r="B2342" t="s">
        <v>4</v>
      </c>
      <c r="C2342" t="s">
        <v>112</v>
      </c>
      <c r="D2342" t="s">
        <v>4007</v>
      </c>
      <c r="E2342">
        <v>1</v>
      </c>
      <c r="F2342" t="s">
        <v>490</v>
      </c>
      <c r="G2342" s="6" t="s">
        <v>493</v>
      </c>
      <c r="H2342" t="s">
        <v>88</v>
      </c>
      <c r="I2342" t="s">
        <v>168</v>
      </c>
      <c r="J2342" t="s">
        <v>170</v>
      </c>
    </row>
    <row r="2343" spans="1:10" x14ac:dyDescent="0.75">
      <c r="A2343" s="16">
        <v>42572</v>
      </c>
      <c r="B2343" t="s">
        <v>4</v>
      </c>
      <c r="C2343" t="s">
        <v>112</v>
      </c>
      <c r="D2343" t="s">
        <v>4013</v>
      </c>
      <c r="E2343">
        <v>1</v>
      </c>
      <c r="F2343" t="s">
        <v>4014</v>
      </c>
      <c r="G2343" s="6" t="s">
        <v>4026</v>
      </c>
      <c r="H2343" t="s">
        <v>88</v>
      </c>
      <c r="I2343" t="s">
        <v>168</v>
      </c>
      <c r="J2343" t="s">
        <v>170</v>
      </c>
    </row>
    <row r="2344" spans="1:10" x14ac:dyDescent="0.75">
      <c r="A2344" s="16">
        <v>42572</v>
      </c>
      <c r="B2344" t="s">
        <v>4</v>
      </c>
      <c r="C2344" t="s">
        <v>112</v>
      </c>
      <c r="D2344" t="s">
        <v>4024</v>
      </c>
      <c r="E2344">
        <v>1</v>
      </c>
      <c r="F2344" t="s">
        <v>4025</v>
      </c>
      <c r="H2344" t="s">
        <v>88</v>
      </c>
      <c r="I2344" t="s">
        <v>168</v>
      </c>
      <c r="J2344" t="s">
        <v>169</v>
      </c>
    </row>
    <row r="2345" spans="1:10" x14ac:dyDescent="0.75">
      <c r="A2345" s="16">
        <v>42572</v>
      </c>
      <c r="B2345" t="s">
        <v>4</v>
      </c>
      <c r="C2345" t="s">
        <v>112</v>
      </c>
      <c r="D2345" t="s">
        <v>4008</v>
      </c>
      <c r="E2345">
        <v>1</v>
      </c>
      <c r="H2345" t="s">
        <v>88</v>
      </c>
      <c r="I2345" t="s">
        <v>168</v>
      </c>
      <c r="J2345" t="s">
        <v>170</v>
      </c>
    </row>
    <row r="2346" spans="1:10" x14ac:dyDescent="0.75">
      <c r="A2346" s="16">
        <v>42572</v>
      </c>
      <c r="B2346" t="s">
        <v>4</v>
      </c>
      <c r="C2346" t="s">
        <v>112</v>
      </c>
      <c r="D2346" t="s">
        <v>4022</v>
      </c>
      <c r="E2346">
        <v>1</v>
      </c>
      <c r="F2346" t="s">
        <v>4023</v>
      </c>
      <c r="H2346" t="s">
        <v>88</v>
      </c>
      <c r="I2346" t="s">
        <v>168</v>
      </c>
      <c r="J2346" t="s">
        <v>169</v>
      </c>
    </row>
    <row r="2347" spans="1:10" x14ac:dyDescent="0.75">
      <c r="A2347" s="16">
        <v>42572</v>
      </c>
      <c r="B2347" t="s">
        <v>4</v>
      </c>
      <c r="C2347" t="s">
        <v>112</v>
      </c>
      <c r="D2347" t="s">
        <v>4010</v>
      </c>
      <c r="E2347">
        <v>1</v>
      </c>
      <c r="F2347" t="s">
        <v>4011</v>
      </c>
      <c r="H2347" t="s">
        <v>88</v>
      </c>
      <c r="I2347" t="s">
        <v>168</v>
      </c>
      <c r="J2347" t="s">
        <v>170</v>
      </c>
    </row>
    <row r="2348" spans="1:10" x14ac:dyDescent="0.75">
      <c r="A2348" s="16">
        <v>42572</v>
      </c>
      <c r="B2348" t="s">
        <v>4</v>
      </c>
      <c r="C2348" t="s">
        <v>112</v>
      </c>
      <c r="D2348" t="s">
        <v>4009</v>
      </c>
      <c r="E2348">
        <v>1</v>
      </c>
      <c r="F2348" t="s">
        <v>491</v>
      </c>
      <c r="H2348" t="s">
        <v>88</v>
      </c>
      <c r="I2348" t="s">
        <v>168</v>
      </c>
      <c r="J2348" t="s">
        <v>170</v>
      </c>
    </row>
    <row r="2349" spans="1:10" x14ac:dyDescent="0.75">
      <c r="A2349" s="16">
        <v>42572</v>
      </c>
      <c r="B2349" t="s">
        <v>4</v>
      </c>
      <c r="C2349" t="s">
        <v>112</v>
      </c>
      <c r="D2349" t="s">
        <v>4021</v>
      </c>
      <c r="E2349">
        <v>1</v>
      </c>
      <c r="H2349" t="s">
        <v>88</v>
      </c>
      <c r="I2349" t="s">
        <v>168</v>
      </c>
      <c r="J2349" t="s">
        <v>169</v>
      </c>
    </row>
    <row r="2350" spans="1:10" x14ac:dyDescent="0.75">
      <c r="A2350" s="16">
        <v>42572</v>
      </c>
      <c r="B2350" t="s">
        <v>4</v>
      </c>
      <c r="C2350" t="s">
        <v>112</v>
      </c>
      <c r="D2350" t="s">
        <v>4006</v>
      </c>
      <c r="E2350">
        <v>1</v>
      </c>
      <c r="H2350" t="s">
        <v>88</v>
      </c>
      <c r="I2350" t="s">
        <v>168</v>
      </c>
      <c r="J2350" t="s">
        <v>170</v>
      </c>
    </row>
    <row r="2351" spans="1:10" x14ac:dyDescent="0.75">
      <c r="A2351" s="16">
        <v>42572</v>
      </c>
      <c r="B2351" t="s">
        <v>4</v>
      </c>
      <c r="C2351" t="s">
        <v>112</v>
      </c>
      <c r="D2351" t="s">
        <v>4009</v>
      </c>
      <c r="E2351">
        <v>1</v>
      </c>
      <c r="H2351" t="s">
        <v>88</v>
      </c>
      <c r="I2351" t="s">
        <v>168</v>
      </c>
      <c r="J2351" t="s">
        <v>170</v>
      </c>
    </row>
    <row r="2352" spans="1:10" x14ac:dyDescent="0.75">
      <c r="A2352" s="16">
        <v>42572</v>
      </c>
      <c r="B2352" t="s">
        <v>4</v>
      </c>
      <c r="C2352" t="s">
        <v>112</v>
      </c>
      <c r="D2352" t="s">
        <v>4017</v>
      </c>
      <c r="E2352">
        <v>1</v>
      </c>
      <c r="F2352" t="s">
        <v>3995</v>
      </c>
      <c r="H2352" t="s">
        <v>88</v>
      </c>
      <c r="I2352" t="s">
        <v>168</v>
      </c>
      <c r="J2352" t="s">
        <v>169</v>
      </c>
    </row>
    <row r="2353" spans="1:10" x14ac:dyDescent="0.75">
      <c r="A2353" s="16">
        <v>42572</v>
      </c>
      <c r="B2353" t="s">
        <v>4</v>
      </c>
      <c r="C2353" t="s">
        <v>112</v>
      </c>
      <c r="D2353" t="s">
        <v>4015</v>
      </c>
      <c r="E2353">
        <v>1</v>
      </c>
      <c r="F2353" t="s">
        <v>4016</v>
      </c>
      <c r="H2353" t="s">
        <v>88</v>
      </c>
      <c r="I2353" t="s">
        <v>168</v>
      </c>
      <c r="J2353" t="s">
        <v>169</v>
      </c>
    </row>
    <row r="2354" spans="1:10" x14ac:dyDescent="0.75">
      <c r="A2354" s="16">
        <v>42572</v>
      </c>
      <c r="B2354" t="s">
        <v>4</v>
      </c>
      <c r="C2354" t="s">
        <v>112</v>
      </c>
      <c r="D2354" t="s">
        <v>4018</v>
      </c>
      <c r="E2354">
        <v>1</v>
      </c>
      <c r="F2354" t="s">
        <v>492</v>
      </c>
      <c r="H2354" t="s">
        <v>88</v>
      </c>
      <c r="I2354" t="s">
        <v>168</v>
      </c>
      <c r="J2354" t="s">
        <v>169</v>
      </c>
    </row>
    <row r="2355" spans="1:10" x14ac:dyDescent="0.75">
      <c r="A2355" s="16">
        <v>42572</v>
      </c>
      <c r="B2355" t="s">
        <v>4</v>
      </c>
      <c r="C2355" t="s">
        <v>112</v>
      </c>
      <c r="D2355" t="s">
        <v>4012</v>
      </c>
      <c r="E2355">
        <v>1</v>
      </c>
      <c r="H2355" t="s">
        <v>88</v>
      </c>
      <c r="I2355" t="s">
        <v>168</v>
      </c>
      <c r="J2355" t="s">
        <v>170</v>
      </c>
    </row>
    <row r="2356" spans="1:10" x14ac:dyDescent="0.75">
      <c r="A2356" s="16">
        <v>42572</v>
      </c>
      <c r="B2356" t="s">
        <v>4</v>
      </c>
      <c r="C2356" t="s">
        <v>112</v>
      </c>
      <c r="D2356" t="s">
        <v>4019</v>
      </c>
      <c r="E2356">
        <v>1</v>
      </c>
      <c r="F2356" t="s">
        <v>4020</v>
      </c>
      <c r="H2356" t="s">
        <v>88</v>
      </c>
      <c r="I2356" t="s">
        <v>168</v>
      </c>
      <c r="J2356" t="s">
        <v>169</v>
      </c>
    </row>
    <row r="2357" spans="1:10" x14ac:dyDescent="0.75">
      <c r="A2357" s="16">
        <v>42571</v>
      </c>
      <c r="B2357" t="s">
        <v>4</v>
      </c>
      <c r="C2357" t="s">
        <v>452</v>
      </c>
      <c r="D2357" t="s">
        <v>4027</v>
      </c>
      <c r="E2357">
        <v>1</v>
      </c>
      <c r="F2357" t="s">
        <v>4032</v>
      </c>
      <c r="G2357" s="6" t="s">
        <v>4030</v>
      </c>
      <c r="H2357" t="s">
        <v>46</v>
      </c>
      <c r="I2357" t="s">
        <v>3214</v>
      </c>
      <c r="J2357" t="s">
        <v>170</v>
      </c>
    </row>
    <row r="2358" spans="1:10" x14ac:dyDescent="0.75">
      <c r="A2358" s="16">
        <v>42571</v>
      </c>
      <c r="B2358" t="s">
        <v>4</v>
      </c>
      <c r="C2358" t="s">
        <v>452</v>
      </c>
      <c r="D2358" t="s">
        <v>4028</v>
      </c>
      <c r="E2358">
        <v>1</v>
      </c>
      <c r="G2358" s="6" t="s">
        <v>4031</v>
      </c>
      <c r="H2358" t="s">
        <v>46</v>
      </c>
      <c r="I2358" t="s">
        <v>3214</v>
      </c>
      <c r="J2358" t="s">
        <v>170</v>
      </c>
    </row>
    <row r="2359" spans="1:10" x14ac:dyDescent="0.75">
      <c r="A2359" s="16">
        <v>42571</v>
      </c>
      <c r="B2359" t="s">
        <v>4</v>
      </c>
      <c r="C2359" t="s">
        <v>452</v>
      </c>
      <c r="D2359" t="s">
        <v>4029</v>
      </c>
      <c r="E2359">
        <v>1</v>
      </c>
      <c r="H2359" t="s">
        <v>46</v>
      </c>
      <c r="I2359" t="s">
        <v>3214</v>
      </c>
      <c r="J2359" t="s">
        <v>170</v>
      </c>
    </row>
    <row r="2360" spans="1:10" x14ac:dyDescent="0.75">
      <c r="A2360" s="16">
        <v>42564</v>
      </c>
      <c r="B2360" t="s">
        <v>4</v>
      </c>
      <c r="C2360" t="s">
        <v>25</v>
      </c>
      <c r="D2360" t="s">
        <v>4033</v>
      </c>
      <c r="E2360">
        <v>1</v>
      </c>
      <c r="F2360" t="s">
        <v>5716</v>
      </c>
      <c r="G2360" s="6" t="s">
        <v>4036</v>
      </c>
      <c r="H2360" t="s">
        <v>5</v>
      </c>
      <c r="I2360" t="s">
        <v>3214</v>
      </c>
      <c r="J2360" t="s">
        <v>170</v>
      </c>
    </row>
    <row r="2361" spans="1:10" x14ac:dyDescent="0.75">
      <c r="A2361" s="16">
        <v>42564</v>
      </c>
      <c r="B2361" t="s">
        <v>4</v>
      </c>
      <c r="C2361" t="s">
        <v>25</v>
      </c>
      <c r="D2361" t="s">
        <v>4034</v>
      </c>
      <c r="E2361">
        <v>1</v>
      </c>
      <c r="G2361" s="6" t="s">
        <v>4035</v>
      </c>
      <c r="H2361" t="s">
        <v>88</v>
      </c>
      <c r="I2361" t="s">
        <v>3214</v>
      </c>
      <c r="J2361" t="s">
        <v>170</v>
      </c>
    </row>
    <row r="2362" spans="1:10" x14ac:dyDescent="0.75">
      <c r="A2362" s="16">
        <v>42336</v>
      </c>
      <c r="B2362" t="s">
        <v>5</v>
      </c>
      <c r="C2362" t="s">
        <v>14</v>
      </c>
      <c r="D2362" t="s">
        <v>886</v>
      </c>
      <c r="E2362">
        <v>1</v>
      </c>
      <c r="F2362" t="s">
        <v>885</v>
      </c>
      <c r="G2362" s="6" t="s">
        <v>927</v>
      </c>
      <c r="H2362" t="s">
        <v>88</v>
      </c>
      <c r="I2362" t="s">
        <v>168</v>
      </c>
      <c r="J2362" t="s">
        <v>169</v>
      </c>
    </row>
    <row r="2363" spans="1:10" x14ac:dyDescent="0.75">
      <c r="A2363" s="16">
        <v>42336</v>
      </c>
      <c r="B2363" t="s">
        <v>5</v>
      </c>
      <c r="C2363" t="s">
        <v>14</v>
      </c>
      <c r="D2363" t="s">
        <v>887</v>
      </c>
      <c r="E2363">
        <v>1</v>
      </c>
      <c r="H2363" t="s">
        <v>88</v>
      </c>
      <c r="I2363" t="s">
        <v>168</v>
      </c>
      <c r="J2363" t="s">
        <v>169</v>
      </c>
    </row>
    <row r="2364" spans="1:10" x14ac:dyDescent="0.75">
      <c r="A2364" s="16">
        <v>42336</v>
      </c>
      <c r="B2364" t="s">
        <v>5</v>
      </c>
      <c r="C2364" t="s">
        <v>14</v>
      </c>
      <c r="D2364" t="s">
        <v>929</v>
      </c>
      <c r="E2364">
        <v>1</v>
      </c>
      <c r="H2364" t="s">
        <v>88</v>
      </c>
      <c r="I2364" t="s">
        <v>168</v>
      </c>
      <c r="J2364" t="s">
        <v>169</v>
      </c>
    </row>
    <row r="2365" spans="1:10" x14ac:dyDescent="0.75">
      <c r="A2365" s="16">
        <v>42336</v>
      </c>
      <c r="B2365" t="s">
        <v>5</v>
      </c>
      <c r="C2365" t="s">
        <v>14</v>
      </c>
      <c r="D2365" t="s">
        <v>928</v>
      </c>
      <c r="E2365">
        <v>1</v>
      </c>
      <c r="H2365" t="s">
        <v>88</v>
      </c>
      <c r="I2365" t="s">
        <v>168</v>
      </c>
      <c r="J2365" t="s">
        <v>169</v>
      </c>
    </row>
    <row r="2366" spans="1:10" x14ac:dyDescent="0.75">
      <c r="A2366" s="16">
        <v>42219</v>
      </c>
      <c r="B2366" t="s">
        <v>4</v>
      </c>
      <c r="C2366" t="s">
        <v>112</v>
      </c>
      <c r="D2366" t="s">
        <v>494</v>
      </c>
      <c r="E2366">
        <v>1</v>
      </c>
      <c r="G2366" s="6" t="s">
        <v>526</v>
      </c>
      <c r="H2366" t="s">
        <v>88</v>
      </c>
      <c r="I2366" t="s">
        <v>168</v>
      </c>
      <c r="J2366" t="s">
        <v>169</v>
      </c>
    </row>
    <row r="2367" spans="1:10" x14ac:dyDescent="0.75">
      <c r="A2367" s="16">
        <v>42219</v>
      </c>
      <c r="B2367" t="s">
        <v>4</v>
      </c>
      <c r="C2367" t="s">
        <v>112</v>
      </c>
      <c r="D2367" t="s">
        <v>495</v>
      </c>
      <c r="E2367">
        <v>1</v>
      </c>
      <c r="H2367" t="s">
        <v>88</v>
      </c>
      <c r="I2367" t="s">
        <v>168</v>
      </c>
      <c r="J2367" t="s">
        <v>169</v>
      </c>
    </row>
    <row r="2368" spans="1:10" x14ac:dyDescent="0.75">
      <c r="A2368" s="16">
        <v>42219</v>
      </c>
      <c r="B2368" t="s">
        <v>4</v>
      </c>
      <c r="C2368" t="s">
        <v>112</v>
      </c>
      <c r="D2368" t="s">
        <v>496</v>
      </c>
      <c r="E2368">
        <v>1</v>
      </c>
      <c r="F2368" t="s">
        <v>497</v>
      </c>
      <c r="H2368" t="s">
        <v>88</v>
      </c>
      <c r="I2368" t="s">
        <v>168</v>
      </c>
      <c r="J2368" t="s">
        <v>169</v>
      </c>
    </row>
    <row r="2369" spans="1:10" x14ac:dyDescent="0.75">
      <c r="A2369" s="16">
        <v>42219</v>
      </c>
      <c r="B2369" t="s">
        <v>4</v>
      </c>
      <c r="C2369" t="s">
        <v>112</v>
      </c>
      <c r="D2369" t="s">
        <v>498</v>
      </c>
      <c r="E2369">
        <v>1</v>
      </c>
      <c r="H2369" t="s">
        <v>88</v>
      </c>
      <c r="I2369" t="s">
        <v>168</v>
      </c>
      <c r="J2369" t="s">
        <v>169</v>
      </c>
    </row>
    <row r="2370" spans="1:10" x14ac:dyDescent="0.75">
      <c r="A2370" s="16">
        <v>42219</v>
      </c>
      <c r="B2370" t="s">
        <v>4</v>
      </c>
      <c r="C2370" t="s">
        <v>112</v>
      </c>
      <c r="D2370" t="s">
        <v>500</v>
      </c>
      <c r="E2370">
        <v>1</v>
      </c>
      <c r="H2370" t="s">
        <v>88</v>
      </c>
      <c r="I2370" t="s">
        <v>168</v>
      </c>
      <c r="J2370" t="s">
        <v>169</v>
      </c>
    </row>
    <row r="2371" spans="1:10" x14ac:dyDescent="0.75">
      <c r="A2371" s="16">
        <v>42219</v>
      </c>
      <c r="B2371" t="s">
        <v>4</v>
      </c>
      <c r="C2371" t="s">
        <v>112</v>
      </c>
      <c r="D2371" t="s">
        <v>499</v>
      </c>
      <c r="E2371">
        <v>1</v>
      </c>
      <c r="F2371" t="s">
        <v>502</v>
      </c>
      <c r="H2371" t="s">
        <v>88</v>
      </c>
      <c r="I2371" t="s">
        <v>168</v>
      </c>
      <c r="J2371" t="s">
        <v>169</v>
      </c>
    </row>
    <row r="2372" spans="1:10" x14ac:dyDescent="0.75">
      <c r="A2372" s="16">
        <v>42219</v>
      </c>
      <c r="B2372" t="s">
        <v>4</v>
      </c>
      <c r="C2372" t="s">
        <v>112</v>
      </c>
      <c r="D2372" t="s">
        <v>501</v>
      </c>
      <c r="E2372">
        <v>1</v>
      </c>
      <c r="F2372" t="s">
        <v>502</v>
      </c>
      <c r="H2372" t="s">
        <v>88</v>
      </c>
      <c r="I2372" t="s">
        <v>168</v>
      </c>
      <c r="J2372" t="s">
        <v>169</v>
      </c>
    </row>
    <row r="2373" spans="1:10" x14ac:dyDescent="0.75">
      <c r="A2373" s="16">
        <v>42219</v>
      </c>
      <c r="B2373" t="s">
        <v>4</v>
      </c>
      <c r="C2373" t="s">
        <v>112</v>
      </c>
      <c r="D2373" t="s">
        <v>503</v>
      </c>
      <c r="E2373">
        <v>1</v>
      </c>
      <c r="H2373" t="s">
        <v>88</v>
      </c>
      <c r="I2373" t="s">
        <v>168</v>
      </c>
      <c r="J2373" t="s">
        <v>170</v>
      </c>
    </row>
    <row r="2374" spans="1:10" x14ac:dyDescent="0.75">
      <c r="A2374" s="16">
        <v>42219</v>
      </c>
      <c r="B2374" t="s">
        <v>4</v>
      </c>
      <c r="C2374" t="s">
        <v>112</v>
      </c>
      <c r="D2374" t="s">
        <v>505</v>
      </c>
      <c r="E2374">
        <v>1</v>
      </c>
      <c r="H2374" t="s">
        <v>88</v>
      </c>
      <c r="I2374" t="s">
        <v>168</v>
      </c>
      <c r="J2374" t="s">
        <v>170</v>
      </c>
    </row>
    <row r="2375" spans="1:10" x14ac:dyDescent="0.75">
      <c r="A2375" s="16">
        <v>42219</v>
      </c>
      <c r="B2375" t="s">
        <v>4</v>
      </c>
      <c r="C2375" t="s">
        <v>112</v>
      </c>
      <c r="D2375" t="s">
        <v>504</v>
      </c>
      <c r="E2375">
        <v>1</v>
      </c>
      <c r="H2375" t="s">
        <v>88</v>
      </c>
      <c r="I2375" t="s">
        <v>168</v>
      </c>
      <c r="J2375" t="s">
        <v>170</v>
      </c>
    </row>
    <row r="2376" spans="1:10" x14ac:dyDescent="0.75">
      <c r="A2376" s="16">
        <v>42219</v>
      </c>
      <c r="B2376" t="s">
        <v>4</v>
      </c>
      <c r="C2376" t="s">
        <v>112</v>
      </c>
      <c r="D2376" t="s">
        <v>506</v>
      </c>
      <c r="E2376">
        <v>1</v>
      </c>
      <c r="H2376" t="s">
        <v>88</v>
      </c>
      <c r="I2376" t="s">
        <v>168</v>
      </c>
      <c r="J2376" t="s">
        <v>170</v>
      </c>
    </row>
    <row r="2377" spans="1:10" x14ac:dyDescent="0.75">
      <c r="A2377" s="16">
        <v>42219</v>
      </c>
      <c r="B2377" t="s">
        <v>4</v>
      </c>
      <c r="C2377" t="s">
        <v>112</v>
      </c>
      <c r="D2377" t="s">
        <v>507</v>
      </c>
      <c r="E2377">
        <v>1</v>
      </c>
      <c r="F2377" t="s">
        <v>514</v>
      </c>
      <c r="H2377" t="s">
        <v>88</v>
      </c>
      <c r="I2377" t="s">
        <v>168</v>
      </c>
      <c r="J2377" t="s">
        <v>525</v>
      </c>
    </row>
    <row r="2378" spans="1:10" x14ac:dyDescent="0.75">
      <c r="A2378" s="16">
        <v>42219</v>
      </c>
      <c r="B2378" t="s">
        <v>4</v>
      </c>
      <c r="C2378" t="s">
        <v>112</v>
      </c>
      <c r="D2378" t="s">
        <v>508</v>
      </c>
      <c r="E2378">
        <v>1</v>
      </c>
      <c r="F2378" t="s">
        <v>514</v>
      </c>
      <c r="H2378" t="s">
        <v>88</v>
      </c>
      <c r="I2378" t="s">
        <v>168</v>
      </c>
      <c r="J2378" t="s">
        <v>525</v>
      </c>
    </row>
    <row r="2379" spans="1:10" x14ac:dyDescent="0.75">
      <c r="A2379" s="16">
        <v>42219</v>
      </c>
      <c r="B2379" t="s">
        <v>4</v>
      </c>
      <c r="C2379" t="s">
        <v>112</v>
      </c>
      <c r="D2379" t="s">
        <v>509</v>
      </c>
      <c r="E2379">
        <v>1</v>
      </c>
      <c r="F2379" t="s">
        <v>514</v>
      </c>
      <c r="H2379" t="s">
        <v>88</v>
      </c>
      <c r="I2379" t="s">
        <v>168</v>
      </c>
      <c r="J2379" t="s">
        <v>525</v>
      </c>
    </row>
    <row r="2380" spans="1:10" x14ac:dyDescent="0.75">
      <c r="A2380" s="16">
        <v>42219</v>
      </c>
      <c r="B2380" t="s">
        <v>4</v>
      </c>
      <c r="C2380" t="s">
        <v>112</v>
      </c>
      <c r="D2380" t="s">
        <v>510</v>
      </c>
      <c r="E2380">
        <v>1</v>
      </c>
      <c r="F2380" t="s">
        <v>514</v>
      </c>
      <c r="H2380" t="s">
        <v>88</v>
      </c>
      <c r="I2380" t="s">
        <v>168</v>
      </c>
      <c r="J2380" t="s">
        <v>525</v>
      </c>
    </row>
    <row r="2381" spans="1:10" x14ac:dyDescent="0.75">
      <c r="A2381" s="16">
        <v>42219</v>
      </c>
      <c r="B2381" t="s">
        <v>4</v>
      </c>
      <c r="C2381" t="s">
        <v>112</v>
      </c>
      <c r="D2381" t="s">
        <v>511</v>
      </c>
      <c r="E2381">
        <v>1</v>
      </c>
      <c r="F2381" t="s">
        <v>514</v>
      </c>
      <c r="H2381" t="s">
        <v>88</v>
      </c>
      <c r="I2381" t="s">
        <v>168</v>
      </c>
      <c r="J2381" t="s">
        <v>525</v>
      </c>
    </row>
    <row r="2382" spans="1:10" x14ac:dyDescent="0.75">
      <c r="A2382" s="16">
        <v>42219</v>
      </c>
      <c r="B2382" t="s">
        <v>4</v>
      </c>
      <c r="C2382" t="s">
        <v>112</v>
      </c>
      <c r="D2382" t="s">
        <v>512</v>
      </c>
      <c r="E2382">
        <v>1</v>
      </c>
      <c r="F2382" t="s">
        <v>514</v>
      </c>
      <c r="H2382" t="s">
        <v>88</v>
      </c>
      <c r="I2382" t="s">
        <v>168</v>
      </c>
      <c r="J2382" t="s">
        <v>525</v>
      </c>
    </row>
    <row r="2383" spans="1:10" x14ac:dyDescent="0.75">
      <c r="A2383" s="16">
        <v>42219</v>
      </c>
      <c r="B2383" t="s">
        <v>4</v>
      </c>
      <c r="C2383" t="s">
        <v>112</v>
      </c>
      <c r="D2383" t="s">
        <v>513</v>
      </c>
      <c r="E2383">
        <v>1</v>
      </c>
      <c r="F2383" t="s">
        <v>514</v>
      </c>
      <c r="H2383" t="s">
        <v>88</v>
      </c>
      <c r="I2383" t="s">
        <v>168</v>
      </c>
      <c r="J2383" t="s">
        <v>525</v>
      </c>
    </row>
    <row r="2384" spans="1:10" x14ac:dyDescent="0.75">
      <c r="A2384" s="16">
        <v>42219</v>
      </c>
      <c r="B2384" t="s">
        <v>4</v>
      </c>
      <c r="C2384" t="s">
        <v>112</v>
      </c>
      <c r="D2384" t="s">
        <v>516</v>
      </c>
      <c r="E2384">
        <v>1</v>
      </c>
      <c r="H2384" t="s">
        <v>88</v>
      </c>
      <c r="I2384" t="s">
        <v>168</v>
      </c>
      <c r="J2384" t="s">
        <v>172</v>
      </c>
    </row>
    <row r="2385" spans="1:10" x14ac:dyDescent="0.75">
      <c r="A2385" s="16">
        <v>42219</v>
      </c>
      <c r="B2385" t="s">
        <v>4</v>
      </c>
      <c r="C2385" t="s">
        <v>112</v>
      </c>
      <c r="D2385" t="s">
        <v>515</v>
      </c>
      <c r="E2385">
        <v>1</v>
      </c>
      <c r="H2385" t="s">
        <v>88</v>
      </c>
      <c r="I2385" t="s">
        <v>168</v>
      </c>
      <c r="J2385" t="s">
        <v>172</v>
      </c>
    </row>
    <row r="2386" spans="1:10" x14ac:dyDescent="0.75">
      <c r="A2386" s="16">
        <v>42219</v>
      </c>
      <c r="B2386" t="s">
        <v>4</v>
      </c>
      <c r="C2386" t="s">
        <v>112</v>
      </c>
      <c r="D2386" t="s">
        <v>517</v>
      </c>
      <c r="E2386">
        <v>1</v>
      </c>
      <c r="H2386" t="s">
        <v>88</v>
      </c>
      <c r="I2386" t="s">
        <v>168</v>
      </c>
      <c r="J2386" t="s">
        <v>172</v>
      </c>
    </row>
    <row r="2387" spans="1:10" x14ac:dyDescent="0.75">
      <c r="A2387" s="16">
        <v>42219</v>
      </c>
      <c r="B2387" t="s">
        <v>4</v>
      </c>
      <c r="C2387" t="s">
        <v>112</v>
      </c>
      <c r="D2387" t="s">
        <v>518</v>
      </c>
      <c r="E2387">
        <v>1</v>
      </c>
      <c r="H2387" t="s">
        <v>88</v>
      </c>
      <c r="I2387" t="s">
        <v>168</v>
      </c>
      <c r="J2387" t="s">
        <v>172</v>
      </c>
    </row>
    <row r="2388" spans="1:10" x14ac:dyDescent="0.75">
      <c r="A2388" s="16">
        <v>42219</v>
      </c>
      <c r="B2388" t="s">
        <v>4</v>
      </c>
      <c r="C2388" t="s">
        <v>112</v>
      </c>
      <c r="D2388" t="s">
        <v>519</v>
      </c>
      <c r="E2388">
        <v>1</v>
      </c>
      <c r="H2388" t="s">
        <v>88</v>
      </c>
      <c r="I2388" t="s">
        <v>168</v>
      </c>
      <c r="J2388" t="s">
        <v>172</v>
      </c>
    </row>
    <row r="2389" spans="1:10" x14ac:dyDescent="0.75">
      <c r="A2389" s="16">
        <v>42219</v>
      </c>
      <c r="B2389" t="s">
        <v>4</v>
      </c>
      <c r="C2389" t="s">
        <v>112</v>
      </c>
      <c r="D2389" t="s">
        <v>520</v>
      </c>
      <c r="E2389">
        <v>1</v>
      </c>
      <c r="H2389" t="s">
        <v>88</v>
      </c>
      <c r="I2389" t="s">
        <v>168</v>
      </c>
      <c r="J2389" t="s">
        <v>172</v>
      </c>
    </row>
    <row r="2390" spans="1:10" x14ac:dyDescent="0.75">
      <c r="A2390" s="16">
        <v>42219</v>
      </c>
      <c r="B2390" t="s">
        <v>4</v>
      </c>
      <c r="C2390" t="s">
        <v>112</v>
      </c>
      <c r="D2390" t="s">
        <v>521</v>
      </c>
      <c r="E2390">
        <v>1</v>
      </c>
      <c r="F2390" t="s">
        <v>524</v>
      </c>
      <c r="H2390" t="s">
        <v>88</v>
      </c>
      <c r="I2390" t="s">
        <v>168</v>
      </c>
      <c r="J2390" t="s">
        <v>525</v>
      </c>
    </row>
    <row r="2391" spans="1:10" x14ac:dyDescent="0.75">
      <c r="A2391" s="16">
        <v>42219</v>
      </c>
      <c r="B2391" t="s">
        <v>4</v>
      </c>
      <c r="C2391" t="s">
        <v>112</v>
      </c>
      <c r="D2391" t="s">
        <v>522</v>
      </c>
      <c r="E2391">
        <v>1</v>
      </c>
      <c r="F2391" t="s">
        <v>524</v>
      </c>
      <c r="H2391" t="s">
        <v>88</v>
      </c>
      <c r="I2391" t="s">
        <v>168</v>
      </c>
      <c r="J2391" t="s">
        <v>525</v>
      </c>
    </row>
    <row r="2392" spans="1:10" x14ac:dyDescent="0.75">
      <c r="A2392" s="16">
        <v>42219</v>
      </c>
      <c r="B2392" t="s">
        <v>4</v>
      </c>
      <c r="C2392" t="s">
        <v>112</v>
      </c>
      <c r="D2392" t="s">
        <v>523</v>
      </c>
      <c r="E2392">
        <v>1</v>
      </c>
      <c r="F2392" t="s">
        <v>524</v>
      </c>
      <c r="H2392" t="s">
        <v>88</v>
      </c>
      <c r="I2392" t="s">
        <v>168</v>
      </c>
      <c r="J2392" t="s">
        <v>525</v>
      </c>
    </row>
    <row r="2393" spans="1:10" x14ac:dyDescent="0.75">
      <c r="A2393" s="16">
        <v>42094</v>
      </c>
      <c r="B2393" t="s">
        <v>4</v>
      </c>
      <c r="C2393" t="s">
        <v>112</v>
      </c>
      <c r="D2393" t="s">
        <v>528</v>
      </c>
      <c r="E2393">
        <v>1</v>
      </c>
      <c r="F2393" t="s">
        <v>529</v>
      </c>
      <c r="G2393" s="6" t="s">
        <v>527</v>
      </c>
      <c r="H2393" t="s">
        <v>88</v>
      </c>
      <c r="I2393" t="s">
        <v>168</v>
      </c>
      <c r="J2393" t="s">
        <v>170</v>
      </c>
    </row>
    <row r="2394" spans="1:10" x14ac:dyDescent="0.75">
      <c r="A2394" s="16">
        <v>42094</v>
      </c>
      <c r="B2394" t="s">
        <v>4</v>
      </c>
      <c r="C2394" t="s">
        <v>112</v>
      </c>
      <c r="D2394" t="s">
        <v>530</v>
      </c>
      <c r="E2394">
        <v>1</v>
      </c>
      <c r="F2394" t="s">
        <v>533</v>
      </c>
      <c r="H2394" t="s">
        <v>88</v>
      </c>
      <c r="I2394" t="s">
        <v>168</v>
      </c>
      <c r="J2394" t="s">
        <v>169</v>
      </c>
    </row>
    <row r="2395" spans="1:10" x14ac:dyDescent="0.75">
      <c r="A2395" s="16">
        <v>42094</v>
      </c>
      <c r="B2395" t="s">
        <v>4</v>
      </c>
      <c r="C2395" t="s">
        <v>112</v>
      </c>
      <c r="D2395" t="s">
        <v>531</v>
      </c>
      <c r="E2395">
        <v>1</v>
      </c>
      <c r="F2395" t="s">
        <v>533</v>
      </c>
      <c r="H2395" t="s">
        <v>88</v>
      </c>
      <c r="I2395" t="s">
        <v>168</v>
      </c>
      <c r="J2395" t="s">
        <v>169</v>
      </c>
    </row>
    <row r="2396" spans="1:10" x14ac:dyDescent="0.75">
      <c r="A2396" s="16">
        <v>42094</v>
      </c>
      <c r="B2396" t="s">
        <v>4</v>
      </c>
      <c r="C2396" t="s">
        <v>112</v>
      </c>
      <c r="D2396" t="s">
        <v>532</v>
      </c>
      <c r="E2396">
        <v>1</v>
      </c>
      <c r="F2396" t="s">
        <v>533</v>
      </c>
      <c r="H2396" t="s">
        <v>88</v>
      </c>
      <c r="I2396" t="s">
        <v>168</v>
      </c>
      <c r="J2396" t="s">
        <v>169</v>
      </c>
    </row>
    <row r="2397" spans="1:10" x14ac:dyDescent="0.75">
      <c r="A2397" s="16">
        <v>43570</v>
      </c>
      <c r="B2397" t="s">
        <v>4</v>
      </c>
      <c r="C2397" t="s">
        <v>46</v>
      </c>
      <c r="D2397" t="s">
        <v>5720</v>
      </c>
      <c r="E2397">
        <v>1</v>
      </c>
      <c r="F2397" t="s">
        <v>5717</v>
      </c>
      <c r="G2397" t="s">
        <v>5718</v>
      </c>
      <c r="H2397" t="s">
        <v>46</v>
      </c>
      <c r="I2397" t="s">
        <v>171</v>
      </c>
      <c r="J2397" t="s">
        <v>4077</v>
      </c>
    </row>
    <row r="2398" spans="1:10" x14ac:dyDescent="0.75">
      <c r="A2398" s="16">
        <v>43570</v>
      </c>
      <c r="B2398" t="s">
        <v>4</v>
      </c>
      <c r="C2398" t="s">
        <v>46</v>
      </c>
      <c r="D2398" t="s">
        <v>5721</v>
      </c>
      <c r="E2398">
        <v>1</v>
      </c>
      <c r="H2398" t="s">
        <v>46</v>
      </c>
      <c r="I2398" t="s">
        <v>171</v>
      </c>
      <c r="J2398" t="s">
        <v>4077</v>
      </c>
    </row>
  </sheetData>
  <autoFilter ref="A1:J2398" xr:uid="{4EA7507A-7365-4443-B3E4-D29F3444B334}"/>
  <sortState xmlns:xlrd2="http://schemas.microsoft.com/office/spreadsheetml/2017/richdata2" ref="A2:J2396">
    <sortCondition descending="1" ref="A2:A2396"/>
  </sortState>
  <phoneticPr fontId="9" type="noConversion"/>
  <hyperlinks>
    <hyperlink ref="G2023" r:id="rId1" xr:uid="{506B5093-1D7A-42F9-973C-90B03D19E148}"/>
    <hyperlink ref="G2035" r:id="rId2" xr:uid="{E8BA4666-FD13-470B-945A-519FD9902DFB}"/>
    <hyperlink ref="G2070" r:id="rId3" xr:uid="{AE707164-66C8-4E3E-A2FE-2627E5F0F336}"/>
    <hyperlink ref="G2116" r:id="rId4" xr:uid="{368F0470-B443-4EED-8503-60312051CF62}"/>
    <hyperlink ref="G2342" r:id="rId5" xr:uid="{C8B99CCF-D87F-4A45-9B4D-5C09795C44CD}"/>
    <hyperlink ref="G2366" r:id="rId6" xr:uid="{E2F3B7B9-3A87-4476-8B5B-DD19BA2FB07C}"/>
    <hyperlink ref="G2393" r:id="rId7" xr:uid="{FF582C62-62D7-48FC-9DDC-5220E41C29B2}"/>
    <hyperlink ref="G625" r:id="rId8" xr:uid="{0D792BB2-F6C8-441D-B373-CE78D7DC3980}"/>
    <hyperlink ref="G1653" r:id="rId9" xr:uid="{F9B91EEC-5F94-4A4F-86EF-79C1C06DF4E3}"/>
    <hyperlink ref="G2362" r:id="rId10" xr:uid="{3E3B1735-9EBE-4F69-AD84-BA3E1E820E51}"/>
    <hyperlink ref="G19" r:id="rId11" xr:uid="{D1C5BAC1-A23B-4595-8263-56C95331140E}"/>
    <hyperlink ref="G104" r:id="rId12" xr:uid="{04B53EC2-9104-4DED-AB19-D04E6E980CD8}"/>
    <hyperlink ref="G24" r:id="rId13" xr:uid="{AB520F75-9C29-4DE4-B660-1CD03FAA2E44}"/>
    <hyperlink ref="G26" r:id="rId14" xr:uid="{106D32F0-E4BF-4A36-8760-0FF7B5F3C9BB}"/>
    <hyperlink ref="G29" r:id="rId15" xr:uid="{80A62B39-9CEE-4198-807C-C687ACA678CF}"/>
    <hyperlink ref="G31" r:id="rId16" xr:uid="{29EE7D36-D882-40AF-AE56-B40A490D69A5}"/>
    <hyperlink ref="G33" r:id="rId17" xr:uid="{ED77DF4E-9BDD-49D8-B648-B3102DF4F0E8}"/>
    <hyperlink ref="G34" r:id="rId18" xr:uid="{B4B1E43D-D427-4681-A001-E3CFC26EC36B}"/>
    <hyperlink ref="G94" r:id="rId19" xr:uid="{96172F38-572B-4DDA-B649-B3FCBF0B31F0}"/>
    <hyperlink ref="G105" r:id="rId20" xr:uid="{2548DBF6-BCB5-44CA-9693-89A24B221B79}"/>
    <hyperlink ref="G123" r:id="rId21" xr:uid="{6BC1F2CC-E8EA-411D-855F-C486A0ED4F23}"/>
    <hyperlink ref="G124" r:id="rId22" xr:uid="{10E08136-8913-4B86-9648-D8022D085A3A}"/>
    <hyperlink ref="G136" r:id="rId23" xr:uid="{67BB2BF6-29AA-455A-98A6-2B801DE1E295}"/>
    <hyperlink ref="G138" r:id="rId24" xr:uid="{362A88CE-2BBE-4E24-8BCD-48309D5D5035}"/>
    <hyperlink ref="G167" r:id="rId25" xr:uid="{3E2EC6E6-A087-4615-A9E6-EC10E9F92D1E}"/>
    <hyperlink ref="G170" r:id="rId26" xr:uid="{03E6FDCF-5E6B-489B-B7DF-1828DD80952F}"/>
    <hyperlink ref="G188" r:id="rId27" xr:uid="{D0CDB4CA-794C-48AD-98C7-A3F1BF5E3FAD}"/>
    <hyperlink ref="G2" r:id="rId28" xr:uid="{F5A0A290-1DC5-4983-8B97-F66D9AD0F510}"/>
    <hyperlink ref="G455" r:id="rId29" xr:uid="{F82DD6E4-ABC7-43BE-BCB2-9FFA14F533AB}"/>
    <hyperlink ref="G483" r:id="rId30" xr:uid="{5D7A6B2C-1ED0-4D24-9288-4040D37978D1}"/>
    <hyperlink ref="G484" r:id="rId31" xr:uid="{1A604994-A165-4017-9183-BB8700B0BB14}"/>
    <hyperlink ref="G485" r:id="rId32" xr:uid="{AD43A2FE-C391-45CD-B44B-821A9C2C4C81}"/>
    <hyperlink ref="G486" r:id="rId33" xr:uid="{B9E07570-918B-496D-8437-20A376786A29}"/>
    <hyperlink ref="G493" r:id="rId34" xr:uid="{42614C1C-EC46-4E45-B203-7D2CAD62A6AE}"/>
    <hyperlink ref="G494" r:id="rId35" xr:uid="{9C73CD66-984C-4307-9C8F-778328C9993E}"/>
    <hyperlink ref="G526" r:id="rId36" xr:uid="{E5509768-33CE-4CDA-922D-6DDA7E1E41DC}"/>
    <hyperlink ref="G207" r:id="rId37" xr:uid="{6C18A8F4-A740-41B8-9C42-37B83B6CE221}"/>
    <hyperlink ref="G541" r:id="rId38" xr:uid="{70DABB14-2D1B-44EE-A50D-DB96ADCB7D55}"/>
    <hyperlink ref="G550" r:id="rId39" xr:uid="{F77B707B-42F1-4BF4-BB15-C0BEF4140C28}"/>
    <hyperlink ref="G559" r:id="rId40" xr:uid="{5E566339-AB80-4CAB-BD23-351CD7AF1335}"/>
    <hyperlink ref="G560" r:id="rId41" xr:uid="{A5B92239-BA1E-4AA9-A941-77C20947017F}"/>
    <hyperlink ref="G715" r:id="rId42" xr:uid="{DD9445CD-D013-40DE-BC47-7E1D1692EAB7}"/>
    <hyperlink ref="G754" r:id="rId43" xr:uid="{324E5FB1-40F9-4592-B52B-D64B75E43DAB}"/>
    <hyperlink ref="G755" r:id="rId44" xr:uid="{C7F9544C-70F2-43CB-8BFA-58649C859BA4}"/>
    <hyperlink ref="G836" r:id="rId45" xr:uid="{9ABECE5D-BC97-4FE3-A9FE-64702E3CFC30}"/>
    <hyperlink ref="G848" r:id="rId46" xr:uid="{F44CE7AE-415A-4D61-929E-6698C9AE073F}"/>
    <hyperlink ref="G854" r:id="rId47" xr:uid="{5E51F345-5677-494E-B9AC-A7A3CF9C2DAB}"/>
    <hyperlink ref="G855" r:id="rId48" xr:uid="{52EF24A7-0981-45F8-834B-9AE61980DEE4}"/>
    <hyperlink ref="G1670" r:id="rId49" xr:uid="{077B954B-8825-424D-B7B7-3BDCCCF640CC}"/>
    <hyperlink ref="G1669" r:id="rId50" xr:uid="{C49730F1-96B1-47CD-94A5-02F65CCCFD65}"/>
    <hyperlink ref="G1677" r:id="rId51" xr:uid="{3E4609F8-6962-4867-BFA2-374933F60DBE}"/>
    <hyperlink ref="G1678" r:id="rId52" xr:uid="{75553030-61C2-4C24-AB0C-F4C2DE0786A2}"/>
    <hyperlink ref="G1726" r:id="rId53" xr:uid="{4FFA015B-0E21-42DE-BC4D-8BD446F58435}"/>
    <hyperlink ref="G1727" r:id="rId54" xr:uid="{8BB63801-A55C-41E2-8FA5-9BB9C34EF1B8}"/>
    <hyperlink ref="G1731" r:id="rId55" xr:uid="{E9016462-A20D-40F6-AE6A-572BE093FF5D}"/>
    <hyperlink ref="G1732" r:id="rId56" xr:uid="{96318780-015D-430B-B431-776C697D7CC3}"/>
    <hyperlink ref="G1739" r:id="rId57" xr:uid="{8E22C1C4-06C7-47B8-BD16-F558A42B5AAC}"/>
    <hyperlink ref="G1738" r:id="rId58" xr:uid="{78240BCF-D286-4129-B2D3-3324BC902071}"/>
    <hyperlink ref="G1740" r:id="rId59" xr:uid="{4C896BEB-D2AD-4BB9-9CC8-85AB2E07795E}"/>
    <hyperlink ref="G1744" r:id="rId60" xr:uid="{D3C4A083-28BA-4B7B-9F05-EBEC22C9B17D}"/>
    <hyperlink ref="G1745" r:id="rId61" xr:uid="{86924B89-4EC4-4464-AA89-0452184B804E}"/>
    <hyperlink ref="G1749" r:id="rId62" xr:uid="{7A66B0D6-F39A-426A-96EB-C2A6B8351AFC}"/>
    <hyperlink ref="G1750" r:id="rId63" xr:uid="{3F3D4EC4-550F-410D-A37C-EECB0F379C26}"/>
    <hyperlink ref="G1758" r:id="rId64" xr:uid="{CA30DFB4-9712-4993-BC83-3B6056F955FB}"/>
    <hyperlink ref="F2016" r:id="rId65" xr:uid="{053AA387-D00F-4D77-B3FF-8E7CEE210162}"/>
    <hyperlink ref="G2024" r:id="rId66" xr:uid="{76468EF2-D44C-469E-9903-9F251C5EF4E7}"/>
    <hyperlink ref="G2052" r:id="rId67" xr:uid="{6E205536-3647-4C3D-9DFD-51D31F9A3929}"/>
    <hyperlink ref="G2056" r:id="rId68" xr:uid="{1F24184B-E7EF-4161-A4A0-668A69D78FCE}"/>
    <hyperlink ref="G2071" r:id="rId69" xr:uid="{FCFE34C8-5B36-4F9D-B3B2-471D4C64F39E}"/>
    <hyperlink ref="G2092" r:id="rId70" xr:uid="{034E7280-624C-4441-89D4-C878F9748864}"/>
    <hyperlink ref="G2093" r:id="rId71" xr:uid="{8B405231-006F-483D-9C88-FA53BF5C9F61}"/>
    <hyperlink ref="G2103" r:id="rId72" xr:uid="{64392BA5-37B8-4243-9C19-CDCEF4396155}"/>
    <hyperlink ref="G2105" r:id="rId73" xr:uid="{130F5AD9-6F31-4AFB-8C69-224A92489D86}"/>
    <hyperlink ref="G2106" r:id="rId74" xr:uid="{A50366A7-A9C9-47D2-B7F4-9F6ED716F1FE}"/>
    <hyperlink ref="G2117" r:id="rId75" xr:uid="{35E8F2CC-00A8-4FE1-9C2E-29191B8777BA}"/>
    <hyperlink ref="G2343" r:id="rId76" xr:uid="{32E079AB-572D-4342-B136-B69C9152E4D9}"/>
    <hyperlink ref="G2357" r:id="rId77" xr:uid="{2B396E9C-E3AD-4FEE-BF5E-A4530DC327D3}"/>
    <hyperlink ref="G2358" r:id="rId78" xr:uid="{AC1ADD32-7271-4BD4-B87F-202D445EA449}"/>
    <hyperlink ref="G2361" r:id="rId79" xr:uid="{AF8323CB-CED2-41ED-8E9A-AB91D5E5D4F8}"/>
    <hyperlink ref="G2360" r:id="rId80" xr:uid="{AC9E8A83-414F-4628-A39D-C3F8D5459975}"/>
    <hyperlink ref="G2053" r:id="rId81" xr:uid="{68B13685-7180-4055-BD7B-BD485DC61C2F}"/>
    <hyperlink ref="G2194" r:id="rId82" xr:uid="{580A1B68-690A-4B83-AD4F-472F150FE445}"/>
    <hyperlink ref="G1920" r:id="rId83" xr:uid="{3BCF2B61-F35F-4179-8335-16CDB66871FA}"/>
    <hyperlink ref="G1921" r:id="rId84" xr:uid="{4C059CDF-0C11-4CAD-B8BA-CD06F22A2566}"/>
    <hyperlink ref="G3" r:id="rId85" xr:uid="{2A11F124-5513-4987-95ED-4EBDB2C5347A}"/>
    <hyperlink ref="G30" r:id="rId86" xr:uid="{9AB332FA-94FB-4979-9FF1-395AE541BBB6}"/>
    <hyperlink ref="G92" r:id="rId87" xr:uid="{B521BF59-F1A5-4563-8BD4-ACE786698E90}"/>
    <hyperlink ref="G171" r:id="rId88" xr:uid="{79165452-ECDD-4724-BE57-3A22160DB970}"/>
    <hyperlink ref="G189" r:id="rId89" xr:uid="{D3A45678-B365-4750-AB66-31D3180D117F}"/>
    <hyperlink ref="G216" r:id="rId90" xr:uid="{327607D2-2016-460A-B08F-F4B114007B76}"/>
    <hyperlink ref="G222" r:id="rId91" xr:uid="{87DD4B24-3A72-4FD6-9032-E0819A528721}"/>
    <hyperlink ref="G250" r:id="rId92" xr:uid="{64BF1AE3-4B00-40DA-8B6C-C20061A6FF39}"/>
    <hyperlink ref="G164" r:id="rId93" xr:uid="{CE30BBD4-BC4A-4F3A-890C-9AA5FE6C13F2}"/>
    <hyperlink ref="G300" r:id="rId94" xr:uid="{FA2BB79D-1036-4262-B5B5-5BE1AEFD6832}"/>
    <hyperlink ref="G302" r:id="rId95" xr:uid="{E71E01CB-DD2F-45AC-B4F4-5F72F8B48554}"/>
    <hyperlink ref="G306" r:id="rId96" xr:uid="{08CBA89B-A879-4FDB-BF59-227F0BEB98A7}"/>
    <hyperlink ref="G312" r:id="rId97" xr:uid="{4656B3F2-FB94-4223-8FB8-C9CB5FF78995}"/>
    <hyperlink ref="G326" r:id="rId98" xr:uid="{D0273CC5-E45E-4D24-ACA5-7DF3BBB3FDA2}"/>
    <hyperlink ref="G337" r:id="rId99" xr:uid="{6CC0814D-BC46-46A0-8ADA-8C2F2804DDEF}"/>
    <hyperlink ref="G336" r:id="rId100" xr:uid="{0469EBE8-5C42-4DE9-B2E3-B5B504872117}"/>
    <hyperlink ref="G384" r:id="rId101" xr:uid="{8B4AD1C6-1E16-4A99-B3D1-15112B0FE20C}"/>
    <hyperlink ref="G398" r:id="rId102" xr:uid="{07B4A935-1A1F-478D-A469-DDDDDBEE30F3}"/>
    <hyperlink ref="G437" r:id="rId103" xr:uid="{2A03B5BE-1A4F-4047-BE2E-AEAFF2EA7E7A}"/>
    <hyperlink ref="G426" r:id="rId104" xr:uid="{12D57BC4-E09A-4645-B4A1-B4FF02D46B97}"/>
    <hyperlink ref="G425" r:id="rId105" xr:uid="{D1AFE00A-BDB2-485B-8E63-4E3E9A37A852}"/>
    <hyperlink ref="G438" r:id="rId106" xr:uid="{8AAF3F48-1859-4B50-A865-9D5BFFA653D0}"/>
    <hyperlink ref="G456" r:id="rId107" xr:uid="{BA1703F2-1704-4685-B90D-68F399AD9F07}"/>
    <hyperlink ref="G527" r:id="rId108" xr:uid="{C02AA796-FF68-4EDC-B4EB-5042C6251E9F}"/>
    <hyperlink ref="G540" r:id="rId109" xr:uid="{5CE313E7-3C0F-49F1-9B09-B0711A33E6D6}"/>
    <hyperlink ref="G542" r:id="rId110" xr:uid="{D7BC3BE3-8A61-485D-A10D-56FBE4613E6C}"/>
    <hyperlink ref="G553" r:id="rId111" xr:uid="{C90DA67A-8BB7-44C9-B07D-3B74AC968B08}"/>
    <hyperlink ref="G589" r:id="rId112" xr:uid="{4774E625-1A76-4D51-82F2-A37E80B24F5B}"/>
    <hyperlink ref="G620" r:id="rId113" xr:uid="{F4B5AEA4-B177-41C1-AA14-EF743265A4F5}"/>
    <hyperlink ref="G623" r:id="rId114" xr:uid="{CF349A39-3C47-4BFE-8CD1-9186AB52BCE4}"/>
    <hyperlink ref="G638" r:id="rId115" xr:uid="{EC72031A-B240-4521-B98B-8768A83657EC}"/>
    <hyperlink ref="G639" r:id="rId116" xr:uid="{D0BF097A-D14B-426D-80C6-4334F967B4ED}"/>
    <hyperlink ref="G696" r:id="rId117" xr:uid="{192FE27A-C8B1-41CE-A427-EEAA9B8A23CE}"/>
    <hyperlink ref="G700" r:id="rId118" xr:uid="{02A4565A-FDF5-4C23-9C58-1220DF959D24}"/>
    <hyperlink ref="G749" r:id="rId119" xr:uid="{38437305-EC3D-4B91-8186-1574A26D63AA}"/>
    <hyperlink ref="G769" r:id="rId120" xr:uid="{3BB15265-1CFE-47A5-BEC0-BA3C570C79B1}"/>
    <hyperlink ref="G792" r:id="rId121" xr:uid="{0EBB789E-B7D4-4487-933F-AE69F4C19E6A}"/>
    <hyperlink ref="G791" r:id="rId122" xr:uid="{2B140353-6A00-4974-A682-ADE2C9C8D92A}"/>
    <hyperlink ref="G823" r:id="rId123" xr:uid="{D567DB13-81E2-47E1-98D5-228DA0644B20}"/>
    <hyperlink ref="G822" r:id="rId124" xr:uid="{8C663FDD-E775-4E6E-BF0B-9CA3F73D728D}"/>
    <hyperlink ref="G837" r:id="rId125" xr:uid="{2B3036AE-C98D-43AA-9C01-3F9A329721EB}"/>
    <hyperlink ref="G865" r:id="rId126" xr:uid="{FACE09D8-24D3-48E6-BDEF-8AD153E47AF0}"/>
    <hyperlink ref="G884" r:id="rId127" xr:uid="{B16CC201-B096-4C7E-804F-7278930219F2}"/>
    <hyperlink ref="G1589" r:id="rId128" xr:uid="{DEB8F396-7170-4958-951C-542ECEBEA877}"/>
    <hyperlink ref="G1620" r:id="rId129" xr:uid="{08042947-07FA-4A6F-BBCB-DA8A71763B0B}"/>
    <hyperlink ref="G1619" r:id="rId130" xr:uid="{8F45CBDF-97E8-4CEA-9B78-A22058D35A8B}"/>
    <hyperlink ref="G1629" r:id="rId131" xr:uid="{4276DCC0-CEDF-4EFE-9611-C3AB76CA80FF}"/>
    <hyperlink ref="G1628" r:id="rId132" xr:uid="{CD58BF99-6BDB-486F-9ECD-97D90CF9D5AE}"/>
    <hyperlink ref="G1640" r:id="rId133" xr:uid="{4F3BA967-D16A-48C2-B2A3-CA828E5833FF}"/>
    <hyperlink ref="G1650" r:id="rId134" xr:uid="{FEFEA663-DEE1-4E35-A051-77B0044962D4}"/>
    <hyperlink ref="G1651" r:id="rId135" xr:uid="{32DC425F-92A3-414D-99B3-528F1C145BB3}"/>
    <hyperlink ref="G1652" r:id="rId136" xr:uid="{4E6A36D0-3425-487D-8AD4-54E5540FE350}"/>
    <hyperlink ref="G1654" r:id="rId137" xr:uid="{61CB362E-8B8F-48D2-9D62-050F7C43CECB}"/>
    <hyperlink ref="G1658" r:id="rId138" xr:uid="{9ADA3638-04D7-4C44-AF1A-692C3ECC468D}"/>
    <hyperlink ref="G1668" r:id="rId139" xr:uid="{B3B00901-DB3B-4D24-BD17-0E6709A1B94D}"/>
    <hyperlink ref="G1687" r:id="rId140" xr:uid="{49FF3C64-830F-4DD3-B446-A8A2F96C5155}"/>
    <hyperlink ref="G1686" r:id="rId141" xr:uid="{F9F36734-B8F3-44FE-8F07-2D1E9B36AD03}"/>
    <hyperlink ref="G1759" r:id="rId142" xr:uid="{7487F9ED-7F2B-472A-B026-FE90A5E444B3}"/>
    <hyperlink ref="G1760" r:id="rId143" xr:uid="{F4311FCA-04D4-41A9-8BD4-49C4F00C780D}"/>
    <hyperlink ref="G1761" r:id="rId144" xr:uid="{0101C105-58F5-44E9-AFAC-0D1415B2E20A}"/>
    <hyperlink ref="G1799" r:id="rId145" xr:uid="{AA1D596B-71F9-423F-BFE5-D0FE4313B87C}"/>
    <hyperlink ref="G1800" r:id="rId146" xr:uid="{37EED8AD-A925-40C9-A34F-51424F9219FE}"/>
    <hyperlink ref="G1810" r:id="rId147" xr:uid="{0CBE27F0-A1BE-4DD4-A1A0-AF18D0F7F27E}"/>
    <hyperlink ref="G1812" r:id="rId148" xr:uid="{A52CED78-925F-42F7-92B0-43372D882EF0}"/>
    <hyperlink ref="G1836" r:id="rId149" xr:uid="{0EA84C9A-0240-443F-90BE-1CC9BF2A26A3}"/>
    <hyperlink ref="G1842" r:id="rId150" xr:uid="{0AE00F4D-7E1E-4F6F-8FEE-8A1A18E1BFEE}"/>
    <hyperlink ref="G1855" r:id="rId151" xr:uid="{D02EF1AA-4D21-4F44-AC71-99C311205E35}"/>
    <hyperlink ref="G1857" r:id="rId152" xr:uid="{1CE08BDE-6311-4E39-9224-3796C77831E4}"/>
    <hyperlink ref="G1890" r:id="rId153" xr:uid="{F1BAAFAD-132D-43A4-BF42-A7E604477C04}"/>
    <hyperlink ref="G1907" r:id="rId154" xr:uid="{AD39C084-8E31-4028-A38D-043BA4793E67}"/>
    <hyperlink ref="G2034" r:id="rId155" xr:uid="{9FAAE24F-1E8C-4A70-961D-018A9407CAD4}"/>
    <hyperlink ref="G2036" r:id="rId156" xr:uid="{295C0C67-950D-433F-9B69-AFAF8064632C}"/>
    <hyperlink ref="G1912" r:id="rId157" xr:uid="{8DF2B816-45E4-4B0C-9BDB-50B3BBC282A3}"/>
    <hyperlink ref="G1949" r:id="rId158" xr:uid="{61AAAE1F-0BFF-47E3-ABEA-8C3B08DA45BE}"/>
  </hyperlinks>
  <pageMargins left="0.7" right="0.7" top="0.75" bottom="0.75" header="0.3" footer="0.3"/>
  <pageSetup orientation="portrait" r:id="rId15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B5EB-F14C-4761-83BA-2F7099E441DF}">
  <sheetPr codeName="Sheet4" filterMode="1"/>
  <dimension ref="A1:I305"/>
  <sheetViews>
    <sheetView topLeftCell="G1" zoomScale="90" zoomScaleNormal="98" workbookViewId="0">
      <selection activeCell="H2" sqref="H2"/>
    </sheetView>
  </sheetViews>
  <sheetFormatPr defaultRowHeight="14.75" x14ac:dyDescent="0.75"/>
  <cols>
    <col min="1" max="1" width="12.953125" style="5" customWidth="1"/>
    <col min="2" max="2" width="13.953125" customWidth="1"/>
    <col min="3" max="3" width="11.58984375" customWidth="1"/>
    <col min="4" max="4" width="11.90625" customWidth="1"/>
    <col min="5" max="6" width="16.26953125" customWidth="1"/>
    <col min="7" max="7" width="104.90625" customWidth="1"/>
    <col min="8" max="8" width="69.2265625" customWidth="1"/>
  </cols>
  <sheetData>
    <row r="1" spans="1:9" x14ac:dyDescent="0.75">
      <c r="A1" s="10" t="s">
        <v>0</v>
      </c>
      <c r="B1" s="4" t="s">
        <v>23</v>
      </c>
      <c r="C1" s="4" t="s">
        <v>24</v>
      </c>
      <c r="D1" s="4" t="s">
        <v>26</v>
      </c>
      <c r="E1" s="4" t="s">
        <v>7</v>
      </c>
      <c r="F1" s="4" t="s">
        <v>457</v>
      </c>
      <c r="G1" s="4" t="s">
        <v>8</v>
      </c>
      <c r="H1" s="4" t="s">
        <v>9</v>
      </c>
      <c r="I1" s="4"/>
    </row>
    <row r="2" spans="1:9" x14ac:dyDescent="0.75">
      <c r="A2" s="5">
        <v>42005</v>
      </c>
      <c r="B2" t="s">
        <v>4</v>
      </c>
      <c r="C2" t="s">
        <v>25</v>
      </c>
      <c r="D2">
        <f>2+2+1+1+3+1+2+1+1+2+1</f>
        <v>17</v>
      </c>
      <c r="E2" t="s">
        <v>27</v>
      </c>
      <c r="F2" t="s">
        <v>458</v>
      </c>
      <c r="H2" s="6" t="s">
        <v>181</v>
      </c>
      <c r="I2" s="9"/>
    </row>
    <row r="3" spans="1:9" x14ac:dyDescent="0.75">
      <c r="A3" s="5">
        <v>42005</v>
      </c>
      <c r="B3" t="s">
        <v>4</v>
      </c>
      <c r="C3" t="s">
        <v>25</v>
      </c>
      <c r="D3">
        <f>2+2+6+1+1+1+1+1+1+1+2</f>
        <v>19</v>
      </c>
      <c r="E3" t="s">
        <v>28</v>
      </c>
      <c r="F3" t="s">
        <v>458</v>
      </c>
    </row>
    <row r="4" spans="1:9" x14ac:dyDescent="0.75">
      <c r="A4" s="5">
        <v>42005</v>
      </c>
      <c r="B4" t="s">
        <v>4</v>
      </c>
      <c r="C4" t="s">
        <v>25</v>
      </c>
      <c r="D4">
        <f>13+9+7+6+8+8+10+5+5+11+9+9+3+6+5+6+11+11+11+9+10+9+10+12+13+17+2+13+5+2+8+7</f>
        <v>270</v>
      </c>
      <c r="E4" t="s">
        <v>29</v>
      </c>
      <c r="F4" t="s">
        <v>458</v>
      </c>
    </row>
    <row r="5" spans="1:9" x14ac:dyDescent="0.75">
      <c r="A5" s="5">
        <v>42005</v>
      </c>
      <c r="B5" t="s">
        <v>4</v>
      </c>
      <c r="C5" t="s">
        <v>25</v>
      </c>
      <c r="D5">
        <f>1+1+1+1+3+1+3+1+1+1+1</f>
        <v>15</v>
      </c>
      <c r="E5" t="s">
        <v>30</v>
      </c>
      <c r="F5" t="s">
        <v>458</v>
      </c>
    </row>
    <row r="6" spans="1:9" x14ac:dyDescent="0.75">
      <c r="A6" s="5">
        <v>42005</v>
      </c>
      <c r="B6" t="s">
        <v>4</v>
      </c>
      <c r="C6" t="s">
        <v>25</v>
      </c>
      <c r="D6">
        <f>1+1+1+1</f>
        <v>4</v>
      </c>
      <c r="E6" t="s">
        <v>31</v>
      </c>
      <c r="F6" t="s">
        <v>458</v>
      </c>
    </row>
    <row r="7" spans="1:9" x14ac:dyDescent="0.75">
      <c r="A7" s="5">
        <v>42005</v>
      </c>
      <c r="B7" t="s">
        <v>4</v>
      </c>
      <c r="C7" t="s">
        <v>25</v>
      </c>
      <c r="D7">
        <f>1</f>
        <v>1</v>
      </c>
      <c r="E7" t="s">
        <v>32</v>
      </c>
      <c r="F7" t="s">
        <v>458</v>
      </c>
    </row>
    <row r="8" spans="1:9" x14ac:dyDescent="0.75">
      <c r="A8" s="5">
        <v>42005</v>
      </c>
      <c r="B8" t="s">
        <v>4</v>
      </c>
      <c r="C8" t="s">
        <v>25</v>
      </c>
      <c r="D8">
        <f>1</f>
        <v>1</v>
      </c>
      <c r="E8" t="s">
        <v>33</v>
      </c>
      <c r="F8" t="s">
        <v>458</v>
      </c>
    </row>
    <row r="9" spans="1:9" x14ac:dyDescent="0.75">
      <c r="A9" s="5">
        <v>42005</v>
      </c>
      <c r="B9" t="s">
        <v>4</v>
      </c>
      <c r="C9" t="s">
        <v>25</v>
      </c>
      <c r="D9">
        <f>1</f>
        <v>1</v>
      </c>
      <c r="E9" t="s">
        <v>34</v>
      </c>
      <c r="F9" t="s">
        <v>458</v>
      </c>
    </row>
    <row r="10" spans="1:9" x14ac:dyDescent="0.75">
      <c r="A10" s="5">
        <v>42036</v>
      </c>
      <c r="B10" t="s">
        <v>4</v>
      </c>
      <c r="C10" t="s">
        <v>25</v>
      </c>
      <c r="D10">
        <f>1+1+1+1+2+4</f>
        <v>10</v>
      </c>
      <c r="E10" t="s">
        <v>27</v>
      </c>
      <c r="F10" t="s">
        <v>458</v>
      </c>
    </row>
    <row r="11" spans="1:9" x14ac:dyDescent="0.75">
      <c r="A11" s="5">
        <v>42036</v>
      </c>
      <c r="B11" t="s">
        <v>4</v>
      </c>
      <c r="C11" t="s">
        <v>25</v>
      </c>
      <c r="D11">
        <f>9+2+11+3+9+9+3+1+2+2+5+3+1+6+1+5+4+1+3+6+6+6+1+13+4</f>
        <v>116</v>
      </c>
      <c r="E11" t="s">
        <v>29</v>
      </c>
      <c r="F11" t="s">
        <v>458</v>
      </c>
    </row>
    <row r="12" spans="1:9" x14ac:dyDescent="0.75">
      <c r="A12" s="5">
        <v>42036</v>
      </c>
      <c r="B12" t="s">
        <v>4</v>
      </c>
      <c r="C12" t="s">
        <v>25</v>
      </c>
      <c r="D12">
        <f>1+1+1+1+1+1+1+1+1+1</f>
        <v>10</v>
      </c>
      <c r="E12" t="s">
        <v>28</v>
      </c>
      <c r="F12" t="s">
        <v>458</v>
      </c>
    </row>
    <row r="13" spans="1:9" x14ac:dyDescent="0.75">
      <c r="A13" s="5">
        <v>42036</v>
      </c>
      <c r="B13" t="s">
        <v>4</v>
      </c>
      <c r="C13" t="s">
        <v>25</v>
      </c>
      <c r="D13">
        <f>2+1+1+1+1+1+2+1+2+11+10+3+4+3+3+3+1+2</f>
        <v>52</v>
      </c>
      <c r="E13" t="s">
        <v>30</v>
      </c>
      <c r="F13" t="s">
        <v>458</v>
      </c>
      <c r="G13" t="s">
        <v>182</v>
      </c>
    </row>
    <row r="14" spans="1:9" x14ac:dyDescent="0.75">
      <c r="A14" s="5">
        <v>42036</v>
      </c>
      <c r="B14" t="s">
        <v>4</v>
      </c>
      <c r="C14" t="s">
        <v>25</v>
      </c>
      <c r="D14">
        <v>1</v>
      </c>
      <c r="E14" t="s">
        <v>32</v>
      </c>
      <c r="F14" t="s">
        <v>458</v>
      </c>
    </row>
    <row r="15" spans="1:9" x14ac:dyDescent="0.75">
      <c r="A15" s="5">
        <v>42064</v>
      </c>
      <c r="B15" t="s">
        <v>4</v>
      </c>
      <c r="C15" t="s">
        <v>25</v>
      </c>
      <c r="D15">
        <f>1+2+1+1+1+3+2+1+3+4</f>
        <v>19</v>
      </c>
      <c r="E15" t="s">
        <v>30</v>
      </c>
      <c r="F15" t="s">
        <v>458</v>
      </c>
    </row>
    <row r="16" spans="1:9" x14ac:dyDescent="0.75">
      <c r="A16" s="5">
        <v>42064</v>
      </c>
      <c r="B16" t="s">
        <v>4</v>
      </c>
      <c r="C16" t="s">
        <v>25</v>
      </c>
      <c r="D16">
        <f>1+1</f>
        <v>2</v>
      </c>
      <c r="E16" t="s">
        <v>28</v>
      </c>
      <c r="F16" t="s">
        <v>458</v>
      </c>
    </row>
    <row r="17" spans="1:7" x14ac:dyDescent="0.75">
      <c r="A17" s="5">
        <v>42064</v>
      </c>
      <c r="B17" t="s">
        <v>4</v>
      </c>
      <c r="C17" t="s">
        <v>25</v>
      </c>
      <c r="D17">
        <f>3+6+3+4+2+6+1+5+4+1+5+1+4+2+5+1+3+1+3+3+8+6+5+4+6+4+1+1+3</f>
        <v>101</v>
      </c>
      <c r="E17" t="s">
        <v>29</v>
      </c>
      <c r="F17" t="s">
        <v>458</v>
      </c>
    </row>
    <row r="18" spans="1:7" x14ac:dyDescent="0.75">
      <c r="A18" s="5">
        <v>42064</v>
      </c>
      <c r="B18" t="s">
        <v>4</v>
      </c>
      <c r="C18" t="s">
        <v>25</v>
      </c>
      <c r="D18">
        <f>1+1+1+2</f>
        <v>5</v>
      </c>
      <c r="E18" t="s">
        <v>27</v>
      </c>
      <c r="F18" t="s">
        <v>458</v>
      </c>
    </row>
    <row r="19" spans="1:7" x14ac:dyDescent="0.75">
      <c r="A19" s="5">
        <v>42095</v>
      </c>
      <c r="B19" t="s">
        <v>4</v>
      </c>
      <c r="C19" t="s">
        <v>25</v>
      </c>
      <c r="D19">
        <f>2+1+2+2+1+4+3+2+2+1+2+2+1+3+4+1+1+3+1+3+1+1+4</f>
        <v>47</v>
      </c>
      <c r="E19" t="s">
        <v>30</v>
      </c>
      <c r="F19" t="s">
        <v>458</v>
      </c>
    </row>
    <row r="20" spans="1:7" x14ac:dyDescent="0.75">
      <c r="A20" s="5">
        <v>42095</v>
      </c>
      <c r="B20" t="s">
        <v>4</v>
      </c>
      <c r="C20" t="s">
        <v>25</v>
      </c>
      <c r="D20">
        <f>4+5+2+2+1+2+4+6+3+3+3+4+6+5+7+2+6+4+4+4+4+1+4+3+6</f>
        <v>95</v>
      </c>
      <c r="E20" t="s">
        <v>29</v>
      </c>
      <c r="F20" t="s">
        <v>458</v>
      </c>
    </row>
    <row r="21" spans="1:7" x14ac:dyDescent="0.75">
      <c r="A21" s="5">
        <v>42095</v>
      </c>
      <c r="B21" t="s">
        <v>4</v>
      </c>
      <c r="C21" t="s">
        <v>25</v>
      </c>
      <c r="D21">
        <f>1+1+1</f>
        <v>3</v>
      </c>
      <c r="E21" t="s">
        <v>27</v>
      </c>
      <c r="F21" t="s">
        <v>458</v>
      </c>
    </row>
    <row r="22" spans="1:7" x14ac:dyDescent="0.75">
      <c r="A22" s="5">
        <v>42095</v>
      </c>
      <c r="B22" t="s">
        <v>4</v>
      </c>
      <c r="C22" t="s">
        <v>25</v>
      </c>
      <c r="D22">
        <f>1</f>
        <v>1</v>
      </c>
      <c r="E22" t="s">
        <v>32</v>
      </c>
      <c r="F22" t="s">
        <v>458</v>
      </c>
    </row>
    <row r="23" spans="1:7" x14ac:dyDescent="0.75">
      <c r="A23" s="5">
        <v>42095</v>
      </c>
      <c r="B23" t="s">
        <v>4</v>
      </c>
      <c r="C23" t="s">
        <v>25</v>
      </c>
      <c r="D23">
        <f>1</f>
        <v>1</v>
      </c>
      <c r="E23" t="s">
        <v>28</v>
      </c>
      <c r="F23" t="s">
        <v>458</v>
      </c>
    </row>
    <row r="24" spans="1:7" x14ac:dyDescent="0.75">
      <c r="A24" s="5">
        <v>42125</v>
      </c>
      <c r="B24" t="s">
        <v>4</v>
      </c>
      <c r="C24" t="s">
        <v>25</v>
      </c>
      <c r="D24">
        <f>3+1+7+1+1+1+2+2+1</f>
        <v>19</v>
      </c>
      <c r="E24" t="s">
        <v>27</v>
      </c>
      <c r="F24" t="s">
        <v>458</v>
      </c>
    </row>
    <row r="25" spans="1:7" x14ac:dyDescent="0.75">
      <c r="A25" s="5">
        <v>42125</v>
      </c>
      <c r="B25" t="s">
        <v>4</v>
      </c>
      <c r="C25" t="s">
        <v>25</v>
      </c>
      <c r="D25">
        <f>1+1+3+4+4+1+1+4+2+2+5+1+1+2+1+1+2+3</f>
        <v>39</v>
      </c>
      <c r="E25" t="s">
        <v>29</v>
      </c>
      <c r="F25" t="s">
        <v>458</v>
      </c>
    </row>
    <row r="26" spans="1:7" x14ac:dyDescent="0.75">
      <c r="A26" s="5">
        <v>42125</v>
      </c>
      <c r="B26" t="s">
        <v>4</v>
      </c>
      <c r="C26" t="s">
        <v>25</v>
      </c>
      <c r="D26">
        <f>1+4+4+13+6+1+5+3+8+6+6+6+6+7+7+1+2+2+9+7+7+4+3+3+4+2+9</f>
        <v>136</v>
      </c>
      <c r="E26" t="s">
        <v>30</v>
      </c>
      <c r="F26" t="s">
        <v>458</v>
      </c>
      <c r="G26" t="s">
        <v>183</v>
      </c>
    </row>
    <row r="27" spans="1:7" x14ac:dyDescent="0.75">
      <c r="A27" s="5">
        <v>42125</v>
      </c>
      <c r="B27" t="s">
        <v>4</v>
      </c>
      <c r="C27" t="s">
        <v>25</v>
      </c>
      <c r="D27">
        <f>1+1+1+1</f>
        <v>4</v>
      </c>
      <c r="E27" t="s">
        <v>32</v>
      </c>
      <c r="F27" t="s">
        <v>458</v>
      </c>
    </row>
    <row r="28" spans="1:7" x14ac:dyDescent="0.75">
      <c r="A28" s="5">
        <v>42125</v>
      </c>
      <c r="B28" t="s">
        <v>4</v>
      </c>
      <c r="C28" t="s">
        <v>25</v>
      </c>
      <c r="D28">
        <f>4+2+1+1+1+3+1</f>
        <v>13</v>
      </c>
      <c r="E28" t="s">
        <v>28</v>
      </c>
      <c r="F28" t="s">
        <v>458</v>
      </c>
    </row>
    <row r="29" spans="1:7" x14ac:dyDescent="0.75">
      <c r="A29" s="5">
        <v>42125</v>
      </c>
      <c r="B29" t="s">
        <v>4</v>
      </c>
      <c r="C29" t="s">
        <v>25</v>
      </c>
      <c r="D29">
        <f>1</f>
        <v>1</v>
      </c>
      <c r="E29" t="s">
        <v>184</v>
      </c>
      <c r="F29" t="s">
        <v>458</v>
      </c>
    </row>
    <row r="30" spans="1:7" x14ac:dyDescent="0.75">
      <c r="A30" s="5">
        <v>42156</v>
      </c>
      <c r="B30" t="s">
        <v>4</v>
      </c>
      <c r="C30" t="s">
        <v>25</v>
      </c>
      <c r="D30">
        <f>4+2+4+2+4+2+1+1+1+2+1+1+1+1+1+2+1+7+1</f>
        <v>39</v>
      </c>
      <c r="E30" t="s">
        <v>30</v>
      </c>
      <c r="F30" t="s">
        <v>458</v>
      </c>
    </row>
    <row r="31" spans="1:7" x14ac:dyDescent="0.75">
      <c r="A31" s="5">
        <v>42156</v>
      </c>
      <c r="B31" t="s">
        <v>4</v>
      </c>
      <c r="C31" t="s">
        <v>25</v>
      </c>
      <c r="D31">
        <f>1+2+3+5+5+6+4+2+3+2+3+1+10+4+9+4+3</f>
        <v>67</v>
      </c>
      <c r="E31" t="s">
        <v>29</v>
      </c>
      <c r="F31" t="s">
        <v>458</v>
      </c>
    </row>
    <row r="32" spans="1:7" x14ac:dyDescent="0.75">
      <c r="A32" s="5">
        <v>42156</v>
      </c>
      <c r="B32" t="s">
        <v>4</v>
      </c>
      <c r="C32" t="s">
        <v>25</v>
      </c>
      <c r="D32">
        <f>2+2+2+1+4+4+1+4+1+1</f>
        <v>22</v>
      </c>
      <c r="E32" t="s">
        <v>28</v>
      </c>
      <c r="F32" t="s">
        <v>458</v>
      </c>
    </row>
    <row r="33" spans="1:6" x14ac:dyDescent="0.75">
      <c r="A33" s="5">
        <v>42156</v>
      </c>
      <c r="B33" t="s">
        <v>4</v>
      </c>
      <c r="C33" t="s">
        <v>25</v>
      </c>
      <c r="D33">
        <f>2+3+3+3+7+4+1+5+4+1+5+2+3+3+5+3+1+1+1+2+5+2+3+1+1+1</f>
        <v>72</v>
      </c>
      <c r="E33" t="s">
        <v>27</v>
      </c>
      <c r="F33" t="s">
        <v>458</v>
      </c>
    </row>
    <row r="34" spans="1:6" x14ac:dyDescent="0.75">
      <c r="A34" s="5">
        <v>42156</v>
      </c>
      <c r="B34" t="s">
        <v>4</v>
      </c>
      <c r="C34" t="s">
        <v>25</v>
      </c>
      <c r="D34">
        <f>1+1+1+1+1+1+5</f>
        <v>11</v>
      </c>
      <c r="E34" t="s">
        <v>32</v>
      </c>
      <c r="F34" t="s">
        <v>458</v>
      </c>
    </row>
    <row r="35" spans="1:6" x14ac:dyDescent="0.75">
      <c r="A35" s="5">
        <v>42186</v>
      </c>
      <c r="B35" t="s">
        <v>4</v>
      </c>
      <c r="C35" t="s">
        <v>25</v>
      </c>
      <c r="D35">
        <f>6+6+6+5+5+4+2+7+12+8+7+2+6+4+9+5+8+3+7+10+3+6+2+5+10+7+2+8+7+5</f>
        <v>177</v>
      </c>
      <c r="E35" t="s">
        <v>30</v>
      </c>
      <c r="F35" t="s">
        <v>458</v>
      </c>
    </row>
    <row r="36" spans="1:6" x14ac:dyDescent="0.75">
      <c r="A36" s="5">
        <v>42186</v>
      </c>
      <c r="B36" t="s">
        <v>4</v>
      </c>
      <c r="C36" t="s">
        <v>25</v>
      </c>
      <c r="D36">
        <f>2+3+3+2+1+3+2+1+2+1+1+1+2+2+2+4+4+2+4+5+2+2</f>
        <v>51</v>
      </c>
      <c r="E36" t="s">
        <v>29</v>
      </c>
      <c r="F36" t="s">
        <v>458</v>
      </c>
    </row>
    <row r="37" spans="1:6" x14ac:dyDescent="0.75">
      <c r="A37" s="5">
        <v>42186</v>
      </c>
      <c r="B37" t="s">
        <v>4</v>
      </c>
      <c r="C37" t="s">
        <v>25</v>
      </c>
      <c r="D37">
        <f>2+1+2+1+18+1+1+7+1+5+1+1+2+1+3+3+6+1+1+1+5+2+2+3+2+1+1+3+1+2+1+1</f>
        <v>83</v>
      </c>
      <c r="E37" t="s">
        <v>27</v>
      </c>
      <c r="F37" t="s">
        <v>458</v>
      </c>
    </row>
    <row r="38" spans="1:6" x14ac:dyDescent="0.75">
      <c r="A38" s="5">
        <v>42186</v>
      </c>
      <c r="B38" t="s">
        <v>4</v>
      </c>
      <c r="C38" t="s">
        <v>25</v>
      </c>
      <c r="D38">
        <f>4+2+2+1+1+3+6+2+1+2+1+2+2</f>
        <v>29</v>
      </c>
      <c r="E38" t="s">
        <v>32</v>
      </c>
      <c r="F38" t="s">
        <v>458</v>
      </c>
    </row>
    <row r="39" spans="1:6" x14ac:dyDescent="0.75">
      <c r="A39" s="5">
        <v>42186</v>
      </c>
      <c r="B39" t="s">
        <v>4</v>
      </c>
      <c r="C39" t="s">
        <v>25</v>
      </c>
      <c r="D39">
        <f>1</f>
        <v>1</v>
      </c>
      <c r="E39" t="s">
        <v>31</v>
      </c>
      <c r="F39" t="s">
        <v>458</v>
      </c>
    </row>
    <row r="40" spans="1:6" x14ac:dyDescent="0.75">
      <c r="A40" s="5">
        <v>42186</v>
      </c>
      <c r="B40" t="s">
        <v>4</v>
      </c>
      <c r="C40" t="s">
        <v>25</v>
      </c>
      <c r="D40">
        <f>2+1+3+1+17+2</f>
        <v>26</v>
      </c>
      <c r="E40" t="s">
        <v>28</v>
      </c>
      <c r="F40" t="s">
        <v>458</v>
      </c>
    </row>
    <row r="41" spans="1:6" x14ac:dyDescent="0.75">
      <c r="A41" s="5">
        <v>42186</v>
      </c>
      <c r="B41" t="s">
        <v>4</v>
      </c>
      <c r="C41" t="s">
        <v>25</v>
      </c>
      <c r="D41">
        <f>1</f>
        <v>1</v>
      </c>
      <c r="E41" t="s">
        <v>34</v>
      </c>
      <c r="F41" t="s">
        <v>458</v>
      </c>
    </row>
    <row r="42" spans="1:6" x14ac:dyDescent="0.75">
      <c r="A42" s="5">
        <v>42217</v>
      </c>
      <c r="B42" t="s">
        <v>4</v>
      </c>
      <c r="C42" t="s">
        <v>25</v>
      </c>
      <c r="D42">
        <f>1+6+2+5+7+1+6+4+5+5+5+5+3+3+3+2+2+5+2+3+1+1+1+4+1+3+2+2+1+3+1+4+2+1+1</f>
        <v>103</v>
      </c>
      <c r="E42" t="s">
        <v>30</v>
      </c>
      <c r="F42" t="s">
        <v>458</v>
      </c>
    </row>
    <row r="43" spans="1:6" x14ac:dyDescent="0.75">
      <c r="A43" s="5">
        <v>42217</v>
      </c>
      <c r="B43" t="s">
        <v>4</v>
      </c>
      <c r="C43" t="s">
        <v>25</v>
      </c>
      <c r="D43">
        <f>1+1+2+1+1+1</f>
        <v>7</v>
      </c>
      <c r="E43" t="s">
        <v>28</v>
      </c>
      <c r="F43" t="s">
        <v>458</v>
      </c>
    </row>
    <row r="44" spans="1:6" x14ac:dyDescent="0.75">
      <c r="A44" s="5">
        <v>42217</v>
      </c>
      <c r="B44" t="s">
        <v>4</v>
      </c>
      <c r="C44" t="s">
        <v>25</v>
      </c>
      <c r="D44">
        <f>4+1+1+1+3+2+1+1+1+1+2+2+1+1+1+1+1+4+2</f>
        <v>31</v>
      </c>
      <c r="E44" t="s">
        <v>29</v>
      </c>
      <c r="F44" t="s">
        <v>458</v>
      </c>
    </row>
    <row r="45" spans="1:6" x14ac:dyDescent="0.75">
      <c r="A45" s="5">
        <v>42217</v>
      </c>
      <c r="B45" t="s">
        <v>4</v>
      </c>
      <c r="C45" t="s">
        <v>25</v>
      </c>
      <c r="D45">
        <f>1+2+1+1+1+1+1+2+2+1+2+1+1+1+1+1+1</f>
        <v>21</v>
      </c>
      <c r="E45" t="s">
        <v>27</v>
      </c>
      <c r="F45" t="s">
        <v>458</v>
      </c>
    </row>
    <row r="46" spans="1:6" x14ac:dyDescent="0.75">
      <c r="A46" s="5">
        <v>42217</v>
      </c>
      <c r="B46" t="s">
        <v>4</v>
      </c>
      <c r="C46" t="s">
        <v>25</v>
      </c>
      <c r="D46">
        <f>2+2+1+2+1+1+3+3+2+2+1+2+2+4+2+1+1+1+1+3+1+1+1+1+2</f>
        <v>43</v>
      </c>
      <c r="E46" t="s">
        <v>32</v>
      </c>
      <c r="F46" t="s">
        <v>458</v>
      </c>
    </row>
    <row r="47" spans="1:6" x14ac:dyDescent="0.75">
      <c r="A47" s="5">
        <v>42217</v>
      </c>
      <c r="B47" t="s">
        <v>4</v>
      </c>
      <c r="C47" t="s">
        <v>25</v>
      </c>
      <c r="D47">
        <f>2</f>
        <v>2</v>
      </c>
      <c r="E47" t="s">
        <v>31</v>
      </c>
      <c r="F47" t="s">
        <v>458</v>
      </c>
    </row>
    <row r="48" spans="1:6" x14ac:dyDescent="0.75">
      <c r="A48" s="5">
        <v>42248</v>
      </c>
      <c r="B48" t="s">
        <v>4</v>
      </c>
      <c r="C48" t="s">
        <v>25</v>
      </c>
      <c r="D48">
        <f>1+1+2+2+1+1+3+1+2+1+2+2+1+1+1+1+2+5+1+1+2+1+1</f>
        <v>36</v>
      </c>
      <c r="E48" t="s">
        <v>30</v>
      </c>
      <c r="F48" t="s">
        <v>458</v>
      </c>
    </row>
    <row r="49" spans="1:7" x14ac:dyDescent="0.75">
      <c r="A49" s="5">
        <v>42248</v>
      </c>
      <c r="B49" t="s">
        <v>4</v>
      </c>
      <c r="C49" t="s">
        <v>25</v>
      </c>
      <c r="D49">
        <f>1+2+2+1+1+1+1+1+1+1+1+1+1+1+1+1</f>
        <v>18</v>
      </c>
      <c r="E49" t="s">
        <v>27</v>
      </c>
      <c r="F49" t="s">
        <v>458</v>
      </c>
    </row>
    <row r="50" spans="1:7" x14ac:dyDescent="0.75">
      <c r="A50" s="5">
        <v>42248</v>
      </c>
      <c r="B50" t="s">
        <v>4</v>
      </c>
      <c r="C50" t="s">
        <v>25</v>
      </c>
      <c r="D50">
        <f>2+1+1+2+6+3+1+3+1+1+3+1+1+1+1+1+1+1+1+1+1+2+1+1</f>
        <v>38</v>
      </c>
      <c r="E50" t="s">
        <v>32</v>
      </c>
      <c r="F50" t="s">
        <v>458</v>
      </c>
    </row>
    <row r="51" spans="1:7" x14ac:dyDescent="0.75">
      <c r="A51" s="5">
        <v>42248</v>
      </c>
      <c r="B51" t="s">
        <v>4</v>
      </c>
      <c r="C51" t="s">
        <v>25</v>
      </c>
      <c r="D51">
        <f>1+2+1+1+1+1+1+1+1</f>
        <v>10</v>
      </c>
      <c r="E51" t="s">
        <v>28</v>
      </c>
      <c r="F51" t="s">
        <v>458</v>
      </c>
      <c r="G51" s="1"/>
    </row>
    <row r="52" spans="1:7" x14ac:dyDescent="0.75">
      <c r="A52" s="5">
        <v>42248</v>
      </c>
      <c r="B52" t="s">
        <v>4</v>
      </c>
      <c r="C52" t="s">
        <v>25</v>
      </c>
      <c r="D52">
        <f>2+2+1+1</f>
        <v>6</v>
      </c>
      <c r="E52" t="s">
        <v>29</v>
      </c>
      <c r="F52" t="s">
        <v>458</v>
      </c>
      <c r="G52" s="1"/>
    </row>
    <row r="53" spans="1:7" x14ac:dyDescent="0.75">
      <c r="A53" s="5">
        <v>42248</v>
      </c>
      <c r="B53" t="s">
        <v>4</v>
      </c>
      <c r="C53" t="s">
        <v>25</v>
      </c>
      <c r="D53">
        <f>1+2+2+1+1+2</f>
        <v>9</v>
      </c>
      <c r="E53" t="s">
        <v>31</v>
      </c>
      <c r="F53" t="s">
        <v>458</v>
      </c>
    </row>
    <row r="54" spans="1:7" x14ac:dyDescent="0.75">
      <c r="A54" s="5">
        <v>42248</v>
      </c>
      <c r="B54" t="s">
        <v>4</v>
      </c>
      <c r="C54" t="s">
        <v>25</v>
      </c>
      <c r="D54">
        <f>1+1+2</f>
        <v>4</v>
      </c>
      <c r="E54" t="s">
        <v>184</v>
      </c>
      <c r="F54" t="s">
        <v>458</v>
      </c>
    </row>
    <row r="55" spans="1:7" x14ac:dyDescent="0.75">
      <c r="A55" s="5">
        <v>42248</v>
      </c>
      <c r="B55" t="s">
        <v>4</v>
      </c>
      <c r="C55" t="s">
        <v>25</v>
      </c>
      <c r="D55">
        <f>2+2</f>
        <v>4</v>
      </c>
      <c r="E55" t="s">
        <v>185</v>
      </c>
      <c r="F55" t="s">
        <v>458</v>
      </c>
    </row>
    <row r="56" spans="1:7" x14ac:dyDescent="0.75">
      <c r="A56" s="5">
        <v>42278</v>
      </c>
      <c r="B56" t="s">
        <v>4</v>
      </c>
      <c r="C56" t="s">
        <v>25</v>
      </c>
      <c r="D56">
        <f>6+4+2+3+6+1+2+1+1+1+1+1+1+2+2+3</f>
        <v>37</v>
      </c>
      <c r="E56" t="s">
        <v>30</v>
      </c>
      <c r="F56" t="s">
        <v>458</v>
      </c>
    </row>
    <row r="57" spans="1:7" x14ac:dyDescent="0.75">
      <c r="A57" s="5">
        <v>42278</v>
      </c>
      <c r="B57" t="s">
        <v>4</v>
      </c>
      <c r="C57" t="s">
        <v>25</v>
      </c>
      <c r="D57">
        <f>1+1+5+1+1</f>
        <v>9</v>
      </c>
      <c r="E57" t="s">
        <v>184</v>
      </c>
      <c r="F57" t="s">
        <v>458</v>
      </c>
    </row>
    <row r="58" spans="1:7" x14ac:dyDescent="0.75">
      <c r="A58" s="5">
        <v>42278</v>
      </c>
      <c r="B58" t="s">
        <v>4</v>
      </c>
      <c r="C58" t="s">
        <v>25</v>
      </c>
      <c r="D58">
        <f>1+1+1+1+1+5+4</f>
        <v>14</v>
      </c>
      <c r="E58" t="s">
        <v>28</v>
      </c>
      <c r="F58" t="s">
        <v>458</v>
      </c>
    </row>
    <row r="59" spans="1:7" x14ac:dyDescent="0.75">
      <c r="A59" s="5">
        <v>42278</v>
      </c>
      <c r="B59" t="s">
        <v>4</v>
      </c>
      <c r="C59" t="s">
        <v>25</v>
      </c>
      <c r="D59">
        <f>1</f>
        <v>1</v>
      </c>
      <c r="E59" t="s">
        <v>29</v>
      </c>
      <c r="F59" t="s">
        <v>458</v>
      </c>
    </row>
    <row r="60" spans="1:7" x14ac:dyDescent="0.75">
      <c r="A60" s="5">
        <v>42278</v>
      </c>
      <c r="B60" t="s">
        <v>4</v>
      </c>
      <c r="C60" t="s">
        <v>25</v>
      </c>
      <c r="D60">
        <f>2+3+1+2</f>
        <v>8</v>
      </c>
      <c r="E60" t="s">
        <v>31</v>
      </c>
      <c r="F60" t="s">
        <v>458</v>
      </c>
    </row>
    <row r="61" spans="1:7" x14ac:dyDescent="0.75">
      <c r="A61" s="5">
        <v>42278</v>
      </c>
      <c r="B61" t="s">
        <v>4</v>
      </c>
      <c r="C61" t="s">
        <v>25</v>
      </c>
      <c r="D61">
        <f>1+1+1+1+1+1+1+2+1+1+1</f>
        <v>12</v>
      </c>
      <c r="E61" t="s">
        <v>27</v>
      </c>
      <c r="F61" t="s">
        <v>458</v>
      </c>
    </row>
    <row r="62" spans="1:7" x14ac:dyDescent="0.75">
      <c r="A62" s="5">
        <v>42278</v>
      </c>
      <c r="B62" t="s">
        <v>4</v>
      </c>
      <c r="C62" t="s">
        <v>25</v>
      </c>
      <c r="D62">
        <f>1+1+1+1+1+1+2+1+1+1+1+1+1+1+1+1+1+1+1+6</f>
        <v>26</v>
      </c>
      <c r="E62" t="s">
        <v>32</v>
      </c>
      <c r="F62" t="s">
        <v>458</v>
      </c>
    </row>
    <row r="63" spans="1:7" x14ac:dyDescent="0.75">
      <c r="A63" s="5">
        <v>42278</v>
      </c>
      <c r="B63" t="s">
        <v>4</v>
      </c>
      <c r="C63" t="s">
        <v>25</v>
      </c>
      <c r="D63">
        <f>1+1+1+1+1+4</f>
        <v>9</v>
      </c>
      <c r="E63" t="s">
        <v>185</v>
      </c>
      <c r="F63" t="s">
        <v>458</v>
      </c>
    </row>
    <row r="64" spans="1:7" x14ac:dyDescent="0.75">
      <c r="A64" s="5">
        <v>42278</v>
      </c>
      <c r="B64" t="s">
        <v>4</v>
      </c>
      <c r="C64" t="s">
        <v>25</v>
      </c>
      <c r="D64">
        <f>1</f>
        <v>1</v>
      </c>
      <c r="E64" t="s">
        <v>186</v>
      </c>
      <c r="F64" t="s">
        <v>458</v>
      </c>
      <c r="G64" t="s">
        <v>187</v>
      </c>
    </row>
    <row r="65" spans="1:6" x14ac:dyDescent="0.75">
      <c r="A65" s="5">
        <v>42309</v>
      </c>
      <c r="B65" t="s">
        <v>4</v>
      </c>
      <c r="C65" t="s">
        <v>25</v>
      </c>
      <c r="D65">
        <f>1+2+3+2+2+1+1+3+2+2+3+6+4+5+3+6+2+5+8+7+4+2+1+1+2+2+4+3+4+4+2+5+3+4+2+3+2+3+2+2+1</f>
        <v>124</v>
      </c>
      <c r="E65" t="s">
        <v>30</v>
      </c>
      <c r="F65" t="s">
        <v>458</v>
      </c>
    </row>
    <row r="66" spans="1:6" x14ac:dyDescent="0.75">
      <c r="A66" s="5">
        <v>42309</v>
      </c>
      <c r="B66" t="s">
        <v>4</v>
      </c>
      <c r="C66" t="s">
        <v>25</v>
      </c>
      <c r="D66">
        <f>1+1+2+1+1+3+4+1+1+4+1+1+2+3+2</f>
        <v>28</v>
      </c>
      <c r="E66" t="s">
        <v>27</v>
      </c>
      <c r="F66" t="s">
        <v>458</v>
      </c>
    </row>
    <row r="67" spans="1:6" x14ac:dyDescent="0.75">
      <c r="A67" s="5">
        <v>42309</v>
      </c>
      <c r="B67" t="s">
        <v>4</v>
      </c>
      <c r="C67" t="s">
        <v>25</v>
      </c>
      <c r="D67">
        <f>6+2+1+2+2+1+1+1+1+1+1+13+1+2+3+1</f>
        <v>39</v>
      </c>
      <c r="E67" t="s">
        <v>32</v>
      </c>
      <c r="F67" t="s">
        <v>458</v>
      </c>
    </row>
    <row r="68" spans="1:6" x14ac:dyDescent="0.75">
      <c r="A68" s="5">
        <v>42309</v>
      </c>
      <c r="B68" t="s">
        <v>4</v>
      </c>
      <c r="C68" t="s">
        <v>25</v>
      </c>
      <c r="D68">
        <f>2+2+1+1+6+2+1+3+1+1+1+1</f>
        <v>22</v>
      </c>
      <c r="E68" t="s">
        <v>28</v>
      </c>
      <c r="F68" t="s">
        <v>458</v>
      </c>
    </row>
    <row r="69" spans="1:6" x14ac:dyDescent="0.75">
      <c r="A69" s="5">
        <v>42309</v>
      </c>
      <c r="B69" t="s">
        <v>4</v>
      </c>
      <c r="C69" t="s">
        <v>25</v>
      </c>
      <c r="D69">
        <f>4+3+1+1+2+1+2</f>
        <v>14</v>
      </c>
      <c r="E69" t="s">
        <v>31</v>
      </c>
      <c r="F69" t="s">
        <v>458</v>
      </c>
    </row>
    <row r="70" spans="1:6" x14ac:dyDescent="0.75">
      <c r="A70" s="5">
        <v>42309</v>
      </c>
      <c r="B70" t="s">
        <v>4</v>
      </c>
      <c r="C70" t="s">
        <v>25</v>
      </c>
      <c r="D70">
        <f>1+1+1</f>
        <v>3</v>
      </c>
      <c r="E70" t="s">
        <v>184</v>
      </c>
      <c r="F70" t="s">
        <v>458</v>
      </c>
    </row>
    <row r="71" spans="1:6" x14ac:dyDescent="0.75">
      <c r="A71" s="5">
        <v>42339</v>
      </c>
      <c r="B71" t="s">
        <v>4</v>
      </c>
      <c r="C71" t="s">
        <v>25</v>
      </c>
      <c r="D71">
        <f>2+1+4+1+1+4+1+1+1+1+1+1+2+1+1+1+3+1+1+1+1+1+2+1+2+1+1+2</f>
        <v>41</v>
      </c>
      <c r="E71" t="s">
        <v>27</v>
      </c>
      <c r="F71" t="s">
        <v>458</v>
      </c>
    </row>
    <row r="72" spans="1:6" x14ac:dyDescent="0.75">
      <c r="A72" s="5">
        <v>42339</v>
      </c>
      <c r="B72" t="s">
        <v>4</v>
      </c>
      <c r="C72" t="s">
        <v>25</v>
      </c>
      <c r="D72">
        <f>3+2+1+1</f>
        <v>7</v>
      </c>
      <c r="E72" t="s">
        <v>31</v>
      </c>
      <c r="F72" t="s">
        <v>458</v>
      </c>
    </row>
    <row r="73" spans="1:6" x14ac:dyDescent="0.75">
      <c r="A73" s="5">
        <v>42339</v>
      </c>
      <c r="B73" t="s">
        <v>4</v>
      </c>
      <c r="C73" t="s">
        <v>25</v>
      </c>
      <c r="D73">
        <f>1+1+3+4+5+1+1+2+2+1+2+1+1</f>
        <v>25</v>
      </c>
      <c r="E73" t="s">
        <v>30</v>
      </c>
      <c r="F73" t="s">
        <v>458</v>
      </c>
    </row>
    <row r="74" spans="1:6" x14ac:dyDescent="0.75">
      <c r="A74" s="5">
        <v>42339</v>
      </c>
      <c r="B74" t="s">
        <v>4</v>
      </c>
      <c r="C74" t="s">
        <v>25</v>
      </c>
      <c r="D74">
        <f>6+6+3+5+4+1+1+1+1</f>
        <v>28</v>
      </c>
      <c r="E74" t="s">
        <v>28</v>
      </c>
      <c r="F74" t="s">
        <v>458</v>
      </c>
    </row>
    <row r="75" spans="1:6" x14ac:dyDescent="0.75">
      <c r="A75" s="5">
        <v>42339</v>
      </c>
      <c r="B75" t="s">
        <v>4</v>
      </c>
      <c r="C75" t="s">
        <v>25</v>
      </c>
      <c r="D75">
        <f>2+8+3+2+1+5+1+3+4+2+1+3+3+1+2+4+2+1+3+1+2+3+1+4</f>
        <v>62</v>
      </c>
      <c r="E75" t="s">
        <v>32</v>
      </c>
      <c r="F75" t="s">
        <v>458</v>
      </c>
    </row>
    <row r="76" spans="1:6" x14ac:dyDescent="0.75">
      <c r="A76" s="5">
        <v>42339</v>
      </c>
      <c r="B76" t="s">
        <v>4</v>
      </c>
      <c r="C76" t="s">
        <v>25</v>
      </c>
      <c r="D76">
        <f>1</f>
        <v>1</v>
      </c>
      <c r="E76" t="s">
        <v>29</v>
      </c>
      <c r="F76" t="s">
        <v>458</v>
      </c>
    </row>
    <row r="77" spans="1:6" x14ac:dyDescent="0.75">
      <c r="A77" s="5">
        <v>42339</v>
      </c>
      <c r="B77" t="s">
        <v>4</v>
      </c>
      <c r="C77" t="s">
        <v>25</v>
      </c>
      <c r="D77">
        <f>1+1+1+2+2+2+2+1+2+4+5+3+3+11+5+1</f>
        <v>46</v>
      </c>
      <c r="E77" t="s">
        <v>185</v>
      </c>
      <c r="F77" t="s">
        <v>458</v>
      </c>
    </row>
    <row r="78" spans="1:6" x14ac:dyDescent="0.75">
      <c r="A78" s="5">
        <v>42370</v>
      </c>
      <c r="B78" t="s">
        <v>4</v>
      </c>
      <c r="C78" t="s">
        <v>25</v>
      </c>
      <c r="D78">
        <f>1+1+1+1</f>
        <v>4</v>
      </c>
      <c r="E78" t="s">
        <v>31</v>
      </c>
      <c r="F78" t="s">
        <v>458</v>
      </c>
    </row>
    <row r="79" spans="1:6" x14ac:dyDescent="0.75">
      <c r="A79" s="5">
        <v>42370</v>
      </c>
      <c r="B79" t="s">
        <v>4</v>
      </c>
      <c r="C79" t="s">
        <v>25</v>
      </c>
      <c r="D79">
        <f>3+2+1+1+1+1+2+2+1+2+2+1+2+1+1+1+2+1+2+1+2+1+1+1+1+1+1+1+2+1+2+2+1+1</f>
        <v>48</v>
      </c>
      <c r="E79" t="s">
        <v>27</v>
      </c>
      <c r="F79" t="s">
        <v>458</v>
      </c>
    </row>
    <row r="80" spans="1:6" x14ac:dyDescent="0.75">
      <c r="A80" s="5">
        <v>42370</v>
      </c>
      <c r="B80" t="s">
        <v>4</v>
      </c>
      <c r="C80" t="s">
        <v>25</v>
      </c>
      <c r="D80">
        <f>3+1+1+2+1+2+1+1</f>
        <v>12</v>
      </c>
      <c r="E80" t="s">
        <v>28</v>
      </c>
      <c r="F80" t="s">
        <v>458</v>
      </c>
    </row>
    <row r="81" spans="1:6" x14ac:dyDescent="0.75">
      <c r="A81" s="5">
        <v>42370</v>
      </c>
      <c r="B81" t="s">
        <v>4</v>
      </c>
      <c r="C81" t="s">
        <v>25</v>
      </c>
      <c r="D81">
        <f>1+14+1+12+3+1+3+2+1+1+1+1+3+1+1+2+3</f>
        <v>51</v>
      </c>
      <c r="E81" t="s">
        <v>185</v>
      </c>
      <c r="F81" t="s">
        <v>458</v>
      </c>
    </row>
    <row r="82" spans="1:6" x14ac:dyDescent="0.75">
      <c r="A82" s="5">
        <v>42370</v>
      </c>
      <c r="B82" t="s">
        <v>4</v>
      </c>
      <c r="C82" t="s">
        <v>25</v>
      </c>
      <c r="D82">
        <f>1+2+1+4+2+3+5+1+3+1+1+1+1+2+5+5+2+1</f>
        <v>41</v>
      </c>
      <c r="E82" t="s">
        <v>32</v>
      </c>
      <c r="F82" t="s">
        <v>458</v>
      </c>
    </row>
    <row r="83" spans="1:6" x14ac:dyDescent="0.75">
      <c r="A83" s="5">
        <v>42370</v>
      </c>
      <c r="B83" t="s">
        <v>4</v>
      </c>
      <c r="C83" t="s">
        <v>25</v>
      </c>
      <c r="D83">
        <f>2+2+1+1+1+2+2+1+1+2+1+2+3+2+1</f>
        <v>24</v>
      </c>
      <c r="E83" t="s">
        <v>30</v>
      </c>
      <c r="F83" t="s">
        <v>458</v>
      </c>
    </row>
    <row r="84" spans="1:6" x14ac:dyDescent="0.75">
      <c r="A84" s="5">
        <v>42370</v>
      </c>
      <c r="B84" t="s">
        <v>4</v>
      </c>
      <c r="C84" t="s">
        <v>25</v>
      </c>
      <c r="D84">
        <f>1+1</f>
        <v>2</v>
      </c>
      <c r="E84" t="s">
        <v>184</v>
      </c>
      <c r="F84" t="s">
        <v>458</v>
      </c>
    </row>
    <row r="85" spans="1:6" x14ac:dyDescent="0.75">
      <c r="A85" s="5">
        <v>42401</v>
      </c>
      <c r="B85" t="s">
        <v>4</v>
      </c>
      <c r="C85" t="s">
        <v>25</v>
      </c>
      <c r="D85">
        <f>2+1+1+1+1+2+2+1+2+2+1+1+1+1+2+1+2+1+1+1+10+1+3+4+3</f>
        <v>48</v>
      </c>
      <c r="E85" t="s">
        <v>27</v>
      </c>
      <c r="F85" t="s">
        <v>458</v>
      </c>
    </row>
    <row r="86" spans="1:6" x14ac:dyDescent="0.75">
      <c r="A86" s="5">
        <v>42401</v>
      </c>
      <c r="B86" t="s">
        <v>4</v>
      </c>
      <c r="C86" t="s">
        <v>25</v>
      </c>
      <c r="D86">
        <f>2+4+1+1+2+1+2+3+5+2</f>
        <v>23</v>
      </c>
      <c r="E86" t="s">
        <v>28</v>
      </c>
      <c r="F86" t="s">
        <v>458</v>
      </c>
    </row>
    <row r="87" spans="1:6" x14ac:dyDescent="0.75">
      <c r="A87" s="5">
        <v>42401</v>
      </c>
      <c r="B87" t="s">
        <v>4</v>
      </c>
      <c r="C87" t="s">
        <v>25</v>
      </c>
      <c r="D87">
        <f>2+2+4+1+1+1+2+3+1+1+1+1+2</f>
        <v>22</v>
      </c>
      <c r="E87" t="s">
        <v>185</v>
      </c>
      <c r="F87" t="s">
        <v>458</v>
      </c>
    </row>
    <row r="88" spans="1:6" x14ac:dyDescent="0.75">
      <c r="A88" s="5">
        <v>42401</v>
      </c>
      <c r="B88" t="s">
        <v>4</v>
      </c>
      <c r="C88" t="s">
        <v>25</v>
      </c>
      <c r="D88">
        <f>2+1+2+4+1+1+3+3</f>
        <v>17</v>
      </c>
      <c r="E88" t="s">
        <v>32</v>
      </c>
      <c r="F88" t="s">
        <v>458</v>
      </c>
    </row>
    <row r="89" spans="1:6" x14ac:dyDescent="0.75">
      <c r="A89" s="5">
        <v>42401</v>
      </c>
      <c r="B89" t="s">
        <v>4</v>
      </c>
      <c r="C89" t="s">
        <v>25</v>
      </c>
      <c r="D89">
        <f>2+1+1+1+1+2+1+4+2+4+3+4+1+4+9+5+7+2+5+3+7+5+8+2+5+1+1+3</f>
        <v>94</v>
      </c>
      <c r="E89" t="s">
        <v>30</v>
      </c>
      <c r="F89" t="s">
        <v>458</v>
      </c>
    </row>
    <row r="90" spans="1:6" x14ac:dyDescent="0.75">
      <c r="A90" s="5">
        <v>42401</v>
      </c>
      <c r="B90" t="s">
        <v>4</v>
      </c>
      <c r="C90" t="s">
        <v>25</v>
      </c>
      <c r="D90">
        <f>1</f>
        <v>1</v>
      </c>
      <c r="E90" t="s">
        <v>29</v>
      </c>
      <c r="F90" t="s">
        <v>458</v>
      </c>
    </row>
    <row r="91" spans="1:6" x14ac:dyDescent="0.75">
      <c r="A91" s="5">
        <v>42401</v>
      </c>
      <c r="B91" t="s">
        <v>4</v>
      </c>
      <c r="C91" t="s">
        <v>25</v>
      </c>
      <c r="D91">
        <f>1+6+1+2+2+1</f>
        <v>13</v>
      </c>
      <c r="E91" t="s">
        <v>31</v>
      </c>
      <c r="F91" t="s">
        <v>458</v>
      </c>
    </row>
    <row r="92" spans="1:6" x14ac:dyDescent="0.75">
      <c r="A92" s="5">
        <v>42430</v>
      </c>
      <c r="B92" t="s">
        <v>4</v>
      </c>
      <c r="C92" t="s">
        <v>25</v>
      </c>
      <c r="D92">
        <f>2+4+4+1+4+3+2+1+1+3+2+2+3+2+1+1</f>
        <v>36</v>
      </c>
      <c r="E92" t="s">
        <v>30</v>
      </c>
      <c r="F92" t="s">
        <v>458</v>
      </c>
    </row>
    <row r="93" spans="1:6" x14ac:dyDescent="0.75">
      <c r="A93" s="5">
        <v>42430</v>
      </c>
      <c r="B93" t="s">
        <v>4</v>
      </c>
      <c r="C93" t="s">
        <v>25</v>
      </c>
      <c r="D93">
        <f>1+2+2+1+2+1+1+1+1+1+1+1+3</f>
        <v>18</v>
      </c>
      <c r="E93" t="s">
        <v>27</v>
      </c>
      <c r="F93" t="s">
        <v>458</v>
      </c>
    </row>
    <row r="94" spans="1:6" x14ac:dyDescent="0.75">
      <c r="A94" s="5">
        <v>42430</v>
      </c>
      <c r="B94" t="s">
        <v>4</v>
      </c>
      <c r="C94" t="s">
        <v>25</v>
      </c>
      <c r="D94">
        <f>3+2+2+4+1+1+1+4+1+1+1</f>
        <v>21</v>
      </c>
      <c r="E94" t="s">
        <v>185</v>
      </c>
      <c r="F94" t="s">
        <v>458</v>
      </c>
    </row>
    <row r="95" spans="1:6" x14ac:dyDescent="0.75">
      <c r="A95" s="5">
        <v>42430</v>
      </c>
      <c r="B95" t="s">
        <v>4</v>
      </c>
      <c r="C95" t="s">
        <v>25</v>
      </c>
      <c r="D95">
        <f>1+1+4+2+1+1+4+3+5+1+1+6+1+1+3+1+3+3+1+1</f>
        <v>44</v>
      </c>
      <c r="E95" t="s">
        <v>32</v>
      </c>
      <c r="F95" t="s">
        <v>458</v>
      </c>
    </row>
    <row r="96" spans="1:6" x14ac:dyDescent="0.75">
      <c r="A96" s="5">
        <v>42430</v>
      </c>
      <c r="B96" t="s">
        <v>4</v>
      </c>
      <c r="C96" t="s">
        <v>25</v>
      </c>
      <c r="D96">
        <f>1+1+1</f>
        <v>3</v>
      </c>
      <c r="E96" t="s">
        <v>184</v>
      </c>
      <c r="F96" t="s">
        <v>458</v>
      </c>
    </row>
    <row r="97" spans="1:6" x14ac:dyDescent="0.75">
      <c r="A97" s="5">
        <v>42430</v>
      </c>
      <c r="B97" t="s">
        <v>4</v>
      </c>
      <c r="C97" t="s">
        <v>25</v>
      </c>
      <c r="D97">
        <f>2+1+2+2+1+1</f>
        <v>9</v>
      </c>
      <c r="E97" t="s">
        <v>28</v>
      </c>
      <c r="F97" t="s">
        <v>458</v>
      </c>
    </row>
    <row r="98" spans="1:6" x14ac:dyDescent="0.75">
      <c r="A98" s="5">
        <v>42430</v>
      </c>
      <c r="B98" t="s">
        <v>4</v>
      </c>
      <c r="C98" t="s">
        <v>25</v>
      </c>
      <c r="D98">
        <f>2</f>
        <v>2</v>
      </c>
      <c r="E98" t="s">
        <v>31</v>
      </c>
      <c r="F98" t="s">
        <v>458</v>
      </c>
    </row>
    <row r="99" spans="1:6" x14ac:dyDescent="0.75">
      <c r="A99" s="5">
        <v>42430</v>
      </c>
      <c r="B99" t="s">
        <v>4</v>
      </c>
      <c r="C99" t="s">
        <v>25</v>
      </c>
      <c r="D99">
        <f>1</f>
        <v>1</v>
      </c>
      <c r="E99" t="s">
        <v>29</v>
      </c>
      <c r="F99" t="s">
        <v>458</v>
      </c>
    </row>
    <row r="100" spans="1:6" x14ac:dyDescent="0.75">
      <c r="A100" s="5">
        <v>42461</v>
      </c>
      <c r="B100" t="s">
        <v>4</v>
      </c>
      <c r="C100" t="s">
        <v>25</v>
      </c>
      <c r="D100">
        <f>1+1+6+1+1+1+2+3+1+2</f>
        <v>19</v>
      </c>
      <c r="E100" t="s">
        <v>30</v>
      </c>
      <c r="F100" t="s">
        <v>458</v>
      </c>
    </row>
    <row r="101" spans="1:6" x14ac:dyDescent="0.75">
      <c r="A101" s="5">
        <v>42461</v>
      </c>
      <c r="B101" t="s">
        <v>4</v>
      </c>
      <c r="C101" t="s">
        <v>25</v>
      </c>
      <c r="D101">
        <f>1+3+1+2+1+1+1+1+1+1+1+1+1</f>
        <v>16</v>
      </c>
      <c r="E101" t="s">
        <v>27</v>
      </c>
      <c r="F101" t="s">
        <v>458</v>
      </c>
    </row>
    <row r="102" spans="1:6" x14ac:dyDescent="0.75">
      <c r="A102" s="5">
        <v>42461</v>
      </c>
      <c r="B102" t="s">
        <v>4</v>
      </c>
      <c r="C102" t="s">
        <v>25</v>
      </c>
      <c r="D102">
        <f>4+2+1+2+1+2+7+4+3+1+1+5+3+3+2+1+3+1+1+2+2+6+4+2+5+4+2</f>
        <v>74</v>
      </c>
      <c r="E102" t="s">
        <v>32</v>
      </c>
      <c r="F102" t="s">
        <v>458</v>
      </c>
    </row>
    <row r="103" spans="1:6" x14ac:dyDescent="0.75">
      <c r="A103" s="5">
        <v>42461</v>
      </c>
      <c r="B103" t="s">
        <v>4</v>
      </c>
      <c r="C103" t="s">
        <v>25</v>
      </c>
      <c r="D103">
        <f>2+1+2+1+3+1+1+1+1+2+1+2+4+2+1+1+1</f>
        <v>27</v>
      </c>
      <c r="E103" t="s">
        <v>185</v>
      </c>
      <c r="F103" t="s">
        <v>458</v>
      </c>
    </row>
    <row r="104" spans="1:6" x14ac:dyDescent="0.75">
      <c r="A104" s="5">
        <v>42461</v>
      </c>
      <c r="B104" t="s">
        <v>4</v>
      </c>
      <c r="C104" t="s">
        <v>25</v>
      </c>
      <c r="D104">
        <f>1+1+1+1+1+1+1</f>
        <v>7</v>
      </c>
      <c r="E104" t="s">
        <v>28</v>
      </c>
      <c r="F104" t="s">
        <v>458</v>
      </c>
    </row>
    <row r="105" spans="1:6" x14ac:dyDescent="0.75">
      <c r="A105" s="5">
        <v>42461</v>
      </c>
      <c r="B105" t="s">
        <v>4</v>
      </c>
      <c r="C105" t="s">
        <v>25</v>
      </c>
      <c r="D105">
        <f>1+1</f>
        <v>2</v>
      </c>
      <c r="E105" t="s">
        <v>34</v>
      </c>
      <c r="F105" t="s">
        <v>458</v>
      </c>
    </row>
    <row r="106" spans="1:6" x14ac:dyDescent="0.75">
      <c r="A106" s="5">
        <v>42461</v>
      </c>
      <c r="B106" t="s">
        <v>4</v>
      </c>
      <c r="C106" t="s">
        <v>25</v>
      </c>
      <c r="D106">
        <f>1+2+1</f>
        <v>4</v>
      </c>
      <c r="E106" t="s">
        <v>31</v>
      </c>
      <c r="F106" t="s">
        <v>458</v>
      </c>
    </row>
    <row r="107" spans="1:6" x14ac:dyDescent="0.75">
      <c r="A107" s="5">
        <v>42491</v>
      </c>
      <c r="B107" t="s">
        <v>4</v>
      </c>
      <c r="C107" t="s">
        <v>25</v>
      </c>
      <c r="D107">
        <f>1+2+1+1+1+3+1+2+1+1+1+2+1+1+1+1</f>
        <v>21</v>
      </c>
      <c r="E107" t="s">
        <v>30</v>
      </c>
      <c r="F107" t="s">
        <v>458</v>
      </c>
    </row>
    <row r="108" spans="1:6" x14ac:dyDescent="0.75">
      <c r="A108" s="5">
        <v>42491</v>
      </c>
      <c r="B108" t="s">
        <v>4</v>
      </c>
      <c r="C108" t="s">
        <v>25</v>
      </c>
      <c r="D108">
        <f>1+2+1+1+4+1+1+3+1+4+1+1+1+2+1+1+1+1+2+1+1</f>
        <v>32</v>
      </c>
      <c r="E108" t="s">
        <v>27</v>
      </c>
      <c r="F108" t="s">
        <v>458</v>
      </c>
    </row>
    <row r="109" spans="1:6" x14ac:dyDescent="0.75">
      <c r="A109" s="5">
        <v>42491</v>
      </c>
      <c r="B109" t="s">
        <v>4</v>
      </c>
      <c r="C109" t="s">
        <v>25</v>
      </c>
      <c r="D109">
        <f>3+1+3+3+3+2+4+3+4+1+3+1+3+2+2+2+1+3+3+1+2</f>
        <v>50</v>
      </c>
      <c r="E109" t="s">
        <v>32</v>
      </c>
      <c r="F109" t="s">
        <v>458</v>
      </c>
    </row>
    <row r="110" spans="1:6" x14ac:dyDescent="0.75">
      <c r="A110" s="5">
        <v>42491</v>
      </c>
      <c r="B110" t="s">
        <v>4</v>
      </c>
      <c r="C110" t="s">
        <v>25</v>
      </c>
      <c r="D110">
        <f>1+1+2+2+1+1+1+1+4+1+2+3+1+4+4+9+18</f>
        <v>56</v>
      </c>
      <c r="E110" t="s">
        <v>185</v>
      </c>
      <c r="F110" t="s">
        <v>458</v>
      </c>
    </row>
    <row r="111" spans="1:6" x14ac:dyDescent="0.75">
      <c r="A111" s="5">
        <v>42491</v>
      </c>
      <c r="B111" t="s">
        <v>4</v>
      </c>
      <c r="C111" t="s">
        <v>25</v>
      </c>
      <c r="D111">
        <f>1+1+1</f>
        <v>3</v>
      </c>
      <c r="E111" t="s">
        <v>28</v>
      </c>
      <c r="F111" t="s">
        <v>458</v>
      </c>
    </row>
    <row r="112" spans="1:6" x14ac:dyDescent="0.75">
      <c r="A112" s="5">
        <v>42491</v>
      </c>
      <c r="B112" t="s">
        <v>4</v>
      </c>
      <c r="C112" t="s">
        <v>25</v>
      </c>
      <c r="D112">
        <f>1+2+1+1</f>
        <v>5</v>
      </c>
      <c r="E112" t="s">
        <v>184</v>
      </c>
      <c r="F112" t="s">
        <v>458</v>
      </c>
    </row>
    <row r="113" spans="1:6" x14ac:dyDescent="0.75">
      <c r="A113" s="5">
        <v>42491</v>
      </c>
      <c r="B113" t="s">
        <v>4</v>
      </c>
      <c r="C113" t="s">
        <v>25</v>
      </c>
      <c r="D113">
        <f>2+2+1</f>
        <v>5</v>
      </c>
      <c r="E113" t="s">
        <v>188</v>
      </c>
      <c r="F113" t="s">
        <v>458</v>
      </c>
    </row>
    <row r="114" spans="1:6" x14ac:dyDescent="0.75">
      <c r="A114" s="5">
        <v>42491</v>
      </c>
      <c r="B114" t="s">
        <v>4</v>
      </c>
      <c r="C114" t="s">
        <v>25</v>
      </c>
      <c r="D114">
        <f>1</f>
        <v>1</v>
      </c>
      <c r="E114" t="s">
        <v>31</v>
      </c>
      <c r="F114" t="s">
        <v>458</v>
      </c>
    </row>
    <row r="115" spans="1:6" x14ac:dyDescent="0.75">
      <c r="A115" s="5">
        <v>42491</v>
      </c>
      <c r="B115" t="s">
        <v>4</v>
      </c>
      <c r="C115" t="s">
        <v>25</v>
      </c>
      <c r="D115">
        <f>1+1</f>
        <v>2</v>
      </c>
      <c r="E115" t="s">
        <v>189</v>
      </c>
      <c r="F115" t="s">
        <v>458</v>
      </c>
    </row>
    <row r="116" spans="1:6" x14ac:dyDescent="0.75">
      <c r="A116" s="5">
        <v>42522</v>
      </c>
      <c r="B116" t="s">
        <v>4</v>
      </c>
      <c r="C116" t="s">
        <v>25</v>
      </c>
      <c r="D116">
        <f>3+3+1+2+4+1+5+2+3+1+2+4+2+2+3+2</f>
        <v>40</v>
      </c>
      <c r="E116" t="s">
        <v>27</v>
      </c>
      <c r="F116" t="s">
        <v>458</v>
      </c>
    </row>
    <row r="117" spans="1:6" x14ac:dyDescent="0.75">
      <c r="A117" s="5">
        <v>42522</v>
      </c>
      <c r="B117" t="s">
        <v>4</v>
      </c>
      <c r="C117" t="s">
        <v>25</v>
      </c>
      <c r="D117">
        <f>12+10+8+9+4+15+8+11+8+8+11+6+13+6+6+10+8+9+10+13+12+9+8+8+8+7+7+6+6+6</f>
        <v>262</v>
      </c>
      <c r="E117" t="s">
        <v>185</v>
      </c>
      <c r="F117" t="s">
        <v>458</v>
      </c>
    </row>
    <row r="118" spans="1:6" x14ac:dyDescent="0.75">
      <c r="A118" s="5">
        <v>42522</v>
      </c>
      <c r="B118" t="s">
        <v>4</v>
      </c>
      <c r="C118" t="s">
        <v>25</v>
      </c>
      <c r="D118">
        <f>1+4+4+2+3+1+5+3+1+3+2+3+1+2+1+1+3+2+1+2+1+1</f>
        <v>47</v>
      </c>
      <c r="E118" t="s">
        <v>32</v>
      </c>
      <c r="F118" t="s">
        <v>458</v>
      </c>
    </row>
    <row r="119" spans="1:6" x14ac:dyDescent="0.75">
      <c r="A119" s="5">
        <v>42522</v>
      </c>
      <c r="B119" t="s">
        <v>4</v>
      </c>
      <c r="C119" t="s">
        <v>25</v>
      </c>
      <c r="D119">
        <f>1+1+1</f>
        <v>3</v>
      </c>
      <c r="E119" t="s">
        <v>30</v>
      </c>
      <c r="F119" t="s">
        <v>458</v>
      </c>
    </row>
    <row r="120" spans="1:6" x14ac:dyDescent="0.75">
      <c r="A120" s="5">
        <v>42522</v>
      </c>
      <c r="B120" t="s">
        <v>4</v>
      </c>
      <c r="C120" t="s">
        <v>25</v>
      </c>
      <c r="D120">
        <f>1+1+1+1+2+1+1+8+1</f>
        <v>17</v>
      </c>
      <c r="E120" t="s">
        <v>31</v>
      </c>
      <c r="F120" t="s">
        <v>458</v>
      </c>
    </row>
    <row r="121" spans="1:6" x14ac:dyDescent="0.75">
      <c r="A121" s="5">
        <v>42522</v>
      </c>
      <c r="B121" t="s">
        <v>4</v>
      </c>
      <c r="C121" t="s">
        <v>25</v>
      </c>
      <c r="D121">
        <f>1+1+2+1</f>
        <v>5</v>
      </c>
      <c r="E121" t="s">
        <v>28</v>
      </c>
      <c r="F121" t="s">
        <v>458</v>
      </c>
    </row>
    <row r="122" spans="1:6" x14ac:dyDescent="0.75">
      <c r="A122" s="5">
        <v>42552</v>
      </c>
      <c r="B122" t="s">
        <v>4</v>
      </c>
      <c r="C122" t="s">
        <v>25</v>
      </c>
      <c r="D122">
        <f>3+6+14+8+13+11+7+3+11+10+14+8+9+11+9+7+11+18+3+5+7+9+8+7+7+8+9+19+11+8+8</f>
        <v>282</v>
      </c>
      <c r="E122" t="s">
        <v>185</v>
      </c>
      <c r="F122" t="s">
        <v>458</v>
      </c>
    </row>
    <row r="123" spans="1:6" x14ac:dyDescent="0.75">
      <c r="A123" s="5">
        <v>42552</v>
      </c>
      <c r="B123" t="s">
        <v>4</v>
      </c>
      <c r="C123" t="s">
        <v>25</v>
      </c>
      <c r="D123">
        <f>2+1+1+1+1+1</f>
        <v>7</v>
      </c>
      <c r="E123" t="s">
        <v>28</v>
      </c>
      <c r="F123" t="s">
        <v>458</v>
      </c>
    </row>
    <row r="124" spans="1:6" x14ac:dyDescent="0.75">
      <c r="A124" s="5">
        <v>42552</v>
      </c>
      <c r="B124" t="s">
        <v>4</v>
      </c>
      <c r="C124" t="s">
        <v>25</v>
      </c>
      <c r="D124">
        <f>3+1+1+1+1+1+2+2+3+6+2+4+2+1+2</f>
        <v>32</v>
      </c>
      <c r="E124" t="s">
        <v>32</v>
      </c>
      <c r="F124" t="s">
        <v>458</v>
      </c>
    </row>
    <row r="125" spans="1:6" x14ac:dyDescent="0.75">
      <c r="A125" s="5">
        <v>42552</v>
      </c>
      <c r="B125" t="s">
        <v>4</v>
      </c>
      <c r="C125" t="s">
        <v>25</v>
      </c>
      <c r="D125">
        <f>1+2+2+1+1+1+1+1+1</f>
        <v>11</v>
      </c>
      <c r="E125" t="s">
        <v>31</v>
      </c>
      <c r="F125" t="s">
        <v>458</v>
      </c>
    </row>
    <row r="126" spans="1:6" x14ac:dyDescent="0.75">
      <c r="A126" s="5">
        <v>42552</v>
      </c>
      <c r="B126" t="s">
        <v>4</v>
      </c>
      <c r="C126" t="s">
        <v>25</v>
      </c>
      <c r="D126">
        <f>1+1+2+2+1+1+2+1+2+1+1+2+1+1+4</f>
        <v>23</v>
      </c>
      <c r="E126" t="s">
        <v>27</v>
      </c>
      <c r="F126" t="s">
        <v>458</v>
      </c>
    </row>
    <row r="127" spans="1:6" x14ac:dyDescent="0.75">
      <c r="A127" s="5">
        <v>42552</v>
      </c>
      <c r="B127" t="s">
        <v>4</v>
      </c>
      <c r="C127" t="s">
        <v>25</v>
      </c>
      <c r="D127">
        <f>1+1</f>
        <v>2</v>
      </c>
      <c r="E127" t="s">
        <v>184</v>
      </c>
      <c r="F127" t="s">
        <v>458</v>
      </c>
    </row>
    <row r="128" spans="1:6" x14ac:dyDescent="0.75">
      <c r="A128" s="5">
        <v>42552</v>
      </c>
      <c r="B128" t="s">
        <v>4</v>
      </c>
      <c r="C128" t="s">
        <v>25</v>
      </c>
      <c r="D128">
        <f>1+1</f>
        <v>2</v>
      </c>
      <c r="E128" t="s">
        <v>30</v>
      </c>
      <c r="F128" t="s">
        <v>458</v>
      </c>
    </row>
    <row r="129" spans="1:7" x14ac:dyDescent="0.75">
      <c r="A129" s="5">
        <v>42583</v>
      </c>
      <c r="B129" t="s">
        <v>4</v>
      </c>
      <c r="C129" t="s">
        <v>25</v>
      </c>
      <c r="D129">
        <f>7+4+5+3+4+7+4+4+11+15+2+1+1+1+3+5+3+4+6+9+6+4+4+7+4+5+2+6+6</f>
        <v>143</v>
      </c>
      <c r="E129" t="s">
        <v>185</v>
      </c>
      <c r="F129" t="s">
        <v>458</v>
      </c>
    </row>
    <row r="130" spans="1:7" x14ac:dyDescent="0.75">
      <c r="A130" s="5">
        <v>42583</v>
      </c>
      <c r="B130" t="s">
        <v>4</v>
      </c>
      <c r="C130" t="s">
        <v>25</v>
      </c>
      <c r="D130">
        <f>1+1+1+1+1+2+2+1+1+1+1+1+1+1+1+1+1+1+1+1+3</f>
        <v>25</v>
      </c>
      <c r="E130" t="s">
        <v>27</v>
      </c>
      <c r="F130" t="s">
        <v>458</v>
      </c>
    </row>
    <row r="131" spans="1:7" x14ac:dyDescent="0.75">
      <c r="A131" s="5">
        <v>42583</v>
      </c>
      <c r="B131" t="s">
        <v>4</v>
      </c>
      <c r="C131" t="s">
        <v>25</v>
      </c>
      <c r="D131">
        <f>1</f>
        <v>1</v>
      </c>
      <c r="E131" t="s">
        <v>189</v>
      </c>
      <c r="F131" t="s">
        <v>458</v>
      </c>
    </row>
    <row r="132" spans="1:7" x14ac:dyDescent="0.75">
      <c r="A132" s="5">
        <v>42583</v>
      </c>
      <c r="B132" t="s">
        <v>4</v>
      </c>
      <c r="C132" t="s">
        <v>25</v>
      </c>
      <c r="D132">
        <f>1+1+1+1+1+2+2+2+1+1+1+2+2+1+3+1+2+2+2+1+1</f>
        <v>31</v>
      </c>
      <c r="E132" t="s">
        <v>28</v>
      </c>
      <c r="F132" t="s">
        <v>458</v>
      </c>
    </row>
    <row r="133" spans="1:7" x14ac:dyDescent="0.75">
      <c r="A133" s="5">
        <v>42583</v>
      </c>
      <c r="B133" t="s">
        <v>4</v>
      </c>
      <c r="C133" t="s">
        <v>25</v>
      </c>
      <c r="D133">
        <f>1+1+1+1+1+2+1+2+2+1+1+1+1+1+3</f>
        <v>20</v>
      </c>
      <c r="E133" t="s">
        <v>31</v>
      </c>
      <c r="F133" t="s">
        <v>458</v>
      </c>
    </row>
    <row r="134" spans="1:7" x14ac:dyDescent="0.75">
      <c r="A134" s="5">
        <v>42583</v>
      </c>
      <c r="B134" t="s">
        <v>4</v>
      </c>
      <c r="C134" t="s">
        <v>25</v>
      </c>
      <c r="D134">
        <f>1+1+2+2+10+7+6+9+1+2+3+1+1</f>
        <v>46</v>
      </c>
      <c r="E134" t="s">
        <v>32</v>
      </c>
      <c r="F134" t="s">
        <v>458</v>
      </c>
    </row>
    <row r="135" spans="1:7" x14ac:dyDescent="0.75">
      <c r="A135" s="5">
        <v>42583</v>
      </c>
      <c r="B135" t="s">
        <v>4</v>
      </c>
      <c r="C135" t="s">
        <v>25</v>
      </c>
      <c r="D135">
        <f>1+1+1+1</f>
        <v>4</v>
      </c>
      <c r="E135" t="s">
        <v>184</v>
      </c>
      <c r="F135" t="s">
        <v>458</v>
      </c>
    </row>
    <row r="136" spans="1:7" x14ac:dyDescent="0.75">
      <c r="A136" s="5">
        <v>42583</v>
      </c>
      <c r="B136" t="s">
        <v>4</v>
      </c>
      <c r="C136" t="s">
        <v>25</v>
      </c>
      <c r="D136">
        <f>1+1+10+3+5+1</f>
        <v>21</v>
      </c>
      <c r="E136" t="s">
        <v>30</v>
      </c>
      <c r="F136" t="s">
        <v>458</v>
      </c>
    </row>
    <row r="137" spans="1:7" x14ac:dyDescent="0.75">
      <c r="A137" s="5">
        <v>42614</v>
      </c>
      <c r="B137" t="s">
        <v>4</v>
      </c>
      <c r="C137" t="s">
        <v>25</v>
      </c>
      <c r="D137">
        <f>2+1+1+6+2+1+2+1+2+4+2+6+5+4+2+2+2+3+1+1+2+2+6+1+1+1+1+3+2</f>
        <v>69</v>
      </c>
      <c r="E137" t="s">
        <v>27</v>
      </c>
      <c r="F137" t="s">
        <v>458</v>
      </c>
    </row>
    <row r="138" spans="1:7" x14ac:dyDescent="0.75">
      <c r="A138" s="5">
        <v>42614</v>
      </c>
      <c r="B138" t="s">
        <v>4</v>
      </c>
      <c r="C138" t="s">
        <v>25</v>
      </c>
      <c r="D138">
        <f>3+2+1+1+2+1+1+1+1+5+2+6+5+8+4+2+7+2+1+3+3+3+5+3+5+1+2+1</f>
        <v>81</v>
      </c>
      <c r="E138" t="s">
        <v>32</v>
      </c>
      <c r="F138" t="s">
        <v>458</v>
      </c>
    </row>
    <row r="139" spans="1:7" x14ac:dyDescent="0.75">
      <c r="A139" s="5">
        <v>42614</v>
      </c>
      <c r="B139" t="s">
        <v>4</v>
      </c>
      <c r="C139" t="s">
        <v>25</v>
      </c>
      <c r="D139">
        <f>1+3+1+6+4+8+1+1+3+1+3+1+3+3+3+4+7+3+5+2+2+2+1+4+1</f>
        <v>73</v>
      </c>
      <c r="E139" t="s">
        <v>28</v>
      </c>
      <c r="F139" t="s">
        <v>458</v>
      </c>
    </row>
    <row r="140" spans="1:7" x14ac:dyDescent="0.75">
      <c r="A140" s="5">
        <v>42630</v>
      </c>
      <c r="B140" t="s">
        <v>4</v>
      </c>
      <c r="C140" t="s">
        <v>112</v>
      </c>
      <c r="D140">
        <v>1</v>
      </c>
      <c r="E140" t="s">
        <v>28</v>
      </c>
      <c r="F140" t="s">
        <v>458</v>
      </c>
      <c r="G140" t="s">
        <v>451</v>
      </c>
    </row>
    <row r="141" spans="1:7" x14ac:dyDescent="0.75">
      <c r="A141" s="5">
        <v>42614</v>
      </c>
      <c r="B141" t="s">
        <v>4</v>
      </c>
      <c r="C141" t="s">
        <v>25</v>
      </c>
      <c r="D141">
        <f>8+2+2+1+1+1+1+1+3+3+1+2+1+3+3</f>
        <v>33</v>
      </c>
      <c r="E141" t="s">
        <v>185</v>
      </c>
      <c r="F141" t="s">
        <v>458</v>
      </c>
    </row>
    <row r="142" spans="1:7" x14ac:dyDescent="0.75">
      <c r="A142" s="5">
        <v>42614</v>
      </c>
      <c r="B142" t="s">
        <v>4</v>
      </c>
      <c r="C142" t="s">
        <v>25</v>
      </c>
      <c r="D142">
        <f>1+1+1+7+6+5+2+2+1+2+1+1+2+1+1+2+1+3</f>
        <v>40</v>
      </c>
      <c r="E142" t="s">
        <v>31</v>
      </c>
      <c r="F142" t="s">
        <v>458</v>
      </c>
    </row>
    <row r="143" spans="1:7" x14ac:dyDescent="0.75">
      <c r="A143" s="5">
        <v>42614</v>
      </c>
      <c r="B143" t="s">
        <v>4</v>
      </c>
      <c r="C143" t="s">
        <v>25</v>
      </c>
      <c r="D143">
        <f>1+3+9+7+4+1+4+1+1+1+1+2</f>
        <v>35</v>
      </c>
      <c r="E143" t="s">
        <v>30</v>
      </c>
      <c r="F143" t="s">
        <v>458</v>
      </c>
    </row>
    <row r="144" spans="1:7" x14ac:dyDescent="0.75">
      <c r="A144" s="5">
        <v>42644</v>
      </c>
      <c r="B144" t="s">
        <v>4</v>
      </c>
      <c r="C144" t="s">
        <v>25</v>
      </c>
      <c r="D144">
        <f>2+5+2+1+3+1+1+3+1+3+1+1+1+1+1+4+1+1+2+1+2+1+3+2+1+1+4</f>
        <v>50</v>
      </c>
      <c r="E144" t="s">
        <v>27</v>
      </c>
      <c r="F144" t="s">
        <v>458</v>
      </c>
    </row>
    <row r="145" spans="1:6" x14ac:dyDescent="0.75">
      <c r="A145" s="5">
        <v>42644</v>
      </c>
      <c r="B145" t="s">
        <v>4</v>
      </c>
      <c r="C145" t="s">
        <v>25</v>
      </c>
      <c r="D145">
        <f>1+3+3+2+2+1+3+4+2+4+1+2+1+1+2+2</f>
        <v>34</v>
      </c>
      <c r="E145" t="s">
        <v>28</v>
      </c>
      <c r="F145" t="s">
        <v>458</v>
      </c>
    </row>
    <row r="146" spans="1:6" x14ac:dyDescent="0.75">
      <c r="A146" s="5">
        <v>42644</v>
      </c>
      <c r="B146" t="s">
        <v>4</v>
      </c>
      <c r="C146" t="s">
        <v>25</v>
      </c>
      <c r="D146">
        <f>5+1+1+2+3+1+1+1+6+1+1</f>
        <v>23</v>
      </c>
      <c r="E146" t="s">
        <v>185</v>
      </c>
      <c r="F146" t="s">
        <v>458</v>
      </c>
    </row>
    <row r="147" spans="1:6" x14ac:dyDescent="0.75">
      <c r="A147" s="5">
        <v>42644</v>
      </c>
      <c r="B147" t="s">
        <v>4</v>
      </c>
      <c r="C147" t="s">
        <v>25</v>
      </c>
      <c r="D147">
        <f>2+9+4+5+1+1+1+2+5+2+4+4+1+3+1+4+1+3+1+1+1+1+2+1+2+1</f>
        <v>63</v>
      </c>
      <c r="E147" t="s">
        <v>32</v>
      </c>
      <c r="F147" t="s">
        <v>458</v>
      </c>
    </row>
    <row r="148" spans="1:6" x14ac:dyDescent="0.75">
      <c r="A148" s="5">
        <v>42644</v>
      </c>
      <c r="B148" t="s">
        <v>4</v>
      </c>
      <c r="C148" t="s">
        <v>25</v>
      </c>
      <c r="D148">
        <f>1+2+4+2+3+1+1+1+1+2+1+2+1+1+3+1+1+1+2+1+1+1+1+1+1</f>
        <v>37</v>
      </c>
      <c r="E148" t="s">
        <v>31</v>
      </c>
      <c r="F148" t="s">
        <v>458</v>
      </c>
    </row>
    <row r="149" spans="1:6" x14ac:dyDescent="0.75">
      <c r="A149" s="5">
        <v>42644</v>
      </c>
      <c r="B149" t="s">
        <v>4</v>
      </c>
      <c r="C149" t="s">
        <v>25</v>
      </c>
      <c r="D149">
        <f>3+3+2+5+4+1+1+2+1+6+1+8+2+3+1+2+1+4+4</f>
        <v>54</v>
      </c>
      <c r="E149" t="s">
        <v>30</v>
      </c>
      <c r="F149" t="s">
        <v>458</v>
      </c>
    </row>
    <row r="150" spans="1:6" x14ac:dyDescent="0.75">
      <c r="A150" s="5">
        <v>42644</v>
      </c>
      <c r="B150" t="s">
        <v>4</v>
      </c>
      <c r="C150" t="s">
        <v>25</v>
      </c>
      <c r="D150">
        <f>1+1</f>
        <v>2</v>
      </c>
      <c r="E150" t="s">
        <v>34</v>
      </c>
      <c r="F150" t="s">
        <v>458</v>
      </c>
    </row>
    <row r="151" spans="1:6" x14ac:dyDescent="0.75">
      <c r="A151" s="5">
        <v>42644</v>
      </c>
      <c r="B151" t="s">
        <v>4</v>
      </c>
      <c r="C151" t="s">
        <v>25</v>
      </c>
      <c r="D151">
        <f>1+1+1+3+1+1</f>
        <v>8</v>
      </c>
      <c r="E151" t="s">
        <v>184</v>
      </c>
      <c r="F151" t="s">
        <v>458</v>
      </c>
    </row>
    <row r="152" spans="1:6" x14ac:dyDescent="0.75">
      <c r="A152" s="5">
        <v>42675</v>
      </c>
      <c r="B152" t="s">
        <v>4</v>
      </c>
      <c r="C152" t="s">
        <v>25</v>
      </c>
      <c r="D152">
        <f>1+1+1+1+1+2+1+2+1+1+2+1+1+2+3+1+2+2+1</f>
        <v>27</v>
      </c>
      <c r="E152" t="s">
        <v>31</v>
      </c>
      <c r="F152" t="s">
        <v>458</v>
      </c>
    </row>
    <row r="153" spans="1:6" x14ac:dyDescent="0.75">
      <c r="A153" s="5">
        <v>42675</v>
      </c>
      <c r="B153" t="s">
        <v>4</v>
      </c>
      <c r="C153" t="s">
        <v>25</v>
      </c>
      <c r="D153">
        <f>2+1+3+1+7+16+15+2+7+3+13+1+11+10+2+3+6+2+5+4+4+3+10+2+13+6+9+3+6+7+3+4+2+4+1+3+1+6+1+5+3+2+3+2+3+1+1</f>
        <v>222</v>
      </c>
      <c r="E153" t="s">
        <v>27</v>
      </c>
      <c r="F153" t="s">
        <v>458</v>
      </c>
    </row>
    <row r="154" spans="1:6" x14ac:dyDescent="0.75">
      <c r="A154" s="5">
        <v>42675</v>
      </c>
      <c r="B154" t="s">
        <v>4</v>
      </c>
      <c r="C154" t="s">
        <v>25</v>
      </c>
      <c r="D154">
        <f>1+3+1+3+2+1+3+2+1+3+4+1+2+2+1+1+2</f>
        <v>33</v>
      </c>
      <c r="E154" t="s">
        <v>28</v>
      </c>
      <c r="F154" t="s">
        <v>458</v>
      </c>
    </row>
    <row r="155" spans="1:6" x14ac:dyDescent="0.75">
      <c r="A155" s="5">
        <v>42675</v>
      </c>
      <c r="B155" t="s">
        <v>4</v>
      </c>
      <c r="C155" t="s">
        <v>25</v>
      </c>
      <c r="D155">
        <f>2+1</f>
        <v>3</v>
      </c>
      <c r="E155" t="s">
        <v>34</v>
      </c>
      <c r="F155" t="s">
        <v>458</v>
      </c>
    </row>
    <row r="156" spans="1:6" x14ac:dyDescent="0.75">
      <c r="A156" s="5">
        <v>42675</v>
      </c>
      <c r="B156" t="s">
        <v>4</v>
      </c>
      <c r="C156" t="s">
        <v>25</v>
      </c>
      <c r="D156">
        <f>2+3+5+7+1+1+1</f>
        <v>20</v>
      </c>
      <c r="E156" t="s">
        <v>32</v>
      </c>
      <c r="F156" t="s">
        <v>458</v>
      </c>
    </row>
    <row r="157" spans="1:6" x14ac:dyDescent="0.75">
      <c r="A157" s="5">
        <v>42675</v>
      </c>
      <c r="B157" t="s">
        <v>4</v>
      </c>
      <c r="C157" t="s">
        <v>25</v>
      </c>
      <c r="D157">
        <f>1+1+1</f>
        <v>3</v>
      </c>
      <c r="E157" t="s">
        <v>184</v>
      </c>
      <c r="F157" t="s">
        <v>458</v>
      </c>
    </row>
    <row r="158" spans="1:6" x14ac:dyDescent="0.75">
      <c r="A158" s="5">
        <v>42675</v>
      </c>
      <c r="B158" t="s">
        <v>4</v>
      </c>
      <c r="C158" t="s">
        <v>25</v>
      </c>
      <c r="D158">
        <f>1+1+2+1+1+1+3+3+3</f>
        <v>16</v>
      </c>
      <c r="E158" t="s">
        <v>185</v>
      </c>
      <c r="F158" t="s">
        <v>458</v>
      </c>
    </row>
    <row r="159" spans="1:6" x14ac:dyDescent="0.75">
      <c r="A159" s="5">
        <v>42675</v>
      </c>
      <c r="B159" t="s">
        <v>4</v>
      </c>
      <c r="C159" t="s">
        <v>25</v>
      </c>
      <c r="D159">
        <f>2+1+1+2+7+5+2+2</f>
        <v>22</v>
      </c>
      <c r="E159" t="s">
        <v>30</v>
      </c>
      <c r="F159" t="s">
        <v>458</v>
      </c>
    </row>
    <row r="160" spans="1:6" x14ac:dyDescent="0.75">
      <c r="A160" s="5">
        <v>42675</v>
      </c>
      <c r="B160" t="s">
        <v>4</v>
      </c>
      <c r="C160" t="s">
        <v>25</v>
      </c>
      <c r="D160">
        <f>1+1</f>
        <v>2</v>
      </c>
      <c r="E160" t="s">
        <v>189</v>
      </c>
      <c r="F160" t="s">
        <v>458</v>
      </c>
    </row>
    <row r="161" spans="1:6" x14ac:dyDescent="0.75">
      <c r="A161" s="5">
        <v>42705</v>
      </c>
      <c r="B161" t="s">
        <v>4</v>
      </c>
      <c r="C161" t="s">
        <v>25</v>
      </c>
      <c r="D161">
        <f>1+1+1+2+1+1+2+1+1+1</f>
        <v>12</v>
      </c>
      <c r="E161" t="s">
        <v>30</v>
      </c>
      <c r="F161" t="s">
        <v>458</v>
      </c>
    </row>
    <row r="162" spans="1:6" x14ac:dyDescent="0.75">
      <c r="A162" s="5">
        <v>42705</v>
      </c>
      <c r="B162" t="s">
        <v>4</v>
      </c>
      <c r="C162" t="s">
        <v>25</v>
      </c>
      <c r="D162">
        <f>1+1+1+2+3+1+3+1+3+3+6+2+3+2+4+3+1+10+3+4+4+2+1+2+3+1+4+2+2+1+3+5+11+2+1+8+1+13+9+11+9+2+13+6+2+17+15+2</f>
        <v>209</v>
      </c>
      <c r="E162" t="s">
        <v>27</v>
      </c>
      <c r="F162" t="s">
        <v>458</v>
      </c>
    </row>
    <row r="163" spans="1:6" x14ac:dyDescent="0.75">
      <c r="A163" s="5">
        <v>42705</v>
      </c>
      <c r="B163" t="s">
        <v>4</v>
      </c>
      <c r="C163" t="s">
        <v>25</v>
      </c>
      <c r="D163">
        <f>2+2+2+3+3+1+1+3+1+4+2+2+1+1+4+2+1+1</f>
        <v>36</v>
      </c>
      <c r="E163" t="s">
        <v>28</v>
      </c>
      <c r="F163" t="s">
        <v>458</v>
      </c>
    </row>
    <row r="164" spans="1:6" x14ac:dyDescent="0.75">
      <c r="A164" s="5">
        <v>42705</v>
      </c>
      <c r="B164" t="s">
        <v>4</v>
      </c>
      <c r="C164" t="s">
        <v>25</v>
      </c>
      <c r="D164">
        <f>3+2+2+1+1+1+1+1+3+1</f>
        <v>16</v>
      </c>
      <c r="E164" t="s">
        <v>31</v>
      </c>
      <c r="F164" t="s">
        <v>458</v>
      </c>
    </row>
    <row r="165" spans="1:6" x14ac:dyDescent="0.75">
      <c r="A165" s="5">
        <v>42705</v>
      </c>
      <c r="B165" t="s">
        <v>4</v>
      </c>
      <c r="C165" t="s">
        <v>25</v>
      </c>
      <c r="D165">
        <f>1+2+1+1+1+1+1+1</f>
        <v>9</v>
      </c>
      <c r="E165" t="s">
        <v>185</v>
      </c>
      <c r="F165" t="s">
        <v>458</v>
      </c>
    </row>
    <row r="166" spans="1:6" x14ac:dyDescent="0.75">
      <c r="A166" s="5">
        <v>42705</v>
      </c>
      <c r="B166" t="s">
        <v>4</v>
      </c>
      <c r="C166" t="s">
        <v>25</v>
      </c>
      <c r="D166">
        <f>1+1+1+1+10+4+3+5+1+1+1+3</f>
        <v>32</v>
      </c>
      <c r="E166" t="s">
        <v>184</v>
      </c>
      <c r="F166" t="s">
        <v>458</v>
      </c>
    </row>
    <row r="167" spans="1:6" x14ac:dyDescent="0.75">
      <c r="A167" s="5">
        <v>42705</v>
      </c>
      <c r="B167" t="s">
        <v>4</v>
      </c>
      <c r="C167" t="s">
        <v>25</v>
      </c>
      <c r="D167">
        <f>4</f>
        <v>4</v>
      </c>
      <c r="E167" t="s">
        <v>189</v>
      </c>
      <c r="F167" t="s">
        <v>458</v>
      </c>
    </row>
    <row r="168" spans="1:6" x14ac:dyDescent="0.75">
      <c r="A168" s="5">
        <v>42736</v>
      </c>
      <c r="B168" t="s">
        <v>4</v>
      </c>
      <c r="C168" t="s">
        <v>25</v>
      </c>
      <c r="D168">
        <f>1+1+1+1+1+2+2+2</f>
        <v>11</v>
      </c>
      <c r="E168" t="s">
        <v>31</v>
      </c>
      <c r="F168" t="s">
        <v>458</v>
      </c>
    </row>
    <row r="169" spans="1:6" x14ac:dyDescent="0.75">
      <c r="A169" s="5">
        <v>42736</v>
      </c>
      <c r="B169" t="s">
        <v>4</v>
      </c>
      <c r="C169" t="s">
        <v>25</v>
      </c>
      <c r="D169">
        <f>12+1+5+1+7+3+9+1+17+12+1+5+3+6+11+1+13+13+8+4+9+10+2+12+1+18+16</f>
        <v>201</v>
      </c>
      <c r="E169" t="s">
        <v>27</v>
      </c>
      <c r="F169" t="s">
        <v>458</v>
      </c>
    </row>
    <row r="170" spans="1:6" x14ac:dyDescent="0.75">
      <c r="A170" s="5">
        <v>42736</v>
      </c>
      <c r="B170" t="s">
        <v>4</v>
      </c>
      <c r="C170" t="s">
        <v>25</v>
      </c>
      <c r="D170">
        <f>1+1+7+5+6+1+5+3+2+2+2+1+2+2+1+3</f>
        <v>44</v>
      </c>
      <c r="E170" t="s">
        <v>28</v>
      </c>
      <c r="F170" t="s">
        <v>458</v>
      </c>
    </row>
    <row r="171" spans="1:6" x14ac:dyDescent="0.75">
      <c r="A171" s="5">
        <v>42736</v>
      </c>
      <c r="B171" t="s">
        <v>4</v>
      </c>
      <c r="C171" t="s">
        <v>25</v>
      </c>
      <c r="D171">
        <f>3</f>
        <v>3</v>
      </c>
      <c r="E171" t="s">
        <v>34</v>
      </c>
      <c r="F171" t="s">
        <v>458</v>
      </c>
    </row>
    <row r="172" spans="1:6" x14ac:dyDescent="0.75">
      <c r="A172" s="5">
        <v>42736</v>
      </c>
      <c r="B172" t="s">
        <v>4</v>
      </c>
      <c r="C172" t="s">
        <v>25</v>
      </c>
      <c r="D172">
        <f>4+3+1</f>
        <v>8</v>
      </c>
      <c r="E172" t="s">
        <v>30</v>
      </c>
      <c r="F172" t="s">
        <v>458</v>
      </c>
    </row>
    <row r="173" spans="1:6" x14ac:dyDescent="0.75">
      <c r="A173" s="5">
        <v>42736</v>
      </c>
      <c r="B173" t="s">
        <v>4</v>
      </c>
      <c r="C173" t="s">
        <v>25</v>
      </c>
      <c r="D173">
        <f>2+2</f>
        <v>4</v>
      </c>
      <c r="E173" t="s">
        <v>185</v>
      </c>
      <c r="F173" t="s">
        <v>458</v>
      </c>
    </row>
    <row r="174" spans="1:6" x14ac:dyDescent="0.75">
      <c r="A174" s="5">
        <v>42736</v>
      </c>
      <c r="B174" t="s">
        <v>4</v>
      </c>
      <c r="C174" t="s">
        <v>25</v>
      </c>
      <c r="D174">
        <f>1+1</f>
        <v>2</v>
      </c>
      <c r="E174" t="s">
        <v>189</v>
      </c>
      <c r="F174" t="s">
        <v>458</v>
      </c>
    </row>
    <row r="175" spans="1:6" x14ac:dyDescent="0.75">
      <c r="A175" s="5">
        <v>42736</v>
      </c>
      <c r="B175" t="s">
        <v>4</v>
      </c>
      <c r="C175" t="s">
        <v>25</v>
      </c>
      <c r="D175">
        <f>1+2+1</f>
        <v>4</v>
      </c>
      <c r="E175" t="s">
        <v>184</v>
      </c>
      <c r="F175" t="s">
        <v>458</v>
      </c>
    </row>
    <row r="176" spans="1:6" x14ac:dyDescent="0.75">
      <c r="A176" s="5">
        <v>42736</v>
      </c>
      <c r="B176" t="s">
        <v>4</v>
      </c>
      <c r="C176" t="s">
        <v>25</v>
      </c>
      <c r="D176">
        <f>2+1+3+3</f>
        <v>9</v>
      </c>
      <c r="E176" t="s">
        <v>186</v>
      </c>
      <c r="F176" t="s">
        <v>458</v>
      </c>
    </row>
    <row r="177" spans="1:7" x14ac:dyDescent="0.75">
      <c r="A177" s="5">
        <v>42736</v>
      </c>
      <c r="B177" t="s">
        <v>4</v>
      </c>
      <c r="C177" t="s">
        <v>452</v>
      </c>
      <c r="D177">
        <v>14</v>
      </c>
      <c r="E177" t="s">
        <v>34</v>
      </c>
      <c r="F177" t="s">
        <v>458</v>
      </c>
      <c r="G177" s="6" t="s">
        <v>460</v>
      </c>
    </row>
    <row r="178" spans="1:7" x14ac:dyDescent="0.75">
      <c r="A178" s="5">
        <v>42736</v>
      </c>
      <c r="B178" t="s">
        <v>4</v>
      </c>
      <c r="C178" t="s">
        <v>25</v>
      </c>
      <c r="D178">
        <f>2+5+2+1+2+1</f>
        <v>13</v>
      </c>
      <c r="E178" t="s">
        <v>186</v>
      </c>
      <c r="F178" t="s">
        <v>459</v>
      </c>
      <c r="G178" t="s">
        <v>456</v>
      </c>
    </row>
    <row r="179" spans="1:7" x14ac:dyDescent="0.75">
      <c r="A179" s="5">
        <v>42736</v>
      </c>
      <c r="B179" t="s">
        <v>4</v>
      </c>
      <c r="C179" t="s">
        <v>25</v>
      </c>
      <c r="D179">
        <f>22+14+5+20+12+3+9+4+12+4+5+3+3</f>
        <v>116</v>
      </c>
      <c r="E179" t="s">
        <v>27</v>
      </c>
      <c r="F179" t="s">
        <v>459</v>
      </c>
    </row>
    <row r="180" spans="1:7" x14ac:dyDescent="0.75">
      <c r="A180" s="5">
        <v>42736</v>
      </c>
      <c r="B180" t="s">
        <v>4</v>
      </c>
      <c r="C180" t="s">
        <v>25</v>
      </c>
      <c r="D180">
        <f>1+14+2+2+1+1+3</f>
        <v>24</v>
      </c>
      <c r="E180" t="s">
        <v>28</v>
      </c>
      <c r="F180" t="s">
        <v>459</v>
      </c>
    </row>
    <row r="181" spans="1:7" x14ac:dyDescent="0.75">
      <c r="A181" s="5">
        <v>42736</v>
      </c>
      <c r="B181" t="s">
        <v>4</v>
      </c>
      <c r="C181" t="s">
        <v>25</v>
      </c>
      <c r="D181">
        <f>1+1+1+2+2+3+1+5</f>
        <v>16</v>
      </c>
      <c r="E181" t="s">
        <v>31</v>
      </c>
      <c r="F181" t="s">
        <v>459</v>
      </c>
    </row>
    <row r="182" spans="1:7" x14ac:dyDescent="0.75">
      <c r="A182" s="5">
        <v>42736</v>
      </c>
      <c r="B182" t="s">
        <v>4</v>
      </c>
      <c r="C182" t="s">
        <v>25</v>
      </c>
      <c r="D182">
        <f>1</f>
        <v>1</v>
      </c>
      <c r="E182" t="s">
        <v>30</v>
      </c>
      <c r="F182" t="s">
        <v>459</v>
      </c>
    </row>
    <row r="183" spans="1:7" x14ac:dyDescent="0.75">
      <c r="A183" s="5">
        <v>42736</v>
      </c>
      <c r="B183" t="s">
        <v>4</v>
      </c>
      <c r="C183" t="s">
        <v>25</v>
      </c>
      <c r="D183">
        <f>1</f>
        <v>1</v>
      </c>
      <c r="E183" t="s">
        <v>184</v>
      </c>
      <c r="F183" t="s">
        <v>459</v>
      </c>
    </row>
    <row r="184" spans="1:7" x14ac:dyDescent="0.75">
      <c r="A184" s="5">
        <v>42736</v>
      </c>
      <c r="B184" t="s">
        <v>4</v>
      </c>
      <c r="C184" t="s">
        <v>25</v>
      </c>
      <c r="D184">
        <f>1</f>
        <v>1</v>
      </c>
      <c r="E184" t="s">
        <v>185</v>
      </c>
      <c r="F184" t="s">
        <v>459</v>
      </c>
    </row>
    <row r="185" spans="1:7" x14ac:dyDescent="0.75">
      <c r="A185" s="5">
        <v>42736</v>
      </c>
      <c r="B185" t="s">
        <v>4</v>
      </c>
      <c r="C185" t="s">
        <v>25</v>
      </c>
      <c r="D185">
        <f>1</f>
        <v>1</v>
      </c>
      <c r="E185" t="s">
        <v>189</v>
      </c>
      <c r="F185" t="s">
        <v>459</v>
      </c>
    </row>
    <row r="186" spans="1:7" x14ac:dyDescent="0.75">
      <c r="A186" s="5">
        <v>42767</v>
      </c>
      <c r="B186" t="s">
        <v>4</v>
      </c>
      <c r="C186" t="s">
        <v>25</v>
      </c>
      <c r="D186">
        <f>4+2+7+1+3+1+3+2+2+1+1+7+2+5+1+3+3+2</f>
        <v>50</v>
      </c>
      <c r="E186" t="s">
        <v>31</v>
      </c>
      <c r="F186" t="s">
        <v>459</v>
      </c>
    </row>
    <row r="187" spans="1:7" x14ac:dyDescent="0.75">
      <c r="A187" s="5">
        <v>42767</v>
      </c>
      <c r="B187" t="s">
        <v>4</v>
      </c>
      <c r="C187" t="s">
        <v>25</v>
      </c>
      <c r="D187">
        <f>1+4+3+6+3+2+1+1+1+3+1+3+4+1</f>
        <v>34</v>
      </c>
      <c r="E187" t="s">
        <v>186</v>
      </c>
      <c r="F187" t="s">
        <v>459</v>
      </c>
    </row>
    <row r="188" spans="1:7" x14ac:dyDescent="0.75">
      <c r="A188" s="5">
        <v>42767</v>
      </c>
      <c r="B188" t="s">
        <v>4</v>
      </c>
      <c r="C188" t="s">
        <v>25</v>
      </c>
      <c r="D188">
        <f>7+21+20+15+1+6+6+1+20+14+10+10+1+7+13+15+4+5+17+7+10+8+7+10+7+17+5+3+8+9+4</f>
        <v>288</v>
      </c>
      <c r="E188" t="s">
        <v>27</v>
      </c>
      <c r="F188" t="s">
        <v>459</v>
      </c>
    </row>
    <row r="189" spans="1:7" x14ac:dyDescent="0.75">
      <c r="A189" s="5">
        <v>42767</v>
      </c>
      <c r="B189" t="s">
        <v>4</v>
      </c>
      <c r="C189" t="s">
        <v>25</v>
      </c>
      <c r="D189">
        <f>4+3+2+7+1+4+2+6+4+11+4+10+3+4+9+3+1+1+7+4+4+7</f>
        <v>101</v>
      </c>
      <c r="E189" t="s">
        <v>28</v>
      </c>
      <c r="F189" t="s">
        <v>459</v>
      </c>
    </row>
    <row r="190" spans="1:7" x14ac:dyDescent="0.75">
      <c r="A190" s="5">
        <v>42767</v>
      </c>
      <c r="B190" t="s">
        <v>4</v>
      </c>
      <c r="C190" t="s">
        <v>25</v>
      </c>
      <c r="D190">
        <f>1+4+2+3+3+1+6+5+1</f>
        <v>26</v>
      </c>
      <c r="E190" t="s">
        <v>30</v>
      </c>
      <c r="F190" t="s">
        <v>459</v>
      </c>
    </row>
    <row r="191" spans="1:7" x14ac:dyDescent="0.75">
      <c r="A191" s="5">
        <v>42767</v>
      </c>
      <c r="B191" t="s">
        <v>4</v>
      </c>
      <c r="C191" t="s">
        <v>452</v>
      </c>
      <c r="D191">
        <f>1+1</f>
        <v>2</v>
      </c>
      <c r="E191" t="s">
        <v>34</v>
      </c>
      <c r="F191" t="s">
        <v>459</v>
      </c>
      <c r="G191" s="6" t="s">
        <v>2133</v>
      </c>
    </row>
    <row r="192" spans="1:7" x14ac:dyDescent="0.75">
      <c r="A192" s="5">
        <v>42767</v>
      </c>
      <c r="B192" t="s">
        <v>4</v>
      </c>
      <c r="C192" t="s">
        <v>25</v>
      </c>
      <c r="D192">
        <f>1+9+2+1+9+1+1+3+4+2+1+1+7+2+2</f>
        <v>46</v>
      </c>
      <c r="E192" t="s">
        <v>184</v>
      </c>
      <c r="F192" t="s">
        <v>459</v>
      </c>
    </row>
    <row r="193" spans="1:8" x14ac:dyDescent="0.75">
      <c r="A193" s="5">
        <v>42767</v>
      </c>
      <c r="B193" t="s">
        <v>4</v>
      </c>
      <c r="C193" t="s">
        <v>25</v>
      </c>
      <c r="D193">
        <f>1</f>
        <v>1</v>
      </c>
      <c r="E193" t="s">
        <v>189</v>
      </c>
      <c r="F193" t="s">
        <v>459</v>
      </c>
    </row>
    <row r="194" spans="1:8" x14ac:dyDescent="0.75">
      <c r="A194" s="5">
        <v>42795</v>
      </c>
      <c r="B194" t="s">
        <v>4</v>
      </c>
      <c r="C194" t="s">
        <v>25</v>
      </c>
      <c r="D194">
        <f>4+1+5+2+2+1+4+9+13+9+12+4+6+8+13+8+5+11+18+19+18+8+22+4+3+4+9+9+7+5+5+1+12+6+4+1+1+4</f>
        <v>277</v>
      </c>
      <c r="E194" t="s">
        <v>27</v>
      </c>
      <c r="F194" t="s">
        <v>459</v>
      </c>
    </row>
    <row r="195" spans="1:8" x14ac:dyDescent="0.75">
      <c r="A195" s="5">
        <v>42795</v>
      </c>
      <c r="B195" t="s">
        <v>4</v>
      </c>
      <c r="C195" t="s">
        <v>25</v>
      </c>
      <c r="D195">
        <f>1+1+5+2+16+13+5+6+8+2+1+6+3+4+3+3+3+3+1+4+7+6+4</f>
        <v>107</v>
      </c>
      <c r="E195" t="s">
        <v>28</v>
      </c>
      <c r="F195" t="s">
        <v>459</v>
      </c>
    </row>
    <row r="196" spans="1:8" x14ac:dyDescent="0.75">
      <c r="A196" s="5">
        <v>42795</v>
      </c>
      <c r="B196" t="s">
        <v>4</v>
      </c>
      <c r="C196" t="s">
        <v>25</v>
      </c>
      <c r="D196">
        <f>1+1+2+1+1</f>
        <v>6</v>
      </c>
      <c r="E196" t="s">
        <v>184</v>
      </c>
      <c r="F196" t="s">
        <v>459</v>
      </c>
    </row>
    <row r="197" spans="1:8" x14ac:dyDescent="0.75">
      <c r="A197" s="5">
        <v>42795</v>
      </c>
      <c r="B197" t="s">
        <v>4</v>
      </c>
      <c r="C197" t="s">
        <v>25</v>
      </c>
      <c r="D197">
        <f>1+1+2+2+2+2+1+2+1+3+1+1+2+1+1+1+1+4+1</f>
        <v>30</v>
      </c>
      <c r="E197" t="s">
        <v>31</v>
      </c>
      <c r="F197" t="s">
        <v>459</v>
      </c>
    </row>
    <row r="198" spans="1:8" x14ac:dyDescent="0.75">
      <c r="A198" s="5">
        <v>42795</v>
      </c>
      <c r="B198" t="s">
        <v>4</v>
      </c>
      <c r="C198" t="s">
        <v>25</v>
      </c>
      <c r="D198">
        <f>2+1</f>
        <v>3</v>
      </c>
      <c r="E198" t="s">
        <v>185</v>
      </c>
      <c r="F198" t="s">
        <v>459</v>
      </c>
    </row>
    <row r="199" spans="1:8" x14ac:dyDescent="0.75">
      <c r="A199" s="5">
        <v>42795</v>
      </c>
      <c r="B199" t="s">
        <v>4</v>
      </c>
      <c r="C199" t="s">
        <v>25</v>
      </c>
      <c r="D199">
        <f>1+1+1+5+1</f>
        <v>9</v>
      </c>
      <c r="E199" t="s">
        <v>30</v>
      </c>
      <c r="F199" t="s">
        <v>459</v>
      </c>
    </row>
    <row r="200" spans="1:8" x14ac:dyDescent="0.75">
      <c r="A200" s="5">
        <v>42810</v>
      </c>
      <c r="B200" t="s">
        <v>4</v>
      </c>
      <c r="C200" t="s">
        <v>452</v>
      </c>
      <c r="D200">
        <v>5</v>
      </c>
      <c r="E200" t="s">
        <v>32</v>
      </c>
      <c r="F200" t="s">
        <v>459</v>
      </c>
      <c r="G200" s="6" t="s">
        <v>455</v>
      </c>
    </row>
    <row r="201" spans="1:8" x14ac:dyDescent="0.75">
      <c r="A201" s="5">
        <v>42826</v>
      </c>
      <c r="B201" t="s">
        <v>4</v>
      </c>
      <c r="C201" t="s">
        <v>25</v>
      </c>
      <c r="D201">
        <f>1+4+2+1+1+4+1+1+3+2+1+5+5+10+2+2+1+1+2+3</f>
        <v>52</v>
      </c>
      <c r="E201" t="s">
        <v>31</v>
      </c>
      <c r="F201" t="s">
        <v>459</v>
      </c>
    </row>
    <row r="202" spans="1:8" x14ac:dyDescent="0.75">
      <c r="A202" s="5">
        <v>42826</v>
      </c>
      <c r="B202" t="s">
        <v>4</v>
      </c>
      <c r="C202" t="s">
        <v>25</v>
      </c>
      <c r="D202">
        <f>5+2+1+4+1+3+4+2+2+13+4+8+7+2+10+14+3+12+4+7+8+4+2+3+1+6+11+5+5+1+7+8+3+3+7+5+8+15+8+10+8+7+12+7+6+4+4+2+8+1+10+8+6+2+14</f>
        <v>327</v>
      </c>
      <c r="E202" t="s">
        <v>27</v>
      </c>
      <c r="F202" t="s">
        <v>459</v>
      </c>
    </row>
    <row r="203" spans="1:8" x14ac:dyDescent="0.75">
      <c r="A203" s="5">
        <v>42826</v>
      </c>
      <c r="B203" t="s">
        <v>4</v>
      </c>
      <c r="C203" t="s">
        <v>25</v>
      </c>
      <c r="D203">
        <f>2+1+2+2+2+1</f>
        <v>10</v>
      </c>
      <c r="E203" t="s">
        <v>184</v>
      </c>
      <c r="F203" t="s">
        <v>459</v>
      </c>
    </row>
    <row r="204" spans="1:8" x14ac:dyDescent="0.75">
      <c r="A204" s="5">
        <v>42826</v>
      </c>
      <c r="B204" t="s">
        <v>4</v>
      </c>
      <c r="C204" t="s">
        <v>25</v>
      </c>
      <c r="D204">
        <f>1+1+1+1+1+1+1</f>
        <v>7</v>
      </c>
      <c r="E204" t="s">
        <v>30</v>
      </c>
      <c r="F204" t="s">
        <v>459</v>
      </c>
    </row>
    <row r="205" spans="1:8" x14ac:dyDescent="0.75">
      <c r="A205" s="5">
        <v>42826</v>
      </c>
      <c r="B205" t="s">
        <v>4</v>
      </c>
      <c r="C205" t="s">
        <v>25</v>
      </c>
      <c r="D205">
        <f>1+4+7+4+1+3+3+3+1+9+4+5+6+3+3+4+3+9+7+6+5+8+6+4</f>
        <v>109</v>
      </c>
      <c r="E205" t="s">
        <v>28</v>
      </c>
      <c r="F205" t="s">
        <v>459</v>
      </c>
    </row>
    <row r="206" spans="1:8" x14ac:dyDescent="0.75">
      <c r="A206" s="5">
        <v>42826</v>
      </c>
      <c r="B206" t="s">
        <v>4</v>
      </c>
      <c r="C206" t="s">
        <v>25</v>
      </c>
      <c r="D206">
        <f>1</f>
        <v>1</v>
      </c>
      <c r="E206" t="s">
        <v>190</v>
      </c>
      <c r="F206" t="s">
        <v>459</v>
      </c>
    </row>
    <row r="207" spans="1:8" x14ac:dyDescent="0.75">
      <c r="A207" s="5">
        <v>42832</v>
      </c>
      <c r="B207" t="s">
        <v>4</v>
      </c>
      <c r="C207" t="s">
        <v>112</v>
      </c>
      <c r="D207">
        <v>59</v>
      </c>
      <c r="E207" t="s">
        <v>437</v>
      </c>
      <c r="F207" t="s">
        <v>459</v>
      </c>
      <c r="G207" t="s">
        <v>438</v>
      </c>
      <c r="H207" s="6" t="s">
        <v>436</v>
      </c>
    </row>
    <row r="208" spans="1:8" x14ac:dyDescent="0.75">
      <c r="A208" s="5">
        <v>42856</v>
      </c>
      <c r="B208" t="s">
        <v>4</v>
      </c>
      <c r="C208" t="s">
        <v>25</v>
      </c>
      <c r="D208">
        <f>5+1+1+2+1+1+1+2+1+1+2+2+2+1+7+5+7+1+4+2+1+1+1+5+2</f>
        <v>59</v>
      </c>
      <c r="E208" t="s">
        <v>31</v>
      </c>
      <c r="F208" t="s">
        <v>459</v>
      </c>
    </row>
    <row r="209" spans="1:8" x14ac:dyDescent="0.75">
      <c r="A209" s="5">
        <v>42856</v>
      </c>
      <c r="B209" t="s">
        <v>4</v>
      </c>
      <c r="C209" t="s">
        <v>25</v>
      </c>
      <c r="D209">
        <f>3+2+6+1+2+10+4+4+2+2+3+6+3+5+4+3+2+1+1+3+4+5+1+1+5+4+2+7+4+1+7</f>
        <v>108</v>
      </c>
      <c r="E209" t="s">
        <v>28</v>
      </c>
      <c r="F209" t="s">
        <v>459</v>
      </c>
    </row>
    <row r="210" spans="1:8" x14ac:dyDescent="0.75">
      <c r="A210" s="5">
        <v>42856</v>
      </c>
      <c r="B210" t="s">
        <v>4</v>
      </c>
      <c r="C210" t="s">
        <v>25</v>
      </c>
      <c r="D210">
        <f>1+4+3+1+18+3+3+1+7+3+9+4+15+3+8+7+11+2+8+11+5+2+13+4+9+1+8+3+6+5+11+1+8+3+3+5+13+1+13+3+15+9+12+2+4+15+8+1+11+3+4+3+14</f>
        <v>340</v>
      </c>
      <c r="E210" t="s">
        <v>27</v>
      </c>
      <c r="F210" t="s">
        <v>459</v>
      </c>
    </row>
    <row r="211" spans="1:8" x14ac:dyDescent="0.75">
      <c r="A211" s="5">
        <v>42856</v>
      </c>
      <c r="B211" t="s">
        <v>4</v>
      </c>
      <c r="C211" t="s">
        <v>25</v>
      </c>
      <c r="D211">
        <f>1+2+1+1+1+1+1</f>
        <v>8</v>
      </c>
      <c r="E211" t="s">
        <v>184</v>
      </c>
      <c r="F211" t="s">
        <v>459</v>
      </c>
    </row>
    <row r="212" spans="1:8" x14ac:dyDescent="0.75">
      <c r="A212" s="5">
        <v>42856</v>
      </c>
      <c r="B212" t="s">
        <v>4</v>
      </c>
      <c r="C212" t="s">
        <v>25</v>
      </c>
      <c r="D212">
        <f>1+1+1+1+1+2</f>
        <v>7</v>
      </c>
      <c r="E212" t="s">
        <v>30</v>
      </c>
      <c r="F212" t="s">
        <v>459</v>
      </c>
    </row>
    <row r="213" spans="1:8" x14ac:dyDescent="0.75">
      <c r="A213" s="5">
        <v>42856</v>
      </c>
      <c r="B213" t="s">
        <v>4</v>
      </c>
      <c r="C213" t="s">
        <v>112</v>
      </c>
      <c r="D213">
        <v>3</v>
      </c>
      <c r="E213" t="s">
        <v>189</v>
      </c>
      <c r="F213" t="s">
        <v>459</v>
      </c>
      <c r="G213" t="s">
        <v>439</v>
      </c>
    </row>
    <row r="214" spans="1:8" x14ac:dyDescent="0.75">
      <c r="A214" s="5">
        <v>42856</v>
      </c>
      <c r="B214" t="s">
        <v>4</v>
      </c>
      <c r="C214" t="s">
        <v>25</v>
      </c>
      <c r="D214">
        <v>1</v>
      </c>
      <c r="E214" t="s">
        <v>189</v>
      </c>
      <c r="F214" t="s">
        <v>459</v>
      </c>
    </row>
    <row r="215" spans="1:8" x14ac:dyDescent="0.75">
      <c r="A215" s="5">
        <v>42887</v>
      </c>
      <c r="B215" t="s">
        <v>4</v>
      </c>
      <c r="C215" t="s">
        <v>25</v>
      </c>
      <c r="D215">
        <f>3+2+3+2+2+1+3+1+2+3+5+3+3+2+7+6+3+1+1+3+2+4+7</f>
        <v>69</v>
      </c>
      <c r="E215" t="s">
        <v>31</v>
      </c>
      <c r="F215" t="s">
        <v>459</v>
      </c>
    </row>
    <row r="216" spans="1:8" x14ac:dyDescent="0.75">
      <c r="A216" s="5">
        <v>42887</v>
      </c>
      <c r="B216" t="s">
        <v>4</v>
      </c>
      <c r="C216" t="s">
        <v>25</v>
      </c>
      <c r="D216">
        <f>4+1+5+3+6+9+2+1+8+6+7+5+5+6+5+1+1+1+1+6+3+7+3+5+5+4</f>
        <v>110</v>
      </c>
      <c r="E216" t="s">
        <v>28</v>
      </c>
      <c r="F216" t="s">
        <v>459</v>
      </c>
    </row>
    <row r="217" spans="1:8" x14ac:dyDescent="0.75">
      <c r="A217" s="5">
        <v>42887</v>
      </c>
      <c r="B217" t="s">
        <v>4</v>
      </c>
      <c r="C217" t="s">
        <v>25</v>
      </c>
      <c r="D217">
        <f>11+10+16+11+24+17+1+22+2+9+20+17+23+22+20+11+20+25+12+12+8+12+14+19+21+25+12+18+18+13+20+11</f>
        <v>496</v>
      </c>
      <c r="E217" t="s">
        <v>27</v>
      </c>
      <c r="F217" t="s">
        <v>459</v>
      </c>
    </row>
    <row r="218" spans="1:8" x14ac:dyDescent="0.75">
      <c r="A218" s="5">
        <v>42904</v>
      </c>
      <c r="B218" t="s">
        <v>440</v>
      </c>
      <c r="C218" t="s">
        <v>112</v>
      </c>
      <c r="D218">
        <v>1</v>
      </c>
      <c r="E218" t="s">
        <v>27</v>
      </c>
      <c r="F218" t="s">
        <v>459</v>
      </c>
      <c r="G218" t="s">
        <v>441</v>
      </c>
    </row>
    <row r="219" spans="1:8" x14ac:dyDescent="0.75">
      <c r="A219" s="5">
        <v>42887</v>
      </c>
      <c r="B219" t="s">
        <v>4</v>
      </c>
      <c r="C219" t="s">
        <v>25</v>
      </c>
      <c r="D219">
        <f>1+2+1</f>
        <v>4</v>
      </c>
      <c r="E219" t="s">
        <v>184</v>
      </c>
      <c r="F219" t="s">
        <v>459</v>
      </c>
    </row>
    <row r="220" spans="1:8" x14ac:dyDescent="0.75">
      <c r="A220" s="5">
        <v>42887</v>
      </c>
      <c r="B220" t="s">
        <v>4</v>
      </c>
      <c r="C220" t="s">
        <v>112</v>
      </c>
      <c r="D220">
        <f>1+2</f>
        <v>3</v>
      </c>
      <c r="E220" t="s">
        <v>189</v>
      </c>
      <c r="F220" t="s">
        <v>459</v>
      </c>
      <c r="G220" t="s">
        <v>442</v>
      </c>
      <c r="H220" s="6" t="s">
        <v>443</v>
      </c>
    </row>
    <row r="221" spans="1:8" x14ac:dyDescent="0.75">
      <c r="A221" s="5">
        <v>42887</v>
      </c>
      <c r="B221" t="s">
        <v>4</v>
      </c>
      <c r="C221" t="s">
        <v>25</v>
      </c>
      <c r="D221">
        <v>1</v>
      </c>
      <c r="E221" t="s">
        <v>189</v>
      </c>
      <c r="F221" t="s">
        <v>459</v>
      </c>
    </row>
    <row r="222" spans="1:8" x14ac:dyDescent="0.75">
      <c r="A222" s="5">
        <v>42887</v>
      </c>
      <c r="B222" t="s">
        <v>4</v>
      </c>
      <c r="C222" t="s">
        <v>25</v>
      </c>
      <c r="D222">
        <f>1+2+2+1+3+1</f>
        <v>10</v>
      </c>
      <c r="E222" t="s">
        <v>30</v>
      </c>
      <c r="F222" t="s">
        <v>459</v>
      </c>
    </row>
    <row r="223" spans="1:8" x14ac:dyDescent="0.75">
      <c r="A223" s="5">
        <v>42917</v>
      </c>
      <c r="B223" t="s">
        <v>4</v>
      </c>
      <c r="C223" t="s">
        <v>25</v>
      </c>
      <c r="D223">
        <f>5+3+1+2+2+2+1+4+5+1+2+10+3+2+2+3+4+1+2+1+3+1+2+3+1</f>
        <v>66</v>
      </c>
      <c r="E223" t="s">
        <v>31</v>
      </c>
      <c r="F223" t="s">
        <v>459</v>
      </c>
    </row>
    <row r="224" spans="1:8" x14ac:dyDescent="0.75">
      <c r="A224" s="5">
        <v>42917</v>
      </c>
      <c r="B224" t="s">
        <v>4</v>
      </c>
      <c r="C224" t="s">
        <v>25</v>
      </c>
      <c r="D224">
        <f>1+2+1+2+2+2+2+1+1+3+2+7+1+1+1+1+1</f>
        <v>31</v>
      </c>
      <c r="E224" t="s">
        <v>30</v>
      </c>
      <c r="F224" t="s">
        <v>459</v>
      </c>
    </row>
    <row r="225" spans="1:6" x14ac:dyDescent="0.75">
      <c r="A225" s="5">
        <v>42917</v>
      </c>
      <c r="B225" t="s">
        <v>4</v>
      </c>
      <c r="C225" t="s">
        <v>25</v>
      </c>
      <c r="D225">
        <f>2+1+1+6+6+11+3+4+4+5+6+6+2+2+8+3+6+1+5+1+2+3+5+1+3+5+3+2+1+3</f>
        <v>111</v>
      </c>
      <c r="E225" t="s">
        <v>28</v>
      </c>
      <c r="F225" t="s">
        <v>459</v>
      </c>
    </row>
    <row r="226" spans="1:6" x14ac:dyDescent="0.75">
      <c r="A226" s="5">
        <v>42917</v>
      </c>
      <c r="B226" t="s">
        <v>4</v>
      </c>
      <c r="C226" t="s">
        <v>25</v>
      </c>
      <c r="D226">
        <f>9+14+15+27+21+9+18+12+11+12+3+12+9+8+9+15+16+12+8+16+5+9+7+12+24+12+8+12+8+14+16</f>
        <v>383</v>
      </c>
      <c r="E226" t="s">
        <v>27</v>
      </c>
      <c r="F226" t="s">
        <v>459</v>
      </c>
    </row>
    <row r="227" spans="1:6" x14ac:dyDescent="0.75">
      <c r="A227" s="5">
        <v>42948</v>
      </c>
      <c r="B227" t="s">
        <v>4</v>
      </c>
      <c r="C227" t="s">
        <v>25</v>
      </c>
      <c r="D227">
        <f>1+3+3+1+3+1+1+1+1+2+3+2+1+1+2+3+1+1+4+3+5</f>
        <v>43</v>
      </c>
      <c r="E227" t="s">
        <v>31</v>
      </c>
      <c r="F227" t="s">
        <v>459</v>
      </c>
    </row>
    <row r="228" spans="1:6" x14ac:dyDescent="0.75">
      <c r="A228" s="5">
        <v>42948</v>
      </c>
      <c r="B228" t="s">
        <v>4</v>
      </c>
      <c r="C228" t="s">
        <v>25</v>
      </c>
      <c r="D228">
        <f>1+1+1+1+1+3+3+1+1+1+1+1+1+1+1+4+1+2+1+1+3+2+2+2+1+2</f>
        <v>40</v>
      </c>
      <c r="E228" t="s">
        <v>28</v>
      </c>
      <c r="F228" t="s">
        <v>459</v>
      </c>
    </row>
    <row r="229" spans="1:6" x14ac:dyDescent="0.75">
      <c r="A229" s="5">
        <v>42948</v>
      </c>
      <c r="B229" t="s">
        <v>4</v>
      </c>
      <c r="C229" t="s">
        <v>25</v>
      </c>
      <c r="D229">
        <f>7+14+11+23+24+25+22+14+33+26+15+16+27+11+20+18+19+5+21+20+14+9+5+24+18+29+12+46+17+15</f>
        <v>560</v>
      </c>
      <c r="E229" t="s">
        <v>27</v>
      </c>
      <c r="F229" t="s">
        <v>459</v>
      </c>
    </row>
    <row r="230" spans="1:6" x14ac:dyDescent="0.75">
      <c r="A230" s="5">
        <v>42948</v>
      </c>
      <c r="B230" t="s">
        <v>4</v>
      </c>
      <c r="C230" t="s">
        <v>25</v>
      </c>
      <c r="D230">
        <f>4+1+2+1+2+3+3+1+1+1+4+1+1</f>
        <v>25</v>
      </c>
      <c r="E230" t="s">
        <v>30</v>
      </c>
      <c r="F230" t="s">
        <v>459</v>
      </c>
    </row>
    <row r="231" spans="1:6" x14ac:dyDescent="0.75">
      <c r="A231" s="5">
        <v>42979</v>
      </c>
      <c r="B231" t="s">
        <v>4</v>
      </c>
      <c r="C231" t="s">
        <v>25</v>
      </c>
      <c r="D231">
        <f>5+2+3+5+2+3+7+5+9+2+3+1+1+2+1+2+5+1</f>
        <v>59</v>
      </c>
      <c r="E231" t="s">
        <v>28</v>
      </c>
      <c r="F231" t="s">
        <v>459</v>
      </c>
    </row>
    <row r="232" spans="1:6" x14ac:dyDescent="0.75">
      <c r="A232" s="5">
        <v>42979</v>
      </c>
      <c r="B232" t="s">
        <v>4</v>
      </c>
      <c r="C232" t="s">
        <v>25</v>
      </c>
      <c r="D232">
        <f>17+19+21+23+25+8+11+40+34+31+56+29+14+19+39+6+30+14+7+39+29+26+35+33+26+25+29</f>
        <v>685</v>
      </c>
      <c r="E232" t="s">
        <v>27</v>
      </c>
      <c r="F232" t="s">
        <v>459</v>
      </c>
    </row>
    <row r="233" spans="1:6" x14ac:dyDescent="0.75">
      <c r="A233" s="5">
        <v>42979</v>
      </c>
      <c r="B233" t="s">
        <v>4</v>
      </c>
      <c r="C233" t="s">
        <v>25</v>
      </c>
      <c r="D233">
        <f>1+7+1+1+2</f>
        <v>12</v>
      </c>
      <c r="E233" t="s">
        <v>30</v>
      </c>
      <c r="F233" t="s">
        <v>459</v>
      </c>
    </row>
    <row r="234" spans="1:6" x14ac:dyDescent="0.75">
      <c r="A234" s="5">
        <v>42979</v>
      </c>
      <c r="B234" t="s">
        <v>4</v>
      </c>
      <c r="C234" t="s">
        <v>25</v>
      </c>
      <c r="D234">
        <f>1+1+1+1+1+2+1+1+1+1+3+3</f>
        <v>17</v>
      </c>
      <c r="E234" t="s">
        <v>31</v>
      </c>
      <c r="F234" t="s">
        <v>459</v>
      </c>
    </row>
    <row r="235" spans="1:6" x14ac:dyDescent="0.75">
      <c r="A235" s="5">
        <v>43009</v>
      </c>
      <c r="B235" t="s">
        <v>4</v>
      </c>
      <c r="C235" t="s">
        <v>25</v>
      </c>
      <c r="D235">
        <f>3+2+3+5+2+2+1+1+4+6+1+2+6+5+1+1+2+2+7</f>
        <v>56</v>
      </c>
      <c r="E235" t="s">
        <v>28</v>
      </c>
      <c r="F235" t="s">
        <v>459</v>
      </c>
    </row>
    <row r="236" spans="1:6" x14ac:dyDescent="0.75">
      <c r="A236" s="5">
        <v>43009</v>
      </c>
      <c r="B236" t="s">
        <v>4</v>
      </c>
      <c r="C236" t="s">
        <v>25</v>
      </c>
      <c r="D236">
        <f>2+2+1+1+1+3+1+1+1+1+2+3+1+1+1+3+1+1+3+2+1</f>
        <v>33</v>
      </c>
      <c r="E236" t="s">
        <v>31</v>
      </c>
      <c r="F236" t="s">
        <v>459</v>
      </c>
    </row>
    <row r="237" spans="1:6" x14ac:dyDescent="0.75">
      <c r="A237" s="5">
        <v>43009</v>
      </c>
      <c r="B237" t="s">
        <v>4</v>
      </c>
      <c r="C237" t="s">
        <v>25</v>
      </c>
      <c r="D237">
        <f>20+6+30+23+29+17+51+5+24+25</f>
        <v>230</v>
      </c>
      <c r="E237" t="s">
        <v>27</v>
      </c>
      <c r="F237" t="s">
        <v>459</v>
      </c>
    </row>
    <row r="238" spans="1:6" x14ac:dyDescent="0.75">
      <c r="A238" s="5">
        <v>43009</v>
      </c>
      <c r="B238" t="s">
        <v>4</v>
      </c>
      <c r="C238" t="s">
        <v>25</v>
      </c>
      <c r="D238">
        <f>1+1+1+1+2+2+2+1+2+1+1</f>
        <v>15</v>
      </c>
      <c r="E238" t="s">
        <v>30</v>
      </c>
      <c r="F238" t="s">
        <v>459</v>
      </c>
    </row>
    <row r="239" spans="1:6" x14ac:dyDescent="0.75">
      <c r="A239" s="5">
        <v>43009</v>
      </c>
      <c r="B239" t="s">
        <v>4</v>
      </c>
      <c r="C239" t="s">
        <v>25</v>
      </c>
      <c r="D239">
        <f>1+1</f>
        <v>2</v>
      </c>
      <c r="E239" t="s">
        <v>336</v>
      </c>
      <c r="F239" t="s">
        <v>459</v>
      </c>
    </row>
    <row r="240" spans="1:6" x14ac:dyDescent="0.75">
      <c r="A240" s="5">
        <v>43040</v>
      </c>
      <c r="B240" t="s">
        <v>4</v>
      </c>
      <c r="C240" t="s">
        <v>25</v>
      </c>
      <c r="D240">
        <f>1+1+1+4+2+1+1+1+2+2+1+1+1+1+2+3+1+1+5+3+1+5+3+5+3+1</f>
        <v>53</v>
      </c>
      <c r="E240" t="s">
        <v>31</v>
      </c>
      <c r="F240" t="s">
        <v>459</v>
      </c>
    </row>
    <row r="241" spans="1:8" x14ac:dyDescent="0.75">
      <c r="A241" s="5">
        <v>43040</v>
      </c>
      <c r="B241" t="s">
        <v>4</v>
      </c>
      <c r="C241" t="s">
        <v>25</v>
      </c>
      <c r="D241">
        <f>3+6+3+2+4+9+10+4+2+7+4+7+5+1+4+2+1+1</f>
        <v>75</v>
      </c>
      <c r="E241" t="s">
        <v>28</v>
      </c>
      <c r="F241" t="s">
        <v>459</v>
      </c>
    </row>
    <row r="242" spans="1:8" x14ac:dyDescent="0.75">
      <c r="A242" s="5">
        <v>43040</v>
      </c>
      <c r="B242" t="s">
        <v>4</v>
      </c>
      <c r="C242" t="s">
        <v>25</v>
      </c>
      <c r="D242">
        <f>1+2+1+1+1+1+1+1</f>
        <v>9</v>
      </c>
      <c r="E242" t="s">
        <v>30</v>
      </c>
      <c r="F242" t="s">
        <v>459</v>
      </c>
    </row>
    <row r="243" spans="1:8" x14ac:dyDescent="0.75">
      <c r="A243" s="5">
        <v>43040</v>
      </c>
      <c r="B243" t="s">
        <v>4</v>
      </c>
      <c r="C243" t="s">
        <v>25</v>
      </c>
      <c r="D243">
        <f>3+3</f>
        <v>6</v>
      </c>
      <c r="E243" t="s">
        <v>27</v>
      </c>
      <c r="F243" t="s">
        <v>459</v>
      </c>
    </row>
    <row r="244" spans="1:8" x14ac:dyDescent="0.75">
      <c r="A244" s="5">
        <v>43070</v>
      </c>
      <c r="B244" t="s">
        <v>4</v>
      </c>
      <c r="C244" t="s">
        <v>25</v>
      </c>
      <c r="D244">
        <f>5+11+12+5+4+8+1+8+2+2+9+9+7+6+8+3+5+1+3+3+2+8+10+5+1+4+4+5+10+10+8</f>
        <v>179</v>
      </c>
      <c r="E244" t="s">
        <v>31</v>
      </c>
      <c r="F244" t="s">
        <v>459</v>
      </c>
    </row>
    <row r="245" spans="1:8" x14ac:dyDescent="0.75">
      <c r="A245" s="5">
        <v>43070</v>
      </c>
      <c r="B245" t="s">
        <v>4</v>
      </c>
      <c r="C245" t="s">
        <v>25</v>
      </c>
      <c r="D245">
        <f>1+1</f>
        <v>2</v>
      </c>
      <c r="E245" t="s">
        <v>30</v>
      </c>
      <c r="F245" t="s">
        <v>459</v>
      </c>
    </row>
    <row r="246" spans="1:8" x14ac:dyDescent="0.75">
      <c r="A246" s="5">
        <v>43070</v>
      </c>
      <c r="B246" t="s">
        <v>4</v>
      </c>
      <c r="C246" t="s">
        <v>25</v>
      </c>
      <c r="D246">
        <f>1+5</f>
        <v>6</v>
      </c>
      <c r="E246" t="s">
        <v>189</v>
      </c>
      <c r="F246" t="s">
        <v>459</v>
      </c>
    </row>
    <row r="247" spans="1:8" x14ac:dyDescent="0.75">
      <c r="A247" s="5">
        <v>43101</v>
      </c>
      <c r="B247" t="s">
        <v>4</v>
      </c>
      <c r="C247" t="s">
        <v>25</v>
      </c>
      <c r="D247">
        <f>4+9+9+4+8+10+10+6+19+26+15+17+7+3+1+3+6+4+10+9+13+14+6+11+6+4+10+12+7+4+6+7+3+9+5+5+1</f>
        <v>303</v>
      </c>
      <c r="E247" t="s">
        <v>31</v>
      </c>
      <c r="F247" t="s">
        <v>459</v>
      </c>
    </row>
    <row r="248" spans="1:8" x14ac:dyDescent="0.75">
      <c r="A248" s="5">
        <v>43101</v>
      </c>
      <c r="B248" t="s">
        <v>4</v>
      </c>
      <c r="C248" t="s">
        <v>25</v>
      </c>
      <c r="D248">
        <f>1</f>
        <v>1</v>
      </c>
      <c r="E248" t="s">
        <v>30</v>
      </c>
      <c r="F248" t="s">
        <v>459</v>
      </c>
    </row>
    <row r="249" spans="1:8" x14ac:dyDescent="0.75">
      <c r="A249" s="5">
        <v>43132</v>
      </c>
      <c r="B249" t="s">
        <v>4</v>
      </c>
      <c r="C249" t="s">
        <v>25</v>
      </c>
      <c r="D249">
        <f>1+1+1+1</f>
        <v>4</v>
      </c>
      <c r="E249" t="s">
        <v>30</v>
      </c>
      <c r="F249" t="s">
        <v>459</v>
      </c>
    </row>
    <row r="250" spans="1:8" x14ac:dyDescent="0.75">
      <c r="A250" s="5">
        <v>43132</v>
      </c>
      <c r="B250" t="s">
        <v>4</v>
      </c>
      <c r="C250" t="s">
        <v>25</v>
      </c>
      <c r="D250">
        <f>5+3+7+2+6+4+7+6+1+3+1+4+9+7+8+3+4+3+5+7+4+9+7+3+4+3+1+2+1</f>
        <v>129</v>
      </c>
      <c r="E250" t="s">
        <v>31</v>
      </c>
      <c r="F250" t="s">
        <v>459</v>
      </c>
    </row>
    <row r="251" spans="1:8" x14ac:dyDescent="0.75">
      <c r="A251" s="5">
        <v>43132</v>
      </c>
      <c r="B251" t="s">
        <v>4</v>
      </c>
      <c r="C251" t="s">
        <v>112</v>
      </c>
      <c r="D251">
        <v>1</v>
      </c>
      <c r="E251" t="s">
        <v>28</v>
      </c>
      <c r="F251" t="s">
        <v>459</v>
      </c>
      <c r="G251" t="s">
        <v>449</v>
      </c>
    </row>
    <row r="252" spans="1:8" x14ac:dyDescent="0.75">
      <c r="A252" s="5">
        <v>43132</v>
      </c>
      <c r="B252" t="s">
        <v>4</v>
      </c>
      <c r="C252" t="s">
        <v>112</v>
      </c>
      <c r="D252">
        <v>1</v>
      </c>
      <c r="E252" t="s">
        <v>28</v>
      </c>
      <c r="F252" t="s">
        <v>459</v>
      </c>
      <c r="G252" t="s">
        <v>445</v>
      </c>
      <c r="H252" s="6" t="s">
        <v>444</v>
      </c>
    </row>
    <row r="253" spans="1:8" x14ac:dyDescent="0.75">
      <c r="A253" s="5">
        <v>43132</v>
      </c>
      <c r="B253" t="s">
        <v>4</v>
      </c>
      <c r="C253" t="s">
        <v>25</v>
      </c>
      <c r="D253">
        <f>1</f>
        <v>1</v>
      </c>
      <c r="E253" t="s">
        <v>27</v>
      </c>
      <c r="F253" t="s">
        <v>459</v>
      </c>
    </row>
    <row r="254" spans="1:8" x14ac:dyDescent="0.75">
      <c r="A254" s="5">
        <v>43160</v>
      </c>
      <c r="B254" t="s">
        <v>4</v>
      </c>
      <c r="C254" t="s">
        <v>25</v>
      </c>
      <c r="D254">
        <f>2+2+2+4+2+1+2+3+1+1+1+3+2+1+1+3+1+1+1+1+1+1+2+1+1+1+1+1+2</f>
        <v>46</v>
      </c>
      <c r="E254" t="s">
        <v>31</v>
      </c>
      <c r="F254" t="s">
        <v>459</v>
      </c>
    </row>
    <row r="255" spans="1:8" x14ac:dyDescent="0.75">
      <c r="A255" s="5">
        <v>43160</v>
      </c>
      <c r="B255" t="s">
        <v>4</v>
      </c>
      <c r="C255" t="s">
        <v>25</v>
      </c>
      <c r="D255">
        <f>1+1+1+1+1+1+1+1</f>
        <v>8</v>
      </c>
      <c r="E255" t="s">
        <v>30</v>
      </c>
      <c r="F255" t="s">
        <v>459</v>
      </c>
    </row>
    <row r="256" spans="1:8" x14ac:dyDescent="0.75">
      <c r="A256" s="5">
        <v>43160</v>
      </c>
      <c r="B256" t="s">
        <v>4</v>
      </c>
      <c r="C256" t="s">
        <v>25</v>
      </c>
      <c r="D256">
        <f>1+1</f>
        <v>2</v>
      </c>
      <c r="E256" t="s">
        <v>28</v>
      </c>
      <c r="F256" t="s">
        <v>459</v>
      </c>
    </row>
    <row r="257" spans="1:8" x14ac:dyDescent="0.75">
      <c r="A257" s="5">
        <v>43191</v>
      </c>
      <c r="B257" t="s">
        <v>4</v>
      </c>
      <c r="C257" t="s">
        <v>25</v>
      </c>
      <c r="D257">
        <f>1+1+1+1+1+5+5+1+4+1+4+3+4+3+6</f>
        <v>41</v>
      </c>
      <c r="E257" t="s">
        <v>31</v>
      </c>
      <c r="F257" t="s">
        <v>459</v>
      </c>
    </row>
    <row r="258" spans="1:8" x14ac:dyDescent="0.75">
      <c r="A258" s="5">
        <v>43191</v>
      </c>
      <c r="B258" t="s">
        <v>4</v>
      </c>
      <c r="C258" t="s">
        <v>25</v>
      </c>
      <c r="D258">
        <f>1+1+1+2+3+1+1+1+1+3+1</f>
        <v>16</v>
      </c>
      <c r="E258" t="s">
        <v>30</v>
      </c>
      <c r="F258" t="s">
        <v>459</v>
      </c>
    </row>
    <row r="259" spans="1:8" x14ac:dyDescent="0.75">
      <c r="A259" s="5">
        <v>43191</v>
      </c>
      <c r="B259" t="s">
        <v>4</v>
      </c>
      <c r="C259" t="s">
        <v>25</v>
      </c>
      <c r="D259">
        <v>1</v>
      </c>
      <c r="E259" t="s">
        <v>28</v>
      </c>
      <c r="F259" t="s">
        <v>459</v>
      </c>
    </row>
    <row r="260" spans="1:8" x14ac:dyDescent="0.75">
      <c r="A260" s="5">
        <v>43191</v>
      </c>
      <c r="B260" t="s">
        <v>4</v>
      </c>
      <c r="C260" t="s">
        <v>112</v>
      </c>
      <c r="D260">
        <v>1</v>
      </c>
      <c r="E260" t="s">
        <v>28</v>
      </c>
      <c r="F260" t="s">
        <v>459</v>
      </c>
      <c r="G260" t="s">
        <v>450</v>
      </c>
    </row>
    <row r="261" spans="1:8" x14ac:dyDescent="0.75">
      <c r="A261" s="5">
        <v>43204</v>
      </c>
      <c r="B261" t="s">
        <v>4</v>
      </c>
      <c r="C261" t="s">
        <v>112</v>
      </c>
      <c r="D261">
        <v>76</v>
      </c>
      <c r="E261" t="s">
        <v>119</v>
      </c>
      <c r="F261" t="s">
        <v>459</v>
      </c>
      <c r="G261" t="s">
        <v>447</v>
      </c>
      <c r="H261" s="6" t="s">
        <v>448</v>
      </c>
    </row>
    <row r="262" spans="1:8" x14ac:dyDescent="0.75">
      <c r="A262" s="5">
        <v>43204</v>
      </c>
      <c r="B262" t="s">
        <v>4</v>
      </c>
      <c r="C262" t="s">
        <v>112</v>
      </c>
      <c r="D262">
        <v>29</v>
      </c>
      <c r="E262" t="s">
        <v>437</v>
      </c>
      <c r="F262" t="s">
        <v>459</v>
      </c>
    </row>
    <row r="263" spans="1:8" x14ac:dyDescent="0.75">
      <c r="A263" s="5">
        <v>43221</v>
      </c>
      <c r="B263" t="s">
        <v>4</v>
      </c>
      <c r="C263" t="s">
        <v>25</v>
      </c>
      <c r="D263">
        <f>1+4+4+3+2+4+6+5+10+7+8+10+8+8+6+8+4+6+15+5+2+3+9+2+4+3+1+1+4+11+7</f>
        <v>171</v>
      </c>
      <c r="E263" t="s">
        <v>31</v>
      </c>
      <c r="F263" t="s">
        <v>459</v>
      </c>
    </row>
    <row r="264" spans="1:8" x14ac:dyDescent="0.75">
      <c r="A264" s="5">
        <v>43221</v>
      </c>
      <c r="B264" t="s">
        <v>4</v>
      </c>
      <c r="C264" t="s">
        <v>25</v>
      </c>
      <c r="D264">
        <f>1+1+1+3+2+1+1+3+1+1+2+1+1+2+1+1</f>
        <v>23</v>
      </c>
      <c r="E264" t="s">
        <v>30</v>
      </c>
      <c r="F264" t="s">
        <v>459</v>
      </c>
    </row>
    <row r="265" spans="1:8" x14ac:dyDescent="0.75">
      <c r="A265" s="5">
        <v>43221</v>
      </c>
      <c r="B265" t="s">
        <v>4</v>
      </c>
      <c r="C265" t="s">
        <v>25</v>
      </c>
      <c r="D265">
        <f>1+1+2</f>
        <v>4</v>
      </c>
      <c r="E265" t="s">
        <v>28</v>
      </c>
      <c r="F265" t="s">
        <v>459</v>
      </c>
    </row>
    <row r="266" spans="1:8" x14ac:dyDescent="0.75">
      <c r="A266" s="5">
        <v>43252</v>
      </c>
      <c r="B266" t="s">
        <v>4</v>
      </c>
      <c r="C266" t="s">
        <v>25</v>
      </c>
      <c r="D266">
        <f>4+6+6+9+11+7+15+22+6+4+3+1+1+4+1+1+3+1+5+4+8+1+2+1+5+5</f>
        <v>136</v>
      </c>
      <c r="E266" t="s">
        <v>31</v>
      </c>
      <c r="F266" t="s">
        <v>459</v>
      </c>
    </row>
    <row r="267" spans="1:8" x14ac:dyDescent="0.75">
      <c r="A267" s="5">
        <v>43252</v>
      </c>
      <c r="B267" t="s">
        <v>4</v>
      </c>
      <c r="C267" t="s">
        <v>25</v>
      </c>
      <c r="D267">
        <f>2+8+3+3+5+2+6+2+5+1+2+1+3+3+4+1+1+1+1+3</f>
        <v>57</v>
      </c>
      <c r="E267" t="s">
        <v>30</v>
      </c>
      <c r="F267" t="s">
        <v>459</v>
      </c>
    </row>
    <row r="268" spans="1:8" x14ac:dyDescent="0.75">
      <c r="A268" s="5">
        <v>43252</v>
      </c>
      <c r="B268" t="s">
        <v>4</v>
      </c>
      <c r="C268" t="s">
        <v>25</v>
      </c>
      <c r="D268">
        <f>1</f>
        <v>1</v>
      </c>
      <c r="E268" t="s">
        <v>184</v>
      </c>
      <c r="F268" t="s">
        <v>459</v>
      </c>
    </row>
    <row r="269" spans="1:8" x14ac:dyDescent="0.75">
      <c r="A269" s="5">
        <v>43282</v>
      </c>
      <c r="B269" t="s">
        <v>4</v>
      </c>
      <c r="C269" t="s">
        <v>25</v>
      </c>
      <c r="D269">
        <f>1+2+2+2+2+4+2+2+4+2+1+2+4+2+1+2+3+4+4+4+4+1+6+4+2+1</f>
        <v>68</v>
      </c>
      <c r="E269" t="s">
        <v>31</v>
      </c>
      <c r="F269" t="s">
        <v>459</v>
      </c>
    </row>
    <row r="270" spans="1:8" x14ac:dyDescent="0.75">
      <c r="A270" s="5">
        <v>43282</v>
      </c>
      <c r="B270" t="s">
        <v>4</v>
      </c>
      <c r="C270" t="s">
        <v>25</v>
      </c>
      <c r="D270">
        <f>4+2+1</f>
        <v>7</v>
      </c>
      <c r="E270" t="s">
        <v>30</v>
      </c>
      <c r="F270" t="s">
        <v>459</v>
      </c>
    </row>
    <row r="271" spans="1:8" x14ac:dyDescent="0.75">
      <c r="A271" s="5">
        <v>43282</v>
      </c>
      <c r="B271" t="s">
        <v>4</v>
      </c>
      <c r="C271" t="s">
        <v>25</v>
      </c>
      <c r="D271">
        <f>1</f>
        <v>1</v>
      </c>
      <c r="E271" t="s">
        <v>28</v>
      </c>
      <c r="F271" t="s">
        <v>459</v>
      </c>
    </row>
    <row r="272" spans="1:8" x14ac:dyDescent="0.75">
      <c r="A272" s="5">
        <v>43313</v>
      </c>
      <c r="B272" t="s">
        <v>4</v>
      </c>
      <c r="C272" t="s">
        <v>25</v>
      </c>
      <c r="D272">
        <f>2+6+4+1+1+2+1+2+1+1+1+1+2+3+3+1+3+1+1+3+4+1+1+11+3+2+1</f>
        <v>63</v>
      </c>
      <c r="E272" t="s">
        <v>31</v>
      </c>
      <c r="F272" t="s">
        <v>459</v>
      </c>
    </row>
    <row r="273" spans="1:7" x14ac:dyDescent="0.75">
      <c r="A273" s="5">
        <v>43344</v>
      </c>
      <c r="B273" t="s">
        <v>4</v>
      </c>
      <c r="C273" t="s">
        <v>25</v>
      </c>
      <c r="D273">
        <f>3+1+2+1+1+2+2+3+6+7+14+12+14+10+1+13+8+7+11+18+8+9+10+10+6+3+7+9+9</f>
        <v>207</v>
      </c>
      <c r="E273" t="s">
        <v>31</v>
      </c>
      <c r="F273" t="s">
        <v>459</v>
      </c>
    </row>
    <row r="274" spans="1:7" x14ac:dyDescent="0.75">
      <c r="A274" s="5">
        <v>43374</v>
      </c>
      <c r="B274" t="s">
        <v>4</v>
      </c>
      <c r="C274" t="s">
        <v>25</v>
      </c>
      <c r="D274">
        <f>12+9+10+11+20+4+23+36+20+33+9+5+10</f>
        <v>202</v>
      </c>
      <c r="E274" t="s">
        <v>31</v>
      </c>
      <c r="F274" t="s">
        <v>459</v>
      </c>
      <c r="G274" t="s">
        <v>337</v>
      </c>
    </row>
    <row r="275" spans="1:7" x14ac:dyDescent="0.75">
      <c r="A275" s="5">
        <v>43374</v>
      </c>
      <c r="B275" t="s">
        <v>4</v>
      </c>
      <c r="C275" t="s">
        <v>25</v>
      </c>
      <c r="D275">
        <f>2+2</f>
        <v>4</v>
      </c>
      <c r="E275" t="s">
        <v>28</v>
      </c>
      <c r="F275" t="s">
        <v>459</v>
      </c>
      <c r="G275" t="s">
        <v>338</v>
      </c>
    </row>
    <row r="276" spans="1:7" x14ac:dyDescent="0.75">
      <c r="A276" s="5">
        <v>43405</v>
      </c>
      <c r="B276" t="s">
        <v>4</v>
      </c>
      <c r="C276" t="s">
        <v>25</v>
      </c>
      <c r="D276">
        <f>23+19+19+25+15+17+30+37+22+19+26+24+17+23+65+50+11+11+6+6+24+12+18+12+13+5+14+1</f>
        <v>564</v>
      </c>
      <c r="E276" t="s">
        <v>28</v>
      </c>
      <c r="F276" t="s">
        <v>459</v>
      </c>
      <c r="G276" t="s">
        <v>338</v>
      </c>
    </row>
    <row r="277" spans="1:7" x14ac:dyDescent="0.75">
      <c r="A277" s="5">
        <v>43435</v>
      </c>
      <c r="B277" t="s">
        <v>4</v>
      </c>
      <c r="C277" t="s">
        <v>25</v>
      </c>
      <c r="D277">
        <f>12+39+46+32+41+31+38+23</f>
        <v>262</v>
      </c>
      <c r="E277" t="s">
        <v>28</v>
      </c>
      <c r="F277" t="s">
        <v>459</v>
      </c>
      <c r="G277" t="s">
        <v>339</v>
      </c>
    </row>
    <row r="278" spans="1:7" x14ac:dyDescent="0.75">
      <c r="A278" s="5">
        <v>43435</v>
      </c>
      <c r="B278" t="s">
        <v>4</v>
      </c>
      <c r="C278" t="s">
        <v>25</v>
      </c>
      <c r="D278">
        <v>469</v>
      </c>
      <c r="F278" t="s">
        <v>459</v>
      </c>
      <c r="G278" t="s">
        <v>345</v>
      </c>
    </row>
    <row r="279" spans="1:7" x14ac:dyDescent="0.75">
      <c r="A279" s="5">
        <v>43466</v>
      </c>
      <c r="B279" t="s">
        <v>4</v>
      </c>
      <c r="C279" t="s">
        <v>25</v>
      </c>
      <c r="D279">
        <f>575+645</f>
        <v>1220</v>
      </c>
      <c r="F279" t="s">
        <v>459</v>
      </c>
      <c r="G279" t="s">
        <v>346</v>
      </c>
    </row>
    <row r="280" spans="1:7" x14ac:dyDescent="0.75">
      <c r="A280" s="5">
        <v>43497</v>
      </c>
      <c r="B280" t="s">
        <v>4</v>
      </c>
      <c r="C280" t="s">
        <v>25</v>
      </c>
      <c r="D280">
        <f>179+186</f>
        <v>365</v>
      </c>
      <c r="F280" t="s">
        <v>459</v>
      </c>
    </row>
    <row r="281" spans="1:7" x14ac:dyDescent="0.75">
      <c r="A281" s="5">
        <v>43525</v>
      </c>
      <c r="B281" t="s">
        <v>4</v>
      </c>
      <c r="C281" t="s">
        <v>25</v>
      </c>
      <c r="D281">
        <f>97+193</f>
        <v>290</v>
      </c>
      <c r="F281" t="s">
        <v>459</v>
      </c>
    </row>
    <row r="282" spans="1:7" x14ac:dyDescent="0.75">
      <c r="A282" s="5">
        <v>43556</v>
      </c>
      <c r="B282" t="s">
        <v>4</v>
      </c>
      <c r="C282" t="s">
        <v>25</v>
      </c>
      <c r="D282">
        <v>29</v>
      </c>
      <c r="F282" t="s">
        <v>459</v>
      </c>
    </row>
    <row r="283" spans="1:7" x14ac:dyDescent="0.75">
      <c r="A283" s="5">
        <v>43586</v>
      </c>
      <c r="B283" t="s">
        <v>4</v>
      </c>
      <c r="C283" t="s">
        <v>25</v>
      </c>
      <c r="D283">
        <v>0</v>
      </c>
      <c r="F283" t="s">
        <v>459</v>
      </c>
    </row>
    <row r="284" spans="1:7" x14ac:dyDescent="0.75">
      <c r="A284" s="5">
        <v>43617</v>
      </c>
      <c r="B284" t="s">
        <v>4</v>
      </c>
      <c r="C284" t="s">
        <v>25</v>
      </c>
      <c r="D284">
        <v>0</v>
      </c>
      <c r="F284" t="s">
        <v>459</v>
      </c>
    </row>
    <row r="285" spans="1:7" x14ac:dyDescent="0.75">
      <c r="A285" s="5">
        <v>43647</v>
      </c>
      <c r="B285" t="s">
        <v>4</v>
      </c>
      <c r="C285" t="s">
        <v>25</v>
      </c>
      <c r="D285">
        <v>1</v>
      </c>
      <c r="F285" t="s">
        <v>459</v>
      </c>
    </row>
    <row r="286" spans="1:7" x14ac:dyDescent="0.75">
      <c r="A286" s="5">
        <v>43676</v>
      </c>
      <c r="B286" t="s">
        <v>4</v>
      </c>
      <c r="C286" t="s">
        <v>452</v>
      </c>
      <c r="D286">
        <v>1</v>
      </c>
      <c r="E286" t="s">
        <v>32</v>
      </c>
      <c r="F286" t="s">
        <v>459</v>
      </c>
      <c r="G286" s="6" t="s">
        <v>454</v>
      </c>
    </row>
    <row r="287" spans="1:7" x14ac:dyDescent="0.75">
      <c r="A287" s="5">
        <v>43678</v>
      </c>
      <c r="B287" t="s">
        <v>4</v>
      </c>
      <c r="C287" t="s">
        <v>25</v>
      </c>
      <c r="D287">
        <v>2</v>
      </c>
      <c r="F287" t="s">
        <v>459</v>
      </c>
    </row>
    <row r="288" spans="1:7" x14ac:dyDescent="0.75">
      <c r="A288" s="5">
        <v>43709</v>
      </c>
      <c r="B288" t="s">
        <v>4</v>
      </c>
      <c r="C288" t="s">
        <v>25</v>
      </c>
      <c r="D288">
        <v>0</v>
      </c>
      <c r="F288" t="s">
        <v>459</v>
      </c>
    </row>
    <row r="289" spans="1:7" x14ac:dyDescent="0.75">
      <c r="A289" s="5">
        <v>43739</v>
      </c>
      <c r="B289" t="s">
        <v>4</v>
      </c>
      <c r="C289" t="s">
        <v>25</v>
      </c>
      <c r="D289">
        <v>0</v>
      </c>
      <c r="F289" t="s">
        <v>459</v>
      </c>
    </row>
    <row r="290" spans="1:7" x14ac:dyDescent="0.75">
      <c r="A290" s="5">
        <v>43770</v>
      </c>
      <c r="B290" t="s">
        <v>4</v>
      </c>
      <c r="C290" t="s">
        <v>25</v>
      </c>
      <c r="D290">
        <v>0</v>
      </c>
      <c r="F290" t="s">
        <v>459</v>
      </c>
    </row>
    <row r="291" spans="1:7" x14ac:dyDescent="0.75">
      <c r="A291" s="5">
        <v>43800</v>
      </c>
      <c r="B291" t="s">
        <v>4</v>
      </c>
      <c r="C291" t="s">
        <v>25</v>
      </c>
      <c r="D291">
        <v>16</v>
      </c>
      <c r="F291" t="s">
        <v>459</v>
      </c>
    </row>
    <row r="292" spans="1:7" hidden="1" x14ac:dyDescent="0.75">
      <c r="A292" s="5">
        <v>43831</v>
      </c>
      <c r="B292" t="s">
        <v>4</v>
      </c>
      <c r="C292" t="s">
        <v>25</v>
      </c>
      <c r="F292" t="s">
        <v>459</v>
      </c>
      <c r="G292" t="s">
        <v>347</v>
      </c>
    </row>
    <row r="293" spans="1:7" x14ac:dyDescent="0.75">
      <c r="A293" s="5">
        <v>43862</v>
      </c>
      <c r="B293" t="s">
        <v>4</v>
      </c>
      <c r="C293" t="s">
        <v>25</v>
      </c>
      <c r="D293">
        <v>8</v>
      </c>
      <c r="F293" t="s">
        <v>459</v>
      </c>
    </row>
    <row r="294" spans="1:7" x14ac:dyDescent="0.75">
      <c r="A294" s="5">
        <v>43891</v>
      </c>
      <c r="B294" t="s">
        <v>4</v>
      </c>
      <c r="C294" t="s">
        <v>25</v>
      </c>
      <c r="D294">
        <v>8</v>
      </c>
      <c r="F294" t="s">
        <v>459</v>
      </c>
    </row>
    <row r="295" spans="1:7" x14ac:dyDescent="0.75">
      <c r="A295" s="5">
        <v>43922</v>
      </c>
      <c r="B295" t="s">
        <v>4</v>
      </c>
      <c r="C295" t="s">
        <v>25</v>
      </c>
      <c r="D295">
        <v>2</v>
      </c>
      <c r="F295" t="s">
        <v>459</v>
      </c>
    </row>
    <row r="296" spans="1:7" hidden="1" x14ac:dyDescent="0.75">
      <c r="A296" s="5">
        <v>43952</v>
      </c>
      <c r="B296" t="s">
        <v>4</v>
      </c>
      <c r="C296" t="s">
        <v>25</v>
      </c>
      <c r="F296" t="s">
        <v>459</v>
      </c>
      <c r="G296" t="s">
        <v>348</v>
      </c>
    </row>
    <row r="297" spans="1:7" x14ac:dyDescent="0.75">
      <c r="A297" s="5">
        <v>43983</v>
      </c>
      <c r="B297" t="s">
        <v>4</v>
      </c>
      <c r="C297" t="s">
        <v>25</v>
      </c>
      <c r="D297">
        <v>6</v>
      </c>
      <c r="F297" t="s">
        <v>459</v>
      </c>
    </row>
    <row r="298" spans="1:7" x14ac:dyDescent="0.75">
      <c r="A298" s="5">
        <v>44013</v>
      </c>
      <c r="B298" t="s">
        <v>4</v>
      </c>
      <c r="C298" t="s">
        <v>25</v>
      </c>
      <c r="D298">
        <v>4</v>
      </c>
      <c r="F298" t="s">
        <v>459</v>
      </c>
    </row>
    <row r="299" spans="1:7" x14ac:dyDescent="0.75">
      <c r="A299" s="5">
        <v>44044</v>
      </c>
      <c r="B299" t="s">
        <v>4</v>
      </c>
      <c r="C299" t="s">
        <v>25</v>
      </c>
      <c r="D299">
        <v>6</v>
      </c>
      <c r="F299" t="s">
        <v>459</v>
      </c>
    </row>
    <row r="300" spans="1:7" x14ac:dyDescent="0.75">
      <c r="A300" s="5">
        <v>44075</v>
      </c>
      <c r="B300" t="s">
        <v>4</v>
      </c>
      <c r="C300" t="s">
        <v>25</v>
      </c>
      <c r="D300">
        <v>8</v>
      </c>
      <c r="F300" t="s">
        <v>459</v>
      </c>
    </row>
    <row r="301" spans="1:7" x14ac:dyDescent="0.75">
      <c r="A301" s="5">
        <v>44105</v>
      </c>
      <c r="B301" t="s">
        <v>4</v>
      </c>
      <c r="C301" t="s">
        <v>25</v>
      </c>
      <c r="D301">
        <v>4</v>
      </c>
      <c r="F301" t="s">
        <v>459</v>
      </c>
    </row>
    <row r="302" spans="1:7" x14ac:dyDescent="0.75">
      <c r="A302" s="5">
        <v>44126</v>
      </c>
      <c r="B302" t="s">
        <v>4</v>
      </c>
      <c r="C302" t="s">
        <v>452</v>
      </c>
      <c r="D302">
        <v>1</v>
      </c>
      <c r="E302" t="s">
        <v>34</v>
      </c>
      <c r="F302" t="s">
        <v>459</v>
      </c>
      <c r="G302" s="6" t="s">
        <v>453</v>
      </c>
    </row>
    <row r="303" spans="1:7" x14ac:dyDescent="0.75">
      <c r="A303" s="5">
        <v>44136</v>
      </c>
      <c r="B303" t="s">
        <v>4</v>
      </c>
      <c r="C303" t="s">
        <v>25</v>
      </c>
      <c r="D303">
        <v>7</v>
      </c>
      <c r="F303" t="s">
        <v>459</v>
      </c>
    </row>
    <row r="304" spans="1:7" x14ac:dyDescent="0.75">
      <c r="A304" s="5">
        <v>44166</v>
      </c>
      <c r="B304" t="s">
        <v>4</v>
      </c>
      <c r="C304" t="s">
        <v>25</v>
      </c>
      <c r="D304">
        <v>15</v>
      </c>
      <c r="F304" t="s">
        <v>459</v>
      </c>
    </row>
    <row r="305" spans="4:4" hidden="1" x14ac:dyDescent="0.75">
      <c r="D305" s="14"/>
    </row>
  </sheetData>
  <autoFilter ref="A1:H305" xr:uid="{BE26B5EB-F14C-4761-83BA-2F7099E441DF}">
    <filterColumn colId="3">
      <customFilters>
        <customFilter operator="notEqual" val=" "/>
      </customFilters>
    </filterColumn>
  </autoFilter>
  <hyperlinks>
    <hyperlink ref="H2" r:id="rId1" xr:uid="{5A0357B8-A72B-4E78-B071-D5CE56D3E9EF}"/>
    <hyperlink ref="H207" r:id="rId2" xr:uid="{5D920BC1-674A-45E6-A04C-E6728C32BF2A}"/>
    <hyperlink ref="H220" r:id="rId3" xr:uid="{9A4062F2-DAB7-4B7D-A3B5-C49331238EAD}"/>
    <hyperlink ref="H252" r:id="rId4" xr:uid="{475A8DA8-5FBC-47B5-BC6D-7099B5FDD461}"/>
    <hyperlink ref="H261" r:id="rId5" xr:uid="{A53BD311-ED29-4114-BB12-6F4BEF4A50E7}"/>
    <hyperlink ref="G302" r:id="rId6" xr:uid="{05B62017-AA4A-4796-8EF7-553A351C3280}"/>
    <hyperlink ref="G286" r:id="rId7" xr:uid="{1789FE51-D8F4-452E-AC31-2C8BD93EF9ED}"/>
    <hyperlink ref="G200" r:id="rId8" xr:uid="{14B5F36B-4762-43BE-A4FE-402283631830}"/>
    <hyperlink ref="G177" r:id="rId9" xr:uid="{C052B68D-D6C9-4913-B830-337B63B93DE2}"/>
    <hyperlink ref="G191" r:id="rId10" xr:uid="{F63B81B3-B7ED-49EF-9CCF-DB341C3ADAD3}"/>
  </hyperlinks>
  <pageMargins left="0.7" right="0.7" top="0.75" bottom="0.75" header="0.3" footer="0.3"/>
  <pageSetup orientation="portrait"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72C64-AC2C-46A5-91B1-40FAAD126DE5}">
  <sheetPr codeName="Sheet5"/>
  <dimension ref="A1:L30"/>
  <sheetViews>
    <sheetView workbookViewId="0">
      <selection activeCell="C12" sqref="C12"/>
    </sheetView>
  </sheetViews>
  <sheetFormatPr defaultRowHeight="14.75" x14ac:dyDescent="0.75"/>
  <cols>
    <col min="1" max="1" width="15.86328125" style="12" customWidth="1"/>
    <col min="2" max="2" width="13.31640625" customWidth="1"/>
    <col min="3" max="4" width="51.81640625" customWidth="1"/>
    <col min="5" max="8" width="28" customWidth="1"/>
    <col min="9" max="9" width="46.953125" customWidth="1"/>
    <col min="10" max="10" width="46.2265625" customWidth="1"/>
    <col min="11" max="11" width="14.04296875" customWidth="1"/>
    <col min="12" max="12" width="13.5" customWidth="1"/>
  </cols>
  <sheetData>
    <row r="1" spans="1:12" x14ac:dyDescent="0.75">
      <c r="A1" s="13" t="s">
        <v>0</v>
      </c>
      <c r="B1" s="4" t="s">
        <v>634</v>
      </c>
      <c r="C1" s="4" t="s">
        <v>635</v>
      </c>
      <c r="D1" s="4" t="s">
        <v>26</v>
      </c>
      <c r="E1" s="4" t="s">
        <v>7</v>
      </c>
      <c r="F1" s="4" t="s">
        <v>1232</v>
      </c>
      <c r="G1" s="4" t="s">
        <v>1233</v>
      </c>
      <c r="H1" s="4" t="s">
        <v>636</v>
      </c>
      <c r="I1" s="4" t="s">
        <v>8</v>
      </c>
      <c r="J1" s="4" t="s">
        <v>9</v>
      </c>
      <c r="K1" s="4" t="s">
        <v>41</v>
      </c>
      <c r="L1" s="4" t="s">
        <v>42</v>
      </c>
    </row>
    <row r="2" spans="1:12" x14ac:dyDescent="0.75">
      <c r="A2" s="12">
        <v>42724</v>
      </c>
      <c r="B2" t="s">
        <v>1236</v>
      </c>
      <c r="C2" s="24" t="s">
        <v>1238</v>
      </c>
      <c r="D2" s="24">
        <v>1</v>
      </c>
      <c r="E2" t="s">
        <v>5</v>
      </c>
      <c r="G2" t="s">
        <v>1234</v>
      </c>
      <c r="H2" t="s">
        <v>1234</v>
      </c>
      <c r="I2" t="s">
        <v>1240</v>
      </c>
      <c r="K2" t="s">
        <v>1237</v>
      </c>
    </row>
    <row r="3" spans="1:12" x14ac:dyDescent="0.75">
      <c r="A3" s="12">
        <v>42748</v>
      </c>
      <c r="B3" t="s">
        <v>6</v>
      </c>
      <c r="C3" s="24" t="s">
        <v>1239</v>
      </c>
      <c r="D3" s="24">
        <v>1</v>
      </c>
      <c r="E3" t="s">
        <v>5</v>
      </c>
      <c r="G3" t="s">
        <v>1234</v>
      </c>
      <c r="H3" t="s">
        <v>1234</v>
      </c>
      <c r="I3" t="s">
        <v>1241</v>
      </c>
    </row>
    <row r="4" spans="1:12" x14ac:dyDescent="0.75">
      <c r="A4" s="12">
        <v>42758</v>
      </c>
      <c r="B4" t="s">
        <v>6</v>
      </c>
      <c r="C4" s="24" t="s">
        <v>1248</v>
      </c>
      <c r="D4" s="24">
        <v>1</v>
      </c>
      <c r="E4" t="s">
        <v>659</v>
      </c>
      <c r="G4" t="s">
        <v>1242</v>
      </c>
      <c r="H4" t="s">
        <v>4</v>
      </c>
      <c r="I4" t="s">
        <v>1243</v>
      </c>
      <c r="K4" t="s">
        <v>1235</v>
      </c>
      <c r="L4" t="s">
        <v>1244</v>
      </c>
    </row>
    <row r="5" spans="1:12" x14ac:dyDescent="0.75">
      <c r="A5" s="12">
        <v>42781</v>
      </c>
      <c r="B5" t="s">
        <v>6</v>
      </c>
      <c r="C5" s="24" t="s">
        <v>1247</v>
      </c>
      <c r="D5" s="24">
        <v>1</v>
      </c>
      <c r="E5" t="s">
        <v>659</v>
      </c>
      <c r="G5" t="s">
        <v>1242</v>
      </c>
      <c r="H5" t="s">
        <v>1245</v>
      </c>
      <c r="K5" t="s">
        <v>1235</v>
      </c>
    </row>
    <row r="6" spans="1:12" x14ac:dyDescent="0.75">
      <c r="A6" s="12">
        <v>42808</v>
      </c>
      <c r="B6" t="s">
        <v>6</v>
      </c>
      <c r="C6" s="24" t="s">
        <v>1246</v>
      </c>
      <c r="D6" s="24">
        <v>1</v>
      </c>
      <c r="E6" t="s">
        <v>659</v>
      </c>
      <c r="H6" t="s">
        <v>1245</v>
      </c>
      <c r="K6" t="s">
        <v>1235</v>
      </c>
    </row>
    <row r="7" spans="1:12" x14ac:dyDescent="0.75">
      <c r="A7" s="12">
        <v>42858</v>
      </c>
      <c r="B7" t="s">
        <v>1236</v>
      </c>
      <c r="C7" s="24" t="s">
        <v>1249</v>
      </c>
      <c r="D7" s="24">
        <v>1</v>
      </c>
      <c r="E7" t="s">
        <v>659</v>
      </c>
      <c r="F7" t="s">
        <v>1231</v>
      </c>
      <c r="G7" t="s">
        <v>1242</v>
      </c>
      <c r="H7" t="s">
        <v>1245</v>
      </c>
      <c r="I7" t="s">
        <v>1250</v>
      </c>
      <c r="K7" t="s">
        <v>1235</v>
      </c>
    </row>
    <row r="8" spans="1:12" x14ac:dyDescent="0.75">
      <c r="A8" s="12">
        <v>42920</v>
      </c>
      <c r="B8" t="s">
        <v>6</v>
      </c>
      <c r="C8" s="24" t="s">
        <v>1251</v>
      </c>
      <c r="D8" s="24">
        <v>1</v>
      </c>
      <c r="E8" t="s">
        <v>659</v>
      </c>
      <c r="G8" t="s">
        <v>1242</v>
      </c>
      <c r="H8" t="s">
        <v>1245</v>
      </c>
      <c r="I8" t="s">
        <v>1252</v>
      </c>
      <c r="K8" t="s">
        <v>1235</v>
      </c>
    </row>
    <row r="9" spans="1:12" x14ac:dyDescent="0.75">
      <c r="A9" s="12">
        <v>42992</v>
      </c>
      <c r="B9" t="s">
        <v>6</v>
      </c>
      <c r="C9" s="24" t="s">
        <v>1253</v>
      </c>
      <c r="D9" s="24">
        <v>1</v>
      </c>
      <c r="E9" t="s">
        <v>659</v>
      </c>
      <c r="G9" t="s">
        <v>1242</v>
      </c>
      <c r="H9" t="s">
        <v>1245</v>
      </c>
      <c r="K9" t="s">
        <v>1235</v>
      </c>
    </row>
    <row r="10" spans="1:12" x14ac:dyDescent="0.75">
      <c r="A10" s="12">
        <v>43038</v>
      </c>
      <c r="B10" t="s">
        <v>6</v>
      </c>
      <c r="C10" s="24" t="s">
        <v>1254</v>
      </c>
      <c r="D10" s="24">
        <v>1</v>
      </c>
      <c r="E10" t="s">
        <v>659</v>
      </c>
      <c r="G10" t="s">
        <v>1242</v>
      </c>
      <c r="H10" t="s">
        <v>1245</v>
      </c>
      <c r="K10" t="s">
        <v>1235</v>
      </c>
    </row>
    <row r="11" spans="1:12" x14ac:dyDescent="0.75">
      <c r="A11" s="12">
        <v>43058</v>
      </c>
      <c r="B11" t="s">
        <v>1236</v>
      </c>
      <c r="C11" s="24" t="s">
        <v>1255</v>
      </c>
      <c r="D11" s="24">
        <v>1</v>
      </c>
      <c r="E11" t="s">
        <v>14</v>
      </c>
      <c r="G11" t="s">
        <v>1234</v>
      </c>
      <c r="H11" t="s">
        <v>1234</v>
      </c>
    </row>
    <row r="12" spans="1:12" x14ac:dyDescent="0.75">
      <c r="A12" s="12">
        <v>43061</v>
      </c>
      <c r="B12" t="s">
        <v>12</v>
      </c>
      <c r="C12" t="s">
        <v>1275</v>
      </c>
      <c r="D12" s="24">
        <v>1</v>
      </c>
      <c r="E12" t="s">
        <v>5</v>
      </c>
      <c r="F12" t="s">
        <v>911</v>
      </c>
      <c r="G12" t="s">
        <v>1234</v>
      </c>
      <c r="H12" t="s">
        <v>1234</v>
      </c>
      <c r="K12" t="s">
        <v>1259</v>
      </c>
    </row>
    <row r="13" spans="1:12" x14ac:dyDescent="0.75">
      <c r="A13" s="12">
        <v>43090</v>
      </c>
      <c r="B13" t="s">
        <v>6</v>
      </c>
      <c r="C13" t="s">
        <v>1256</v>
      </c>
      <c r="D13" s="24">
        <v>1</v>
      </c>
      <c r="E13" t="s">
        <v>659</v>
      </c>
      <c r="G13" t="s">
        <v>1242</v>
      </c>
      <c r="H13" t="s">
        <v>1257</v>
      </c>
      <c r="K13" t="s">
        <v>1235</v>
      </c>
    </row>
    <row r="14" spans="1:12" x14ac:dyDescent="0.75">
      <c r="A14" s="12">
        <v>43174</v>
      </c>
      <c r="B14" t="s">
        <v>1236</v>
      </c>
      <c r="C14" t="s">
        <v>1258</v>
      </c>
      <c r="D14" s="24">
        <v>1</v>
      </c>
      <c r="E14" t="s">
        <v>659</v>
      </c>
      <c r="G14" t="s">
        <v>1234</v>
      </c>
      <c r="H14" t="s">
        <v>1234</v>
      </c>
      <c r="K14" t="s">
        <v>1259</v>
      </c>
    </row>
    <row r="15" spans="1:12" x14ac:dyDescent="0.75">
      <c r="A15" s="12">
        <v>43194</v>
      </c>
      <c r="B15" t="s">
        <v>12</v>
      </c>
      <c r="C15" t="s">
        <v>1260</v>
      </c>
      <c r="D15" s="24">
        <v>1</v>
      </c>
      <c r="E15" t="s">
        <v>14</v>
      </c>
      <c r="G15" t="s">
        <v>1234</v>
      </c>
      <c r="H15" t="s">
        <v>1234</v>
      </c>
      <c r="K15" t="s">
        <v>1259</v>
      </c>
    </row>
    <row r="16" spans="1:12" x14ac:dyDescent="0.75">
      <c r="A16" s="12">
        <v>43218</v>
      </c>
      <c r="B16" t="s">
        <v>1236</v>
      </c>
      <c r="C16" t="s">
        <v>1238</v>
      </c>
      <c r="D16" s="24">
        <v>1</v>
      </c>
      <c r="E16" t="s">
        <v>5</v>
      </c>
      <c r="F16" t="s">
        <v>911</v>
      </c>
      <c r="G16" t="s">
        <v>1234</v>
      </c>
      <c r="H16" t="s">
        <v>1234</v>
      </c>
      <c r="K16" t="s">
        <v>1235</v>
      </c>
    </row>
    <row r="17" spans="1:11" x14ac:dyDescent="0.75">
      <c r="A17" s="12">
        <v>43234</v>
      </c>
      <c r="B17" t="s">
        <v>6</v>
      </c>
      <c r="C17" t="s">
        <v>1261</v>
      </c>
      <c r="D17" s="24">
        <v>1</v>
      </c>
      <c r="E17" t="s">
        <v>659</v>
      </c>
      <c r="G17" t="s">
        <v>1242</v>
      </c>
      <c r="H17" t="s">
        <v>1245</v>
      </c>
      <c r="K17" t="s">
        <v>1235</v>
      </c>
    </row>
    <row r="18" spans="1:11" x14ac:dyDescent="0.75">
      <c r="A18" s="12">
        <v>43311</v>
      </c>
      <c r="B18" t="s">
        <v>6</v>
      </c>
      <c r="C18" t="s">
        <v>1262</v>
      </c>
      <c r="D18" s="24">
        <v>1</v>
      </c>
      <c r="E18" t="s">
        <v>5</v>
      </c>
      <c r="G18" t="s">
        <v>1242</v>
      </c>
      <c r="H18" t="s">
        <v>1245</v>
      </c>
      <c r="K18" t="s">
        <v>1235</v>
      </c>
    </row>
    <row r="19" spans="1:11" x14ac:dyDescent="0.75">
      <c r="A19" s="12">
        <v>43350</v>
      </c>
      <c r="B19" t="s">
        <v>12</v>
      </c>
      <c r="C19" t="s">
        <v>1263</v>
      </c>
      <c r="D19" s="24">
        <v>1</v>
      </c>
      <c r="E19" t="s">
        <v>46</v>
      </c>
      <c r="G19" t="s">
        <v>1234</v>
      </c>
      <c r="H19" t="s">
        <v>1234</v>
      </c>
      <c r="J19" s="6" t="s">
        <v>652</v>
      </c>
      <c r="K19" t="s">
        <v>1259</v>
      </c>
    </row>
    <row r="20" spans="1:11" x14ac:dyDescent="0.75">
      <c r="A20" s="12">
        <v>43432</v>
      </c>
      <c r="B20" t="s">
        <v>6</v>
      </c>
      <c r="C20" t="s">
        <v>1264</v>
      </c>
      <c r="D20" s="24">
        <v>1</v>
      </c>
      <c r="E20" t="s">
        <v>659</v>
      </c>
      <c r="J20" s="6"/>
      <c r="K20" t="s">
        <v>1259</v>
      </c>
    </row>
    <row r="21" spans="1:11" x14ac:dyDescent="0.75">
      <c r="A21" s="12">
        <v>43452</v>
      </c>
      <c r="B21" t="s">
        <v>1236</v>
      </c>
      <c r="C21" t="s">
        <v>1265</v>
      </c>
      <c r="D21" s="24">
        <v>1</v>
      </c>
      <c r="E21" t="s">
        <v>1146</v>
      </c>
      <c r="J21" s="6"/>
    </row>
    <row r="22" spans="1:11" x14ac:dyDescent="0.75">
      <c r="A22" s="12">
        <v>43510</v>
      </c>
      <c r="B22" t="s">
        <v>12</v>
      </c>
      <c r="C22" t="s">
        <v>1266</v>
      </c>
      <c r="D22" s="24">
        <v>1</v>
      </c>
      <c r="E22" t="s">
        <v>5</v>
      </c>
      <c r="G22" t="s">
        <v>1234</v>
      </c>
      <c r="H22" t="s">
        <v>1234</v>
      </c>
      <c r="K22" t="s">
        <v>1259</v>
      </c>
    </row>
    <row r="23" spans="1:11" x14ac:dyDescent="0.75">
      <c r="A23" s="12">
        <v>43580</v>
      </c>
      <c r="B23" t="s">
        <v>6</v>
      </c>
      <c r="C23" t="s">
        <v>1267</v>
      </c>
      <c r="D23" s="24">
        <v>1</v>
      </c>
      <c r="E23" t="s">
        <v>659</v>
      </c>
      <c r="G23" t="s">
        <v>1242</v>
      </c>
      <c r="H23" t="s">
        <v>656</v>
      </c>
      <c r="K23" t="s">
        <v>1235</v>
      </c>
    </row>
    <row r="24" spans="1:11" x14ac:dyDescent="0.75">
      <c r="A24" s="12">
        <v>43678</v>
      </c>
      <c r="B24" t="s">
        <v>6</v>
      </c>
      <c r="C24" t="s">
        <v>1268</v>
      </c>
      <c r="D24" s="24">
        <v>1</v>
      </c>
      <c r="E24" t="s">
        <v>659</v>
      </c>
      <c r="G24" t="s">
        <v>1242</v>
      </c>
      <c r="H24" t="s">
        <v>1269</v>
      </c>
      <c r="K24" t="s">
        <v>1235</v>
      </c>
    </row>
    <row r="25" spans="1:11" x14ac:dyDescent="0.75">
      <c r="A25" s="12">
        <v>43724</v>
      </c>
      <c r="B25" t="s">
        <v>12</v>
      </c>
      <c r="C25" t="s">
        <v>1270</v>
      </c>
      <c r="D25" s="24">
        <v>1</v>
      </c>
      <c r="E25" t="s">
        <v>14</v>
      </c>
      <c r="F25" t="s">
        <v>911</v>
      </c>
      <c r="G25" t="s">
        <v>1234</v>
      </c>
      <c r="H25" t="s">
        <v>1234</v>
      </c>
      <c r="K25" t="s">
        <v>1259</v>
      </c>
    </row>
    <row r="26" spans="1:11" x14ac:dyDescent="0.75">
      <c r="A26" s="12">
        <v>43732</v>
      </c>
      <c r="B26" t="s">
        <v>1236</v>
      </c>
      <c r="C26" t="s">
        <v>1271</v>
      </c>
      <c r="D26" s="24">
        <v>1</v>
      </c>
      <c r="E26" t="s">
        <v>38</v>
      </c>
      <c r="G26" t="s">
        <v>1234</v>
      </c>
      <c r="H26" t="s">
        <v>1234</v>
      </c>
    </row>
    <row r="27" spans="1:11" x14ac:dyDescent="0.75">
      <c r="A27" s="12">
        <v>43767</v>
      </c>
      <c r="B27" t="s">
        <v>1236</v>
      </c>
      <c r="C27" t="s">
        <v>1265</v>
      </c>
      <c r="D27" s="24">
        <v>1</v>
      </c>
      <c r="E27" t="s">
        <v>1146</v>
      </c>
      <c r="G27" t="s">
        <v>1234</v>
      </c>
      <c r="H27" t="s">
        <v>1234</v>
      </c>
    </row>
    <row r="28" spans="1:11" x14ac:dyDescent="0.75">
      <c r="A28" s="12">
        <v>43809</v>
      </c>
      <c r="B28" t="s">
        <v>6</v>
      </c>
      <c r="C28" t="s">
        <v>1272</v>
      </c>
      <c r="D28" s="24">
        <v>1</v>
      </c>
      <c r="E28" t="s">
        <v>659</v>
      </c>
      <c r="G28" t="s">
        <v>1242</v>
      </c>
      <c r="H28" t="s">
        <v>1269</v>
      </c>
      <c r="K28" t="s">
        <v>1235</v>
      </c>
    </row>
    <row r="29" spans="1:11" x14ac:dyDescent="0.75">
      <c r="A29" s="12">
        <v>43943</v>
      </c>
      <c r="B29" t="s">
        <v>1236</v>
      </c>
      <c r="C29" t="s">
        <v>1273</v>
      </c>
      <c r="D29" s="24">
        <v>1</v>
      </c>
      <c r="E29" t="s">
        <v>193</v>
      </c>
      <c r="G29" t="s">
        <v>1234</v>
      </c>
      <c r="H29" t="s">
        <v>1234</v>
      </c>
      <c r="K29" t="s">
        <v>1259</v>
      </c>
    </row>
    <row r="30" spans="1:11" x14ac:dyDescent="0.75">
      <c r="A30" s="12">
        <v>44013</v>
      </c>
      <c r="B30" t="s">
        <v>12</v>
      </c>
      <c r="C30" t="s">
        <v>1274</v>
      </c>
      <c r="D30" s="24">
        <v>1</v>
      </c>
      <c r="E30" t="s">
        <v>193</v>
      </c>
      <c r="G30" t="s">
        <v>1234</v>
      </c>
      <c r="H30" t="s">
        <v>1234</v>
      </c>
      <c r="K30" t="s">
        <v>1259</v>
      </c>
    </row>
  </sheetData>
  <autoFilter ref="A1:L30" xr:uid="{DB372C64-AC2C-46A5-91B1-40FAAD126DE5}"/>
  <hyperlinks>
    <hyperlink ref="J19" r:id="rId1" xr:uid="{0B5EE291-2424-489D-84A0-B3805FC72BC7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F32A-30F4-47AD-A344-6E8CABE3F50A}">
  <sheetPr codeName="Sheet6"/>
  <dimension ref="A1:H142"/>
  <sheetViews>
    <sheetView workbookViewId="0">
      <selection activeCell="A2" sqref="A2"/>
    </sheetView>
  </sheetViews>
  <sheetFormatPr defaultRowHeight="14.75" x14ac:dyDescent="0.75"/>
  <cols>
    <col min="1" max="1" width="11.7265625" style="22" bestFit="1" customWidth="1"/>
    <col min="2" max="2" width="13.6328125" customWidth="1"/>
    <col min="3" max="3" width="12.76953125" customWidth="1"/>
    <col min="4" max="5" width="12.86328125" customWidth="1"/>
    <col min="6" max="6" width="10.6328125" customWidth="1"/>
    <col min="7" max="7" width="88.31640625" customWidth="1"/>
    <col min="8" max="8" width="140.36328125" customWidth="1"/>
  </cols>
  <sheetData>
    <row r="1" spans="1:8" x14ac:dyDescent="0.75">
      <c r="A1" s="22" t="s">
        <v>0</v>
      </c>
      <c r="B1" t="s">
        <v>110</v>
      </c>
      <c r="C1" t="s">
        <v>637</v>
      </c>
      <c r="D1" t="s">
        <v>638</v>
      </c>
      <c r="E1" t="s">
        <v>26</v>
      </c>
      <c r="F1" t="s">
        <v>7</v>
      </c>
      <c r="G1" t="s">
        <v>8</v>
      </c>
      <c r="H1" t="s">
        <v>9</v>
      </c>
    </row>
    <row r="2" spans="1:8" x14ac:dyDescent="0.75">
      <c r="A2" s="22">
        <v>42016</v>
      </c>
      <c r="B2" t="s">
        <v>4</v>
      </c>
      <c r="C2" t="s">
        <v>639</v>
      </c>
      <c r="D2" t="s">
        <v>18</v>
      </c>
      <c r="E2">
        <v>1</v>
      </c>
      <c r="F2" t="s">
        <v>19</v>
      </c>
      <c r="G2" t="s">
        <v>1472</v>
      </c>
      <c r="H2" s="6" t="s">
        <v>1473</v>
      </c>
    </row>
    <row r="3" spans="1:8" x14ac:dyDescent="0.75">
      <c r="A3" s="22">
        <v>42018</v>
      </c>
      <c r="B3" t="s">
        <v>5</v>
      </c>
      <c r="C3" t="s">
        <v>656</v>
      </c>
      <c r="D3" t="s">
        <v>18</v>
      </c>
      <c r="E3">
        <v>1</v>
      </c>
      <c r="F3" t="s">
        <v>19</v>
      </c>
      <c r="G3" t="s">
        <v>984</v>
      </c>
      <c r="H3" s="6" t="s">
        <v>983</v>
      </c>
    </row>
    <row r="4" spans="1:8" x14ac:dyDescent="0.75">
      <c r="A4" s="22">
        <v>42030</v>
      </c>
      <c r="B4" t="s">
        <v>5</v>
      </c>
      <c r="C4" t="s">
        <v>639</v>
      </c>
      <c r="D4" t="s">
        <v>10</v>
      </c>
      <c r="E4">
        <v>1</v>
      </c>
      <c r="F4" t="s">
        <v>5</v>
      </c>
      <c r="G4" t="s">
        <v>1901</v>
      </c>
      <c r="H4" s="6" t="s">
        <v>1902</v>
      </c>
    </row>
    <row r="5" spans="1:8" x14ac:dyDescent="0.75">
      <c r="A5" s="22">
        <v>42038</v>
      </c>
      <c r="B5" t="s">
        <v>4</v>
      </c>
      <c r="C5" t="s">
        <v>656</v>
      </c>
      <c r="D5" t="s">
        <v>10</v>
      </c>
      <c r="E5">
        <v>1</v>
      </c>
      <c r="F5" t="s">
        <v>4</v>
      </c>
      <c r="G5" t="s">
        <v>1470</v>
      </c>
      <c r="H5" s="6" t="s">
        <v>1471</v>
      </c>
    </row>
    <row r="6" spans="1:8" x14ac:dyDescent="0.75">
      <c r="A6" s="22">
        <v>42063</v>
      </c>
      <c r="B6" t="s">
        <v>5</v>
      </c>
      <c r="C6" t="s">
        <v>656</v>
      </c>
      <c r="D6" t="s">
        <v>18</v>
      </c>
      <c r="E6">
        <v>1</v>
      </c>
      <c r="F6" t="s">
        <v>19</v>
      </c>
      <c r="G6" t="s">
        <v>980</v>
      </c>
      <c r="H6" s="6" t="s">
        <v>979</v>
      </c>
    </row>
    <row r="7" spans="1:8" x14ac:dyDescent="0.75">
      <c r="A7" s="22">
        <v>42082</v>
      </c>
      <c r="B7" t="s">
        <v>4</v>
      </c>
      <c r="C7" t="s">
        <v>639</v>
      </c>
      <c r="D7" t="s">
        <v>18</v>
      </c>
      <c r="E7">
        <v>1</v>
      </c>
      <c r="F7" t="s">
        <v>19</v>
      </c>
      <c r="G7" t="s">
        <v>1469</v>
      </c>
      <c r="H7" s="6" t="s">
        <v>1468</v>
      </c>
    </row>
    <row r="8" spans="1:8" x14ac:dyDescent="0.75">
      <c r="A8" s="22">
        <v>42148</v>
      </c>
      <c r="B8" t="s">
        <v>4</v>
      </c>
      <c r="C8" t="s">
        <v>639</v>
      </c>
      <c r="D8" t="s">
        <v>18</v>
      </c>
      <c r="E8">
        <v>1</v>
      </c>
      <c r="F8" t="s">
        <v>19</v>
      </c>
      <c r="G8" t="s">
        <v>1899</v>
      </c>
      <c r="H8" s="6" t="s">
        <v>1900</v>
      </c>
    </row>
    <row r="9" spans="1:8" x14ac:dyDescent="0.75">
      <c r="A9" s="22">
        <v>42090</v>
      </c>
      <c r="B9" t="s">
        <v>5</v>
      </c>
      <c r="C9" t="s">
        <v>639</v>
      </c>
      <c r="D9" t="s">
        <v>18</v>
      </c>
      <c r="E9">
        <v>1</v>
      </c>
      <c r="F9" t="s">
        <v>19</v>
      </c>
      <c r="G9" t="s">
        <v>973</v>
      </c>
      <c r="H9" s="6" t="s">
        <v>974</v>
      </c>
    </row>
    <row r="10" spans="1:8" x14ac:dyDescent="0.75">
      <c r="A10" s="22">
        <v>42096</v>
      </c>
      <c r="B10" t="s">
        <v>4</v>
      </c>
      <c r="C10" t="s">
        <v>639</v>
      </c>
      <c r="D10" t="s">
        <v>18</v>
      </c>
      <c r="E10">
        <v>1</v>
      </c>
      <c r="F10" t="s">
        <v>19</v>
      </c>
      <c r="G10" t="s">
        <v>1465</v>
      </c>
      <c r="H10" s="6" t="s">
        <v>1464</v>
      </c>
    </row>
    <row r="11" spans="1:8" x14ac:dyDescent="0.75">
      <c r="A11" s="22">
        <v>42108</v>
      </c>
      <c r="B11" t="s">
        <v>5</v>
      </c>
      <c r="C11" t="s">
        <v>639</v>
      </c>
      <c r="D11" t="s">
        <v>18</v>
      </c>
      <c r="E11">
        <v>1</v>
      </c>
      <c r="F11" t="s">
        <v>19</v>
      </c>
      <c r="G11" t="s">
        <v>972</v>
      </c>
      <c r="H11" s="6" t="s">
        <v>971</v>
      </c>
    </row>
    <row r="12" spans="1:8" x14ac:dyDescent="0.75">
      <c r="A12" s="22">
        <v>42166</v>
      </c>
      <c r="B12" t="s">
        <v>4</v>
      </c>
      <c r="C12" t="s">
        <v>639</v>
      </c>
      <c r="D12" t="s">
        <v>10</v>
      </c>
      <c r="E12">
        <v>1</v>
      </c>
      <c r="F12" t="s">
        <v>639</v>
      </c>
      <c r="G12" t="s">
        <v>1897</v>
      </c>
      <c r="H12" s="6" t="s">
        <v>1898</v>
      </c>
    </row>
    <row r="13" spans="1:8" x14ac:dyDescent="0.75">
      <c r="A13" s="22">
        <v>42199</v>
      </c>
      <c r="B13" t="s">
        <v>4</v>
      </c>
      <c r="C13" t="s">
        <v>639</v>
      </c>
      <c r="D13" t="s">
        <v>18</v>
      </c>
      <c r="E13">
        <v>1</v>
      </c>
      <c r="F13" t="s">
        <v>1461</v>
      </c>
      <c r="G13" t="s">
        <v>1462</v>
      </c>
      <c r="H13" s="6" t="s">
        <v>1463</v>
      </c>
    </row>
    <row r="14" spans="1:8" x14ac:dyDescent="0.75">
      <c r="A14" s="22">
        <v>42215</v>
      </c>
      <c r="B14" t="s">
        <v>5</v>
      </c>
      <c r="C14" t="s">
        <v>639</v>
      </c>
      <c r="D14" t="s">
        <v>18</v>
      </c>
      <c r="E14">
        <v>1</v>
      </c>
      <c r="F14" t="s">
        <v>19</v>
      </c>
      <c r="G14" t="s">
        <v>957</v>
      </c>
      <c r="H14" s="6" t="s">
        <v>958</v>
      </c>
    </row>
    <row r="15" spans="1:8" x14ac:dyDescent="0.75">
      <c r="A15" s="22">
        <v>42241</v>
      </c>
      <c r="B15" t="s">
        <v>5</v>
      </c>
      <c r="C15" t="s">
        <v>656</v>
      </c>
      <c r="D15" t="s">
        <v>10</v>
      </c>
      <c r="E15">
        <v>1</v>
      </c>
      <c r="F15" t="s">
        <v>5</v>
      </c>
      <c r="G15" t="s">
        <v>955</v>
      </c>
      <c r="H15" s="6" t="s">
        <v>956</v>
      </c>
    </row>
    <row r="16" spans="1:8" x14ac:dyDescent="0.75">
      <c r="A16" s="22">
        <v>42268</v>
      </c>
      <c r="B16" t="s">
        <v>5</v>
      </c>
      <c r="C16" t="s">
        <v>639</v>
      </c>
      <c r="D16" t="s">
        <v>10</v>
      </c>
      <c r="E16">
        <v>1</v>
      </c>
      <c r="F16" t="s">
        <v>5</v>
      </c>
      <c r="G16" t="s">
        <v>1895</v>
      </c>
      <c r="H16" s="6" t="s">
        <v>1896</v>
      </c>
    </row>
    <row r="17" spans="1:8" x14ac:dyDescent="0.75">
      <c r="A17" s="22">
        <v>42262</v>
      </c>
      <c r="B17" t="s">
        <v>4</v>
      </c>
      <c r="C17" t="s">
        <v>656</v>
      </c>
      <c r="D17" t="s">
        <v>18</v>
      </c>
      <c r="E17">
        <v>1</v>
      </c>
      <c r="F17" t="s">
        <v>19</v>
      </c>
      <c r="G17" t="s">
        <v>1457</v>
      </c>
      <c r="H17" s="6" t="s">
        <v>1458</v>
      </c>
    </row>
    <row r="18" spans="1:8" x14ac:dyDescent="0.75">
      <c r="A18" s="22">
        <v>42268</v>
      </c>
      <c r="B18" t="s">
        <v>5</v>
      </c>
      <c r="C18" t="s">
        <v>639</v>
      </c>
      <c r="D18" t="s">
        <v>10</v>
      </c>
      <c r="E18">
        <v>1</v>
      </c>
      <c r="F18" t="s">
        <v>5</v>
      </c>
      <c r="G18" t="s">
        <v>953</v>
      </c>
      <c r="H18" s="6" t="s">
        <v>954</v>
      </c>
    </row>
    <row r="19" spans="1:8" x14ac:dyDescent="0.75">
      <c r="A19" s="22">
        <v>42279</v>
      </c>
      <c r="B19" t="s">
        <v>4</v>
      </c>
      <c r="C19" t="s">
        <v>639</v>
      </c>
      <c r="D19" t="s">
        <v>10</v>
      </c>
      <c r="E19">
        <v>1</v>
      </c>
      <c r="F19" t="s">
        <v>38</v>
      </c>
      <c r="G19" t="s">
        <v>1894</v>
      </c>
      <c r="H19" s="6" t="s">
        <v>1893</v>
      </c>
    </row>
    <row r="20" spans="1:8" x14ac:dyDescent="0.75">
      <c r="A20" s="22">
        <v>42295</v>
      </c>
      <c r="B20" t="s">
        <v>4</v>
      </c>
      <c r="C20" t="s">
        <v>639</v>
      </c>
      <c r="D20" t="s">
        <v>10</v>
      </c>
      <c r="E20">
        <v>1</v>
      </c>
      <c r="F20" t="s">
        <v>639</v>
      </c>
      <c r="G20" t="s">
        <v>1891</v>
      </c>
      <c r="H20" s="6" t="s">
        <v>1892</v>
      </c>
    </row>
    <row r="21" spans="1:8" x14ac:dyDescent="0.75">
      <c r="A21" s="22">
        <v>42298</v>
      </c>
      <c r="B21" t="s">
        <v>5</v>
      </c>
      <c r="C21" t="s">
        <v>656</v>
      </c>
      <c r="D21" t="s">
        <v>18</v>
      </c>
      <c r="E21">
        <v>1</v>
      </c>
      <c r="F21" t="s">
        <v>19</v>
      </c>
      <c r="G21" t="s">
        <v>943</v>
      </c>
      <c r="H21" s="6" t="s">
        <v>942</v>
      </c>
    </row>
    <row r="22" spans="1:8" x14ac:dyDescent="0.75">
      <c r="A22" s="22">
        <v>42299</v>
      </c>
      <c r="B22" t="s">
        <v>4</v>
      </c>
      <c r="C22" t="s">
        <v>639</v>
      </c>
      <c r="D22" t="s">
        <v>10</v>
      </c>
      <c r="E22">
        <v>1</v>
      </c>
      <c r="F22" t="s">
        <v>767</v>
      </c>
      <c r="G22" t="s">
        <v>1889</v>
      </c>
      <c r="H22" s="6" t="s">
        <v>1890</v>
      </c>
    </row>
    <row r="23" spans="1:8" x14ac:dyDescent="0.75">
      <c r="A23" s="22">
        <v>42305</v>
      </c>
      <c r="B23" t="s">
        <v>4</v>
      </c>
      <c r="C23" t="s">
        <v>639</v>
      </c>
      <c r="D23" t="s">
        <v>10</v>
      </c>
      <c r="E23">
        <v>1</v>
      </c>
      <c r="F23" t="s">
        <v>4</v>
      </c>
      <c r="G23" t="s">
        <v>1888</v>
      </c>
      <c r="H23" s="6" t="s">
        <v>1887</v>
      </c>
    </row>
    <row r="24" spans="1:8" x14ac:dyDescent="0.75">
      <c r="A24" s="22">
        <v>42306</v>
      </c>
      <c r="B24" t="s">
        <v>4</v>
      </c>
      <c r="C24" t="s">
        <v>639</v>
      </c>
      <c r="D24" t="s">
        <v>10</v>
      </c>
      <c r="E24">
        <v>1</v>
      </c>
      <c r="F24" t="s">
        <v>4</v>
      </c>
      <c r="G24" t="s">
        <v>1885</v>
      </c>
      <c r="H24" s="6" t="s">
        <v>1886</v>
      </c>
    </row>
    <row r="25" spans="1:8" x14ac:dyDescent="0.75">
      <c r="A25" s="22">
        <v>42317</v>
      </c>
      <c r="B25" t="s">
        <v>4</v>
      </c>
      <c r="C25" t="s">
        <v>639</v>
      </c>
      <c r="D25" t="s">
        <v>10</v>
      </c>
      <c r="E25">
        <v>1</v>
      </c>
      <c r="F25" t="s">
        <v>4</v>
      </c>
      <c r="G25" t="s">
        <v>1455</v>
      </c>
      <c r="H25" s="6" t="s">
        <v>1456</v>
      </c>
    </row>
    <row r="26" spans="1:8" x14ac:dyDescent="0.75">
      <c r="A26" s="22">
        <v>42318</v>
      </c>
      <c r="B26" t="s">
        <v>4</v>
      </c>
      <c r="C26" t="s">
        <v>639</v>
      </c>
      <c r="D26" t="s">
        <v>10</v>
      </c>
      <c r="E26">
        <v>1</v>
      </c>
      <c r="F26" t="s">
        <v>639</v>
      </c>
      <c r="G26" t="s">
        <v>1584</v>
      </c>
      <c r="H26" s="6" t="s">
        <v>1585</v>
      </c>
    </row>
    <row r="27" spans="1:8" x14ac:dyDescent="0.75">
      <c r="A27" s="22">
        <v>42326</v>
      </c>
      <c r="B27" t="s">
        <v>5</v>
      </c>
      <c r="C27" t="s">
        <v>639</v>
      </c>
      <c r="D27" t="s">
        <v>18</v>
      </c>
      <c r="E27">
        <v>1</v>
      </c>
      <c r="F27" t="s">
        <v>19</v>
      </c>
      <c r="G27" t="s">
        <v>934</v>
      </c>
      <c r="H27" s="6" t="s">
        <v>935</v>
      </c>
    </row>
    <row r="28" spans="1:8" x14ac:dyDescent="0.75">
      <c r="A28" s="22">
        <v>42332</v>
      </c>
      <c r="B28" t="s">
        <v>5</v>
      </c>
      <c r="C28" t="s">
        <v>656</v>
      </c>
      <c r="D28" t="s">
        <v>10</v>
      </c>
      <c r="E28">
        <v>1</v>
      </c>
      <c r="F28" t="s">
        <v>5</v>
      </c>
      <c r="G28" t="s">
        <v>930</v>
      </c>
      <c r="H28" s="6" t="s">
        <v>931</v>
      </c>
    </row>
    <row r="29" spans="1:8" x14ac:dyDescent="0.75">
      <c r="A29" s="22">
        <v>42332</v>
      </c>
      <c r="B29" t="s">
        <v>4</v>
      </c>
      <c r="C29" t="s">
        <v>639</v>
      </c>
      <c r="D29" t="s">
        <v>10</v>
      </c>
      <c r="E29">
        <v>1</v>
      </c>
      <c r="F29" t="s">
        <v>639</v>
      </c>
      <c r="G29" t="s">
        <v>1883</v>
      </c>
      <c r="H29" s="6" t="s">
        <v>1884</v>
      </c>
    </row>
    <row r="30" spans="1:8" x14ac:dyDescent="0.75">
      <c r="A30" s="22">
        <v>42338</v>
      </c>
      <c r="B30" t="s">
        <v>5</v>
      </c>
      <c r="C30" t="s">
        <v>639</v>
      </c>
      <c r="D30" t="s">
        <v>10</v>
      </c>
      <c r="E30">
        <v>1</v>
      </c>
      <c r="F30" t="s">
        <v>922</v>
      </c>
      <c r="G30" t="s">
        <v>923</v>
      </c>
      <c r="H30" s="6" t="s">
        <v>924</v>
      </c>
    </row>
    <row r="31" spans="1:8" x14ac:dyDescent="0.75">
      <c r="A31" s="22">
        <v>42347</v>
      </c>
      <c r="B31" t="s">
        <v>4</v>
      </c>
      <c r="C31" t="s">
        <v>639</v>
      </c>
      <c r="D31" t="s">
        <v>10</v>
      </c>
      <c r="E31">
        <v>1</v>
      </c>
      <c r="F31" t="s">
        <v>4</v>
      </c>
      <c r="G31" t="s">
        <v>1443</v>
      </c>
      <c r="H31" s="6" t="s">
        <v>1444</v>
      </c>
    </row>
    <row r="32" spans="1:8" x14ac:dyDescent="0.75">
      <c r="A32" s="22">
        <v>42354</v>
      </c>
      <c r="B32" t="s">
        <v>4</v>
      </c>
      <c r="C32" t="s">
        <v>639</v>
      </c>
      <c r="D32" t="s">
        <v>10</v>
      </c>
      <c r="E32">
        <v>1</v>
      </c>
      <c r="F32" t="s">
        <v>639</v>
      </c>
      <c r="G32" t="s">
        <v>1881</v>
      </c>
      <c r="H32" s="6" t="s">
        <v>1882</v>
      </c>
    </row>
    <row r="33" spans="1:8" x14ac:dyDescent="0.75">
      <c r="A33" s="22">
        <v>42354</v>
      </c>
      <c r="B33" t="s">
        <v>5</v>
      </c>
      <c r="C33" t="s">
        <v>639</v>
      </c>
      <c r="D33" t="s">
        <v>10</v>
      </c>
      <c r="E33">
        <v>1</v>
      </c>
      <c r="F33" t="s">
        <v>639</v>
      </c>
      <c r="G33" t="s">
        <v>1881</v>
      </c>
      <c r="H33" s="6" t="s">
        <v>1882</v>
      </c>
    </row>
    <row r="34" spans="1:8" x14ac:dyDescent="0.75">
      <c r="A34" s="22">
        <v>42360</v>
      </c>
      <c r="B34" t="s">
        <v>5</v>
      </c>
      <c r="C34" t="s">
        <v>639</v>
      </c>
      <c r="D34" t="s">
        <v>18</v>
      </c>
      <c r="E34">
        <v>1</v>
      </c>
      <c r="F34" t="s">
        <v>19</v>
      </c>
      <c r="G34" t="s">
        <v>918</v>
      </c>
      <c r="H34" s="6" t="s">
        <v>919</v>
      </c>
    </row>
    <row r="35" spans="1:8" x14ac:dyDescent="0.75">
      <c r="A35" s="22">
        <v>42381</v>
      </c>
      <c r="B35" t="s">
        <v>4</v>
      </c>
      <c r="C35" t="s">
        <v>656</v>
      </c>
      <c r="D35" t="s">
        <v>10</v>
      </c>
      <c r="E35">
        <v>1</v>
      </c>
      <c r="F35" t="s">
        <v>4</v>
      </c>
      <c r="G35" t="s">
        <v>1436</v>
      </c>
      <c r="H35" s="6" t="s">
        <v>1437</v>
      </c>
    </row>
    <row r="36" spans="1:8" x14ac:dyDescent="0.75">
      <c r="A36" s="22">
        <v>42383</v>
      </c>
      <c r="B36" t="s">
        <v>5</v>
      </c>
      <c r="C36" t="s">
        <v>656</v>
      </c>
      <c r="D36" t="s">
        <v>18</v>
      </c>
      <c r="E36">
        <v>1</v>
      </c>
      <c r="F36" t="s">
        <v>19</v>
      </c>
      <c r="G36" t="s">
        <v>915</v>
      </c>
      <c r="H36" s="6" t="s">
        <v>914</v>
      </c>
    </row>
    <row r="37" spans="1:8" x14ac:dyDescent="0.75">
      <c r="A37" s="22">
        <v>42390</v>
      </c>
      <c r="B37" t="s">
        <v>4</v>
      </c>
      <c r="C37" t="s">
        <v>639</v>
      </c>
      <c r="D37" t="s">
        <v>10</v>
      </c>
      <c r="E37">
        <v>1</v>
      </c>
      <c r="F37" t="s">
        <v>1146</v>
      </c>
      <c r="G37" t="s">
        <v>1430</v>
      </c>
      <c r="H37" s="6" t="s">
        <v>1431</v>
      </c>
    </row>
    <row r="38" spans="1:8" x14ac:dyDescent="0.75">
      <c r="A38" s="22">
        <v>42398</v>
      </c>
      <c r="B38" t="s">
        <v>4</v>
      </c>
      <c r="C38" t="s">
        <v>639</v>
      </c>
      <c r="D38" t="s">
        <v>18</v>
      </c>
      <c r="E38">
        <v>1</v>
      </c>
      <c r="F38" t="s">
        <v>19</v>
      </c>
      <c r="G38" t="s">
        <v>1427</v>
      </c>
      <c r="H38" s="6" t="s">
        <v>1428</v>
      </c>
    </row>
    <row r="39" spans="1:8" x14ac:dyDescent="0.75">
      <c r="A39" s="22">
        <v>42412</v>
      </c>
      <c r="B39" t="s">
        <v>4</v>
      </c>
      <c r="C39" t="s">
        <v>656</v>
      </c>
      <c r="D39" t="s">
        <v>18</v>
      </c>
      <c r="E39">
        <v>1</v>
      </c>
      <c r="F39" t="s">
        <v>19</v>
      </c>
      <c r="G39" t="s">
        <v>1423</v>
      </c>
      <c r="H39" s="6" t="s">
        <v>1424</v>
      </c>
    </row>
    <row r="40" spans="1:8" x14ac:dyDescent="0.75">
      <c r="A40" s="22">
        <v>42424</v>
      </c>
      <c r="B40" t="s">
        <v>5</v>
      </c>
      <c r="C40" t="s">
        <v>639</v>
      </c>
      <c r="D40" t="s">
        <v>18</v>
      </c>
      <c r="E40">
        <v>1</v>
      </c>
      <c r="F40" t="s">
        <v>19</v>
      </c>
      <c r="G40" t="s">
        <v>909</v>
      </c>
      <c r="H40" s="6" t="s">
        <v>910</v>
      </c>
    </row>
    <row r="41" spans="1:8" x14ac:dyDescent="0.75">
      <c r="A41" s="22">
        <v>42438</v>
      </c>
      <c r="B41" t="s">
        <v>4</v>
      </c>
      <c r="C41" t="s">
        <v>639</v>
      </c>
      <c r="D41" t="s">
        <v>10</v>
      </c>
      <c r="E41">
        <v>1</v>
      </c>
      <c r="F41" t="s">
        <v>639</v>
      </c>
      <c r="G41" t="s">
        <v>1914</v>
      </c>
      <c r="H41" s="6" t="s">
        <v>1416</v>
      </c>
    </row>
    <row r="42" spans="1:8" x14ac:dyDescent="0.75">
      <c r="A42" s="22">
        <v>42440</v>
      </c>
      <c r="B42" t="s">
        <v>4</v>
      </c>
      <c r="C42" t="s">
        <v>656</v>
      </c>
      <c r="D42" t="s">
        <v>10</v>
      </c>
      <c r="E42">
        <v>1</v>
      </c>
      <c r="F42" t="s">
        <v>656</v>
      </c>
      <c r="G42" t="s">
        <v>1414</v>
      </c>
      <c r="H42" s="6" t="s">
        <v>1415</v>
      </c>
    </row>
    <row r="43" spans="1:8" x14ac:dyDescent="0.75">
      <c r="A43" s="22">
        <v>42445</v>
      </c>
      <c r="B43" t="s">
        <v>5</v>
      </c>
      <c r="C43" t="s">
        <v>639</v>
      </c>
      <c r="D43" t="s">
        <v>10</v>
      </c>
      <c r="E43">
        <v>1</v>
      </c>
      <c r="F43" t="s">
        <v>5</v>
      </c>
      <c r="G43" t="s">
        <v>903</v>
      </c>
      <c r="H43" s="6" t="s">
        <v>904</v>
      </c>
    </row>
    <row r="44" spans="1:8" x14ac:dyDescent="0.75">
      <c r="A44" s="22">
        <v>42452</v>
      </c>
      <c r="B44" t="s">
        <v>14</v>
      </c>
      <c r="C44" t="s">
        <v>639</v>
      </c>
      <c r="D44" t="s">
        <v>18</v>
      </c>
      <c r="E44">
        <v>1</v>
      </c>
      <c r="F44" t="s">
        <v>19</v>
      </c>
      <c r="G44" t="s">
        <v>1912</v>
      </c>
      <c r="H44" s="6" t="s">
        <v>1913</v>
      </c>
    </row>
    <row r="45" spans="1:8" x14ac:dyDescent="0.75">
      <c r="A45" s="22">
        <v>42481</v>
      </c>
      <c r="B45" t="s">
        <v>5</v>
      </c>
      <c r="C45" t="s">
        <v>639</v>
      </c>
      <c r="D45" t="s">
        <v>10</v>
      </c>
      <c r="E45">
        <v>1</v>
      </c>
      <c r="F45" t="s">
        <v>5</v>
      </c>
      <c r="G45" t="s">
        <v>894</v>
      </c>
      <c r="H45" s="6" t="s">
        <v>893</v>
      </c>
    </row>
    <row r="46" spans="1:8" x14ac:dyDescent="0.75">
      <c r="A46" s="22">
        <v>42528</v>
      </c>
      <c r="B46" t="s">
        <v>5</v>
      </c>
      <c r="C46" t="s">
        <v>639</v>
      </c>
      <c r="D46" t="s">
        <v>10</v>
      </c>
      <c r="E46">
        <v>1</v>
      </c>
      <c r="F46" t="s">
        <v>5</v>
      </c>
      <c r="G46" t="s">
        <v>891</v>
      </c>
      <c r="H46" s="6" t="s">
        <v>892</v>
      </c>
    </row>
    <row r="47" spans="1:8" x14ac:dyDescent="0.75">
      <c r="A47" s="22">
        <v>42537</v>
      </c>
      <c r="B47" t="s">
        <v>4</v>
      </c>
      <c r="C47" t="s">
        <v>639</v>
      </c>
      <c r="D47" t="s">
        <v>10</v>
      </c>
      <c r="E47">
        <v>1</v>
      </c>
      <c r="F47" t="s">
        <v>639</v>
      </c>
      <c r="G47" t="s">
        <v>1910</v>
      </c>
      <c r="H47" s="6" t="s">
        <v>1911</v>
      </c>
    </row>
    <row r="48" spans="1:8" x14ac:dyDescent="0.75">
      <c r="A48" s="22">
        <v>42542</v>
      </c>
      <c r="B48" t="s">
        <v>5</v>
      </c>
      <c r="C48" t="s">
        <v>639</v>
      </c>
      <c r="D48" t="s">
        <v>18</v>
      </c>
      <c r="E48">
        <v>1</v>
      </c>
      <c r="F48" t="s">
        <v>19</v>
      </c>
      <c r="G48" t="s">
        <v>889</v>
      </c>
      <c r="H48" s="6" t="s">
        <v>890</v>
      </c>
    </row>
    <row r="49" spans="1:8" x14ac:dyDescent="0.75">
      <c r="A49" s="22">
        <v>42542</v>
      </c>
      <c r="B49" t="s">
        <v>4</v>
      </c>
      <c r="C49" t="s">
        <v>639</v>
      </c>
      <c r="D49" t="s">
        <v>10</v>
      </c>
      <c r="E49">
        <v>1</v>
      </c>
      <c r="F49" t="s">
        <v>639</v>
      </c>
      <c r="G49" t="s">
        <v>1908</v>
      </c>
      <c r="H49" s="6" t="s">
        <v>1909</v>
      </c>
    </row>
    <row r="50" spans="1:8" x14ac:dyDescent="0.75">
      <c r="A50" s="22">
        <v>42548</v>
      </c>
      <c r="B50" t="s">
        <v>4</v>
      </c>
      <c r="C50" t="s">
        <v>639</v>
      </c>
      <c r="D50" t="s">
        <v>10</v>
      </c>
      <c r="E50">
        <v>1</v>
      </c>
      <c r="F50" t="s">
        <v>1089</v>
      </c>
      <c r="G50" t="s">
        <v>1906</v>
      </c>
      <c r="H50" s="6" t="s">
        <v>1907</v>
      </c>
    </row>
    <row r="51" spans="1:8" x14ac:dyDescent="0.75">
      <c r="A51" s="22">
        <v>42574</v>
      </c>
      <c r="B51" t="s">
        <v>5</v>
      </c>
      <c r="C51" t="s">
        <v>639</v>
      </c>
      <c r="D51" t="s">
        <v>18</v>
      </c>
      <c r="E51">
        <v>1</v>
      </c>
      <c r="F51" t="s">
        <v>19</v>
      </c>
      <c r="G51" t="s">
        <v>878</v>
      </c>
      <c r="H51" s="6" t="s">
        <v>879</v>
      </c>
    </row>
    <row r="52" spans="1:8" x14ac:dyDescent="0.75">
      <c r="A52" s="22">
        <v>42605</v>
      </c>
      <c r="B52" t="s">
        <v>5</v>
      </c>
      <c r="C52" t="s">
        <v>639</v>
      </c>
      <c r="D52" t="s">
        <v>18</v>
      </c>
      <c r="E52">
        <v>1</v>
      </c>
      <c r="F52" t="s">
        <v>19</v>
      </c>
      <c r="G52" t="s">
        <v>872</v>
      </c>
      <c r="H52" s="6" t="s">
        <v>873</v>
      </c>
    </row>
    <row r="53" spans="1:8" x14ac:dyDescent="0.75">
      <c r="A53" s="22">
        <v>42619</v>
      </c>
      <c r="B53" t="s">
        <v>4</v>
      </c>
      <c r="C53" t="s">
        <v>656</v>
      </c>
      <c r="D53" t="s">
        <v>18</v>
      </c>
      <c r="E53">
        <v>1</v>
      </c>
      <c r="F53" t="s">
        <v>19</v>
      </c>
      <c r="G53" t="s">
        <v>5730</v>
      </c>
      <c r="H53" s="6" t="s">
        <v>1398</v>
      </c>
    </row>
    <row r="54" spans="1:8" x14ac:dyDescent="0.75">
      <c r="A54" s="22">
        <v>42629</v>
      </c>
      <c r="B54" t="s">
        <v>5</v>
      </c>
      <c r="C54" t="s">
        <v>639</v>
      </c>
      <c r="D54" t="s">
        <v>18</v>
      </c>
      <c r="E54">
        <v>1</v>
      </c>
      <c r="F54" t="s">
        <v>19</v>
      </c>
      <c r="G54" t="s">
        <v>864</v>
      </c>
      <c r="H54" s="6" t="s">
        <v>863</v>
      </c>
    </row>
    <row r="55" spans="1:8" x14ac:dyDescent="0.75">
      <c r="A55" s="22">
        <v>42634</v>
      </c>
      <c r="B55" t="s">
        <v>4</v>
      </c>
      <c r="C55" t="s">
        <v>639</v>
      </c>
      <c r="D55" t="s">
        <v>10</v>
      </c>
      <c r="E55">
        <v>1</v>
      </c>
      <c r="F55" t="s">
        <v>38</v>
      </c>
      <c r="G55" t="s">
        <v>1573</v>
      </c>
      <c r="H55" s="6" t="s">
        <v>1905</v>
      </c>
    </row>
    <row r="56" spans="1:8" x14ac:dyDescent="0.75">
      <c r="A56" s="22">
        <v>42642</v>
      </c>
      <c r="B56" t="s">
        <v>5</v>
      </c>
      <c r="C56" t="s">
        <v>639</v>
      </c>
      <c r="D56" t="s">
        <v>18</v>
      </c>
      <c r="E56">
        <v>1</v>
      </c>
      <c r="F56" t="s">
        <v>19</v>
      </c>
      <c r="G56" t="s">
        <v>860</v>
      </c>
      <c r="H56" s="6" t="s">
        <v>859</v>
      </c>
    </row>
    <row r="57" spans="1:8" x14ac:dyDescent="0.75">
      <c r="A57" s="22">
        <v>42664</v>
      </c>
      <c r="B57" t="s">
        <v>5</v>
      </c>
      <c r="C57" t="s">
        <v>639</v>
      </c>
      <c r="D57" t="s">
        <v>18</v>
      </c>
      <c r="E57">
        <v>1</v>
      </c>
      <c r="F57" t="s">
        <v>19</v>
      </c>
      <c r="G57" t="s">
        <v>851</v>
      </c>
      <c r="H57" s="6" t="s">
        <v>852</v>
      </c>
    </row>
    <row r="58" spans="1:8" x14ac:dyDescent="0.75">
      <c r="A58" s="22">
        <v>42684</v>
      </c>
      <c r="B58" t="s">
        <v>5</v>
      </c>
      <c r="C58" t="s">
        <v>639</v>
      </c>
      <c r="D58" t="s">
        <v>10</v>
      </c>
      <c r="E58">
        <v>1</v>
      </c>
      <c r="F58" t="s">
        <v>639</v>
      </c>
      <c r="G58" t="s">
        <v>1903</v>
      </c>
      <c r="H58" s="6" t="s">
        <v>1904</v>
      </c>
    </row>
    <row r="59" spans="1:8" x14ac:dyDescent="0.75">
      <c r="A59" s="22">
        <v>42698</v>
      </c>
      <c r="B59" t="s">
        <v>5</v>
      </c>
      <c r="C59" t="s">
        <v>639</v>
      </c>
      <c r="D59" t="s">
        <v>18</v>
      </c>
      <c r="E59">
        <v>1</v>
      </c>
      <c r="F59" t="s">
        <v>19</v>
      </c>
      <c r="G59" t="s">
        <v>850</v>
      </c>
      <c r="H59" s="6" t="s">
        <v>849</v>
      </c>
    </row>
    <row r="60" spans="1:8" x14ac:dyDescent="0.75">
      <c r="A60" s="22">
        <v>42716</v>
      </c>
      <c r="B60" t="s">
        <v>4</v>
      </c>
      <c r="C60" t="s">
        <v>639</v>
      </c>
      <c r="D60" t="s">
        <v>10</v>
      </c>
      <c r="E60">
        <v>1</v>
      </c>
      <c r="F60" t="s">
        <v>639</v>
      </c>
      <c r="G60" t="s">
        <v>1737</v>
      </c>
      <c r="H60" s="6" t="s">
        <v>1736</v>
      </c>
    </row>
    <row r="61" spans="1:8" x14ac:dyDescent="0.75">
      <c r="A61" s="22">
        <v>42725</v>
      </c>
      <c r="B61" t="s">
        <v>5</v>
      </c>
      <c r="C61" t="s">
        <v>639</v>
      </c>
      <c r="D61" t="s">
        <v>18</v>
      </c>
      <c r="E61">
        <v>1</v>
      </c>
      <c r="F61" t="s">
        <v>19</v>
      </c>
      <c r="G61" t="s">
        <v>832</v>
      </c>
      <c r="H61" s="6" t="s">
        <v>831</v>
      </c>
    </row>
    <row r="62" spans="1:8" x14ac:dyDescent="0.75">
      <c r="A62" s="22">
        <v>42727</v>
      </c>
      <c r="B62" t="s">
        <v>5</v>
      </c>
      <c r="C62" t="s">
        <v>639</v>
      </c>
      <c r="D62" t="s">
        <v>18</v>
      </c>
      <c r="E62">
        <v>1</v>
      </c>
      <c r="F62" t="s">
        <v>19</v>
      </c>
      <c r="G62" t="s">
        <v>829</v>
      </c>
      <c r="H62" s="6" t="s">
        <v>830</v>
      </c>
    </row>
    <row r="63" spans="1:8" x14ac:dyDescent="0.75">
      <c r="A63" s="22">
        <v>42728</v>
      </c>
      <c r="B63" t="s">
        <v>4</v>
      </c>
      <c r="C63" t="s">
        <v>656</v>
      </c>
      <c r="D63" t="s">
        <v>10</v>
      </c>
      <c r="E63">
        <v>1</v>
      </c>
      <c r="F63" t="s">
        <v>4</v>
      </c>
      <c r="G63" t="s">
        <v>1425</v>
      </c>
      <c r="H63" s="6" t="s">
        <v>1426</v>
      </c>
    </row>
    <row r="64" spans="1:8" x14ac:dyDescent="0.75">
      <c r="A64" s="22">
        <v>42729</v>
      </c>
      <c r="B64" t="s">
        <v>5</v>
      </c>
      <c r="C64" t="s">
        <v>639</v>
      </c>
      <c r="D64" t="s">
        <v>18</v>
      </c>
      <c r="E64">
        <v>1</v>
      </c>
      <c r="F64" t="s">
        <v>19</v>
      </c>
      <c r="G64" t="s">
        <v>824</v>
      </c>
      <c r="H64" s="6" t="s">
        <v>823</v>
      </c>
    </row>
    <row r="65" spans="1:8" x14ac:dyDescent="0.75">
      <c r="A65" s="22">
        <v>42735</v>
      </c>
      <c r="B65" t="s">
        <v>5</v>
      </c>
      <c r="C65" t="s">
        <v>639</v>
      </c>
      <c r="D65" t="s">
        <v>18</v>
      </c>
      <c r="E65">
        <v>1</v>
      </c>
      <c r="F65" t="s">
        <v>19</v>
      </c>
      <c r="G65" t="s">
        <v>813</v>
      </c>
      <c r="H65" s="6" t="s">
        <v>814</v>
      </c>
    </row>
    <row r="66" spans="1:8" x14ac:dyDescent="0.75">
      <c r="A66" s="22">
        <v>42757</v>
      </c>
      <c r="B66" t="s">
        <v>4</v>
      </c>
      <c r="C66" t="s">
        <v>639</v>
      </c>
      <c r="D66" t="s">
        <v>18</v>
      </c>
      <c r="E66">
        <v>1</v>
      </c>
      <c r="F66" t="s">
        <v>19</v>
      </c>
      <c r="G66" t="s">
        <v>1389</v>
      </c>
      <c r="H66" s="6" t="s">
        <v>1390</v>
      </c>
    </row>
    <row r="67" spans="1:8" x14ac:dyDescent="0.75">
      <c r="A67" s="22">
        <v>42760</v>
      </c>
      <c r="B67" t="s">
        <v>5</v>
      </c>
      <c r="C67" t="s">
        <v>656</v>
      </c>
      <c r="D67" t="s">
        <v>10</v>
      </c>
      <c r="E67">
        <v>1</v>
      </c>
      <c r="F67" t="s">
        <v>5</v>
      </c>
      <c r="G67" t="s">
        <v>811</v>
      </c>
      <c r="H67" s="6" t="s">
        <v>812</v>
      </c>
    </row>
    <row r="68" spans="1:8" x14ac:dyDescent="0.75">
      <c r="A68" s="22">
        <v>42768</v>
      </c>
      <c r="B68" t="s">
        <v>4</v>
      </c>
      <c r="C68" t="s">
        <v>656</v>
      </c>
      <c r="D68" t="s">
        <v>10</v>
      </c>
      <c r="E68">
        <v>1</v>
      </c>
      <c r="F68" t="s">
        <v>4</v>
      </c>
      <c r="G68" t="s">
        <v>1387</v>
      </c>
      <c r="H68" s="6" t="s">
        <v>1388</v>
      </c>
    </row>
    <row r="69" spans="1:8" x14ac:dyDescent="0.75">
      <c r="A69" s="22">
        <v>42783</v>
      </c>
      <c r="B69" t="s">
        <v>4</v>
      </c>
      <c r="C69" t="s">
        <v>639</v>
      </c>
      <c r="D69" t="s">
        <v>10</v>
      </c>
      <c r="E69">
        <v>1</v>
      </c>
      <c r="F69" t="s">
        <v>767</v>
      </c>
      <c r="G69" t="s">
        <v>1729</v>
      </c>
      <c r="H69" s="6" t="s">
        <v>1730</v>
      </c>
    </row>
    <row r="70" spans="1:8" x14ac:dyDescent="0.75">
      <c r="A70" s="22">
        <v>42781</v>
      </c>
      <c r="B70" t="s">
        <v>4</v>
      </c>
      <c r="C70" t="s">
        <v>639</v>
      </c>
      <c r="D70" t="s">
        <v>10</v>
      </c>
      <c r="E70">
        <v>1</v>
      </c>
      <c r="F70" t="s">
        <v>4</v>
      </c>
      <c r="G70" t="s">
        <v>1383</v>
      </c>
      <c r="H70" s="6" t="s">
        <v>1384</v>
      </c>
    </row>
    <row r="71" spans="1:8" x14ac:dyDescent="0.75">
      <c r="A71" s="22">
        <v>42800</v>
      </c>
      <c r="B71" t="s">
        <v>4</v>
      </c>
      <c r="C71" t="s">
        <v>639</v>
      </c>
      <c r="D71" t="s">
        <v>18</v>
      </c>
      <c r="E71">
        <v>1</v>
      </c>
      <c r="F71" t="s">
        <v>19</v>
      </c>
      <c r="G71" t="s">
        <v>1379</v>
      </c>
      <c r="H71" s="6" t="s">
        <v>1380</v>
      </c>
    </row>
    <row r="72" spans="1:8" x14ac:dyDescent="0.75">
      <c r="A72" s="22">
        <v>42803</v>
      </c>
      <c r="B72" t="s">
        <v>5</v>
      </c>
      <c r="C72" t="s">
        <v>639</v>
      </c>
      <c r="D72" t="s">
        <v>10</v>
      </c>
      <c r="E72">
        <v>1</v>
      </c>
      <c r="F72" t="s">
        <v>5</v>
      </c>
      <c r="G72" t="s">
        <v>805</v>
      </c>
      <c r="H72" s="6" t="s">
        <v>806</v>
      </c>
    </row>
    <row r="73" spans="1:8" x14ac:dyDescent="0.75">
      <c r="A73" s="22">
        <v>42814</v>
      </c>
      <c r="B73" t="s">
        <v>4</v>
      </c>
      <c r="C73" t="s">
        <v>639</v>
      </c>
      <c r="D73" t="s">
        <v>10</v>
      </c>
      <c r="E73">
        <v>1</v>
      </c>
      <c r="F73" t="s">
        <v>4</v>
      </c>
      <c r="G73" t="s">
        <v>1377</v>
      </c>
      <c r="H73" s="6" t="s">
        <v>1378</v>
      </c>
    </row>
    <row r="74" spans="1:8" x14ac:dyDescent="0.75">
      <c r="A74" s="22">
        <v>42830</v>
      </c>
      <c r="B74" t="s">
        <v>4</v>
      </c>
      <c r="C74" t="s">
        <v>656</v>
      </c>
      <c r="D74" t="s">
        <v>10</v>
      </c>
      <c r="E74">
        <v>1</v>
      </c>
      <c r="F74" t="s">
        <v>4</v>
      </c>
      <c r="G74" t="s">
        <v>1374</v>
      </c>
      <c r="H74" s="6" t="s">
        <v>1373</v>
      </c>
    </row>
    <row r="75" spans="1:8" x14ac:dyDescent="0.75">
      <c r="A75" s="22">
        <v>42831</v>
      </c>
      <c r="B75" t="s">
        <v>5</v>
      </c>
      <c r="C75" t="s">
        <v>639</v>
      </c>
      <c r="D75" t="s">
        <v>18</v>
      </c>
      <c r="E75">
        <v>1</v>
      </c>
      <c r="F75" t="s">
        <v>19</v>
      </c>
      <c r="G75" t="s">
        <v>799</v>
      </c>
      <c r="H75" s="6" t="s">
        <v>800</v>
      </c>
    </row>
    <row r="76" spans="1:8" x14ac:dyDescent="0.75">
      <c r="A76" s="22">
        <v>42846</v>
      </c>
      <c r="B76" t="s">
        <v>4</v>
      </c>
      <c r="C76" t="s">
        <v>639</v>
      </c>
      <c r="D76" t="s">
        <v>10</v>
      </c>
      <c r="E76">
        <v>1</v>
      </c>
      <c r="F76" t="s">
        <v>639</v>
      </c>
      <c r="G76" t="s">
        <v>1727</v>
      </c>
      <c r="H76" s="6" t="s">
        <v>1728</v>
      </c>
    </row>
    <row r="77" spans="1:8" x14ac:dyDescent="0.75">
      <c r="A77" s="22">
        <v>42864</v>
      </c>
      <c r="B77" t="s">
        <v>4</v>
      </c>
      <c r="C77" t="s">
        <v>639</v>
      </c>
      <c r="D77" t="s">
        <v>10</v>
      </c>
      <c r="E77">
        <v>1</v>
      </c>
      <c r="F77" t="s">
        <v>639</v>
      </c>
      <c r="G77" t="s">
        <v>1741</v>
      </c>
      <c r="H77" s="6" t="s">
        <v>1740</v>
      </c>
    </row>
    <row r="78" spans="1:8" x14ac:dyDescent="0.75">
      <c r="A78" s="22">
        <v>42865</v>
      </c>
      <c r="B78" t="s">
        <v>5</v>
      </c>
      <c r="C78" t="s">
        <v>639</v>
      </c>
      <c r="D78" t="s">
        <v>18</v>
      </c>
      <c r="E78">
        <v>1</v>
      </c>
      <c r="F78" t="s">
        <v>19</v>
      </c>
      <c r="G78" t="s">
        <v>784</v>
      </c>
      <c r="H78" s="6" t="s">
        <v>785</v>
      </c>
    </row>
    <row r="79" spans="1:8" x14ac:dyDescent="0.75">
      <c r="A79" s="22">
        <v>42878</v>
      </c>
      <c r="B79" t="s">
        <v>4</v>
      </c>
      <c r="C79" t="s">
        <v>639</v>
      </c>
      <c r="D79" t="s">
        <v>10</v>
      </c>
      <c r="E79">
        <v>1</v>
      </c>
      <c r="F79" t="s">
        <v>639</v>
      </c>
      <c r="G79" t="s">
        <v>1367</v>
      </c>
      <c r="H79" s="6" t="s">
        <v>1368</v>
      </c>
    </row>
    <row r="80" spans="1:8" x14ac:dyDescent="0.75">
      <c r="A80" s="22">
        <v>42907</v>
      </c>
      <c r="B80" t="s">
        <v>4</v>
      </c>
      <c r="C80" t="s">
        <v>639</v>
      </c>
      <c r="D80" t="s">
        <v>10</v>
      </c>
      <c r="E80">
        <v>1</v>
      </c>
      <c r="F80" t="s">
        <v>639</v>
      </c>
      <c r="G80" t="s">
        <v>1365</v>
      </c>
      <c r="H80" s="6" t="s">
        <v>1366</v>
      </c>
    </row>
    <row r="81" spans="1:8" x14ac:dyDescent="0.75">
      <c r="A81" s="22">
        <v>42922</v>
      </c>
      <c r="B81" t="s">
        <v>5</v>
      </c>
      <c r="C81" t="s">
        <v>639</v>
      </c>
      <c r="D81" t="s">
        <v>18</v>
      </c>
      <c r="E81">
        <v>1</v>
      </c>
      <c r="F81" t="s">
        <v>19</v>
      </c>
      <c r="G81" t="s">
        <v>772</v>
      </c>
      <c r="H81" s="6" t="s">
        <v>773</v>
      </c>
    </row>
    <row r="82" spans="1:8" x14ac:dyDescent="0.75">
      <c r="A82" s="22">
        <v>42929</v>
      </c>
      <c r="B82" t="s">
        <v>5</v>
      </c>
      <c r="C82" t="s">
        <v>656</v>
      </c>
      <c r="D82" t="s">
        <v>18</v>
      </c>
      <c r="E82">
        <v>1</v>
      </c>
      <c r="F82" t="s">
        <v>19</v>
      </c>
      <c r="G82" t="s">
        <v>765</v>
      </c>
      <c r="H82" s="6" t="s">
        <v>766</v>
      </c>
    </row>
    <row r="83" spans="1:8" x14ac:dyDescent="0.75">
      <c r="A83" s="22">
        <v>42944</v>
      </c>
      <c r="B83" t="s">
        <v>4</v>
      </c>
      <c r="C83" t="s">
        <v>656</v>
      </c>
      <c r="D83" t="s">
        <v>18</v>
      </c>
      <c r="E83">
        <v>1</v>
      </c>
      <c r="F83" t="s">
        <v>19</v>
      </c>
      <c r="G83" t="s">
        <v>1362</v>
      </c>
      <c r="H83" s="6" t="s">
        <v>1363</v>
      </c>
    </row>
    <row r="84" spans="1:8" x14ac:dyDescent="0.75">
      <c r="A84" s="22">
        <v>42968</v>
      </c>
      <c r="B84" t="s">
        <v>4</v>
      </c>
      <c r="C84" t="s">
        <v>656</v>
      </c>
      <c r="D84" t="s">
        <v>10</v>
      </c>
      <c r="E84">
        <v>1</v>
      </c>
      <c r="F84" t="s">
        <v>656</v>
      </c>
      <c r="G84" t="s">
        <v>1723</v>
      </c>
      <c r="H84" s="6" t="s">
        <v>1724</v>
      </c>
    </row>
    <row r="85" spans="1:8" x14ac:dyDescent="0.75">
      <c r="A85" s="22">
        <v>42968</v>
      </c>
      <c r="B85" t="s">
        <v>4</v>
      </c>
      <c r="C85" t="s">
        <v>656</v>
      </c>
      <c r="D85" t="s">
        <v>10</v>
      </c>
      <c r="E85">
        <v>1</v>
      </c>
      <c r="F85" t="s">
        <v>656</v>
      </c>
      <c r="G85" t="s">
        <v>1725</v>
      </c>
      <c r="H85" s="6" t="s">
        <v>1726</v>
      </c>
    </row>
    <row r="86" spans="1:8" x14ac:dyDescent="0.75">
      <c r="A86" s="22">
        <v>42968</v>
      </c>
      <c r="B86" t="s">
        <v>14</v>
      </c>
      <c r="C86" t="s">
        <v>656</v>
      </c>
      <c r="D86" t="s">
        <v>10</v>
      </c>
      <c r="E86">
        <v>1</v>
      </c>
      <c r="F86" t="s">
        <v>656</v>
      </c>
      <c r="G86" t="s">
        <v>1877</v>
      </c>
      <c r="H86" s="6" t="s">
        <v>1878</v>
      </c>
    </row>
    <row r="87" spans="1:8" x14ac:dyDescent="0.75">
      <c r="A87" s="22">
        <v>42970</v>
      </c>
      <c r="B87" t="s">
        <v>5</v>
      </c>
      <c r="C87" t="s">
        <v>639</v>
      </c>
      <c r="D87" t="s">
        <v>10</v>
      </c>
      <c r="E87">
        <v>1</v>
      </c>
      <c r="F87" t="s">
        <v>5</v>
      </c>
      <c r="G87" t="s">
        <v>762</v>
      </c>
      <c r="H87" s="6" t="s">
        <v>761</v>
      </c>
    </row>
    <row r="88" spans="1:8" x14ac:dyDescent="0.75">
      <c r="A88" s="22">
        <v>42996</v>
      </c>
      <c r="B88" t="s">
        <v>4</v>
      </c>
      <c r="C88" t="s">
        <v>639</v>
      </c>
      <c r="D88" t="s">
        <v>10</v>
      </c>
      <c r="E88">
        <v>1</v>
      </c>
      <c r="F88" t="s">
        <v>38</v>
      </c>
      <c r="G88" t="s">
        <v>1359</v>
      </c>
      <c r="H88" s="6" t="s">
        <v>1360</v>
      </c>
    </row>
    <row r="89" spans="1:8" x14ac:dyDescent="0.75">
      <c r="A89" s="22">
        <v>42998</v>
      </c>
      <c r="B89" t="s">
        <v>4</v>
      </c>
      <c r="C89" t="s">
        <v>656</v>
      </c>
      <c r="D89" t="s">
        <v>10</v>
      </c>
      <c r="E89">
        <v>1</v>
      </c>
      <c r="F89" t="s">
        <v>38</v>
      </c>
      <c r="G89" t="s">
        <v>1357</v>
      </c>
      <c r="H89" s="6" t="s">
        <v>1358</v>
      </c>
    </row>
    <row r="90" spans="1:8" x14ac:dyDescent="0.75">
      <c r="A90" s="22">
        <v>43026</v>
      </c>
      <c r="B90" t="s">
        <v>5</v>
      </c>
      <c r="C90" t="s">
        <v>639</v>
      </c>
      <c r="D90" t="s">
        <v>18</v>
      </c>
      <c r="E90">
        <v>1</v>
      </c>
      <c r="F90" t="s">
        <v>19</v>
      </c>
      <c r="G90" t="s">
        <v>753</v>
      </c>
      <c r="H90" s="6" t="s">
        <v>754</v>
      </c>
    </row>
    <row r="91" spans="1:8" x14ac:dyDescent="0.75">
      <c r="A91" s="22">
        <v>43060</v>
      </c>
      <c r="B91" t="s">
        <v>5</v>
      </c>
      <c r="C91" t="s">
        <v>639</v>
      </c>
      <c r="D91" t="s">
        <v>18</v>
      </c>
      <c r="E91">
        <v>1</v>
      </c>
      <c r="F91" t="s">
        <v>19</v>
      </c>
      <c r="G91" t="s">
        <v>743</v>
      </c>
      <c r="H91" s="6" t="s">
        <v>742</v>
      </c>
    </row>
    <row r="92" spans="1:8" x14ac:dyDescent="0.75">
      <c r="A92" s="22">
        <v>43066</v>
      </c>
      <c r="B92" t="s">
        <v>4</v>
      </c>
      <c r="C92" t="s">
        <v>656</v>
      </c>
      <c r="D92" t="s">
        <v>10</v>
      </c>
      <c r="E92">
        <v>1</v>
      </c>
      <c r="F92" t="s">
        <v>4</v>
      </c>
      <c r="G92" t="s">
        <v>5729</v>
      </c>
      <c r="H92" s="6" t="s">
        <v>1351</v>
      </c>
    </row>
    <row r="93" spans="1:8" x14ac:dyDescent="0.75">
      <c r="A93" s="22">
        <v>43072</v>
      </c>
      <c r="B93" t="s">
        <v>4</v>
      </c>
      <c r="C93" t="s">
        <v>656</v>
      </c>
      <c r="D93" t="s">
        <v>10</v>
      </c>
      <c r="E93">
        <v>1</v>
      </c>
      <c r="F93" t="s">
        <v>656</v>
      </c>
      <c r="G93" t="s">
        <v>1716</v>
      </c>
      <c r="H93" s="6" t="s">
        <v>1717</v>
      </c>
    </row>
    <row r="94" spans="1:8" x14ac:dyDescent="0.75">
      <c r="A94" s="22">
        <v>43074</v>
      </c>
      <c r="B94" t="s">
        <v>4</v>
      </c>
      <c r="C94" t="s">
        <v>656</v>
      </c>
      <c r="D94" t="s">
        <v>18</v>
      </c>
      <c r="E94">
        <v>1</v>
      </c>
      <c r="F94" t="s">
        <v>19</v>
      </c>
      <c r="G94" t="s">
        <v>1349</v>
      </c>
      <c r="H94" s="6" t="s">
        <v>1350</v>
      </c>
    </row>
    <row r="95" spans="1:8" x14ac:dyDescent="0.75">
      <c r="A95" s="22">
        <v>43075</v>
      </c>
      <c r="B95" t="s">
        <v>14</v>
      </c>
      <c r="C95" t="s">
        <v>656</v>
      </c>
      <c r="D95" t="s">
        <v>10</v>
      </c>
      <c r="E95">
        <v>1</v>
      </c>
      <c r="F95" t="s">
        <v>14</v>
      </c>
      <c r="G95" t="s">
        <v>1873</v>
      </c>
      <c r="H95" s="6" t="s">
        <v>1874</v>
      </c>
    </row>
    <row r="96" spans="1:8" x14ac:dyDescent="0.75">
      <c r="A96" s="22">
        <v>43101</v>
      </c>
      <c r="B96" t="s">
        <v>5</v>
      </c>
      <c r="C96" t="s">
        <v>639</v>
      </c>
      <c r="D96" t="s">
        <v>18</v>
      </c>
      <c r="E96">
        <v>1</v>
      </c>
      <c r="F96" t="s">
        <v>19</v>
      </c>
      <c r="G96" t="s">
        <v>730</v>
      </c>
      <c r="H96" s="6" t="s">
        <v>731</v>
      </c>
    </row>
    <row r="97" spans="1:8" x14ac:dyDescent="0.75">
      <c r="A97" s="22">
        <v>43121</v>
      </c>
      <c r="B97" t="s">
        <v>4</v>
      </c>
      <c r="C97" t="s">
        <v>656</v>
      </c>
      <c r="D97" t="s">
        <v>10</v>
      </c>
      <c r="E97">
        <v>1</v>
      </c>
      <c r="F97" t="s">
        <v>656</v>
      </c>
      <c r="G97" t="s">
        <v>1345</v>
      </c>
      <c r="H97" s="6" t="s">
        <v>1346</v>
      </c>
    </row>
    <row r="98" spans="1:8" x14ac:dyDescent="0.75">
      <c r="A98" s="22">
        <v>43122</v>
      </c>
      <c r="B98" t="s">
        <v>4</v>
      </c>
      <c r="C98" t="s">
        <v>639</v>
      </c>
      <c r="D98" t="s">
        <v>18</v>
      </c>
      <c r="E98">
        <v>1</v>
      </c>
      <c r="F98" t="s">
        <v>639</v>
      </c>
      <c r="G98" t="s">
        <v>1343</v>
      </c>
      <c r="H98" s="6" t="s">
        <v>1344</v>
      </c>
    </row>
    <row r="99" spans="1:8" x14ac:dyDescent="0.75">
      <c r="A99" s="22">
        <v>43125</v>
      </c>
      <c r="B99" t="s">
        <v>4</v>
      </c>
      <c r="C99" t="s">
        <v>639</v>
      </c>
      <c r="D99" t="s">
        <v>10</v>
      </c>
      <c r="E99">
        <v>1</v>
      </c>
      <c r="F99" t="s">
        <v>1146</v>
      </c>
      <c r="G99" t="s">
        <v>1340</v>
      </c>
      <c r="H99" s="6" t="s">
        <v>1341</v>
      </c>
    </row>
    <row r="100" spans="1:8" x14ac:dyDescent="0.75">
      <c r="A100" s="22">
        <v>43129</v>
      </c>
      <c r="B100" t="s">
        <v>5</v>
      </c>
      <c r="C100" t="s">
        <v>639</v>
      </c>
      <c r="D100" t="s">
        <v>10</v>
      </c>
      <c r="E100">
        <v>1</v>
      </c>
      <c r="F100" t="s">
        <v>5</v>
      </c>
      <c r="G100" t="s">
        <v>726</v>
      </c>
      <c r="H100" s="6" t="s">
        <v>727</v>
      </c>
    </row>
    <row r="101" spans="1:8" x14ac:dyDescent="0.75">
      <c r="A101" s="22">
        <v>43141</v>
      </c>
      <c r="B101" t="s">
        <v>5</v>
      </c>
      <c r="C101" t="s">
        <v>639</v>
      </c>
      <c r="D101" t="s">
        <v>18</v>
      </c>
      <c r="E101">
        <v>1</v>
      </c>
      <c r="F101" t="s">
        <v>19</v>
      </c>
      <c r="G101" t="s">
        <v>718</v>
      </c>
      <c r="H101" s="6" t="s">
        <v>719</v>
      </c>
    </row>
    <row r="102" spans="1:8" x14ac:dyDescent="0.75">
      <c r="A102" s="22">
        <v>43146</v>
      </c>
      <c r="B102" t="s">
        <v>5</v>
      </c>
      <c r="C102" t="s">
        <v>656</v>
      </c>
      <c r="D102" t="s">
        <v>10</v>
      </c>
      <c r="E102">
        <v>1</v>
      </c>
      <c r="F102" t="s">
        <v>5</v>
      </c>
      <c r="G102" t="s">
        <v>714</v>
      </c>
      <c r="H102" s="6" t="s">
        <v>715</v>
      </c>
    </row>
    <row r="103" spans="1:8" x14ac:dyDescent="0.75">
      <c r="A103" s="22">
        <v>43164</v>
      </c>
      <c r="B103" t="s">
        <v>4</v>
      </c>
      <c r="C103" t="s">
        <v>639</v>
      </c>
      <c r="D103" t="s">
        <v>10</v>
      </c>
      <c r="E103">
        <v>1</v>
      </c>
      <c r="F103" t="s">
        <v>4</v>
      </c>
      <c r="G103" t="s">
        <v>1336</v>
      </c>
      <c r="H103" s="6" t="s">
        <v>1337</v>
      </c>
    </row>
    <row r="104" spans="1:8" x14ac:dyDescent="0.75">
      <c r="A104" s="22">
        <v>43179</v>
      </c>
      <c r="B104" t="s">
        <v>5</v>
      </c>
      <c r="C104" t="s">
        <v>656</v>
      </c>
      <c r="D104" t="s">
        <v>18</v>
      </c>
      <c r="E104">
        <v>1</v>
      </c>
      <c r="F104" t="s">
        <v>19</v>
      </c>
      <c r="G104" t="s">
        <v>708</v>
      </c>
      <c r="H104" s="6" t="s">
        <v>709</v>
      </c>
    </row>
    <row r="105" spans="1:8" x14ac:dyDescent="0.75">
      <c r="A105" s="22">
        <v>43194</v>
      </c>
      <c r="B105" t="s">
        <v>4</v>
      </c>
      <c r="C105" t="s">
        <v>639</v>
      </c>
      <c r="D105" t="s">
        <v>18</v>
      </c>
      <c r="E105">
        <v>1</v>
      </c>
      <c r="F105" t="s">
        <v>19</v>
      </c>
      <c r="G105" t="s">
        <v>1331</v>
      </c>
      <c r="H105" s="6" t="s">
        <v>1330</v>
      </c>
    </row>
    <row r="106" spans="1:8" x14ac:dyDescent="0.75">
      <c r="A106" s="22">
        <v>43201</v>
      </c>
      <c r="B106" t="s">
        <v>5</v>
      </c>
      <c r="C106" t="s">
        <v>639</v>
      </c>
      <c r="D106" t="s">
        <v>18</v>
      </c>
      <c r="E106">
        <v>1</v>
      </c>
      <c r="F106" t="s">
        <v>19</v>
      </c>
      <c r="G106" t="s">
        <v>700</v>
      </c>
      <c r="H106" s="6" t="s">
        <v>699</v>
      </c>
    </row>
    <row r="107" spans="1:8" x14ac:dyDescent="0.75">
      <c r="A107" s="22">
        <v>43219</v>
      </c>
      <c r="B107" t="s">
        <v>4</v>
      </c>
      <c r="C107" t="s">
        <v>639</v>
      </c>
      <c r="D107" t="s">
        <v>18</v>
      </c>
      <c r="E107">
        <v>1</v>
      </c>
      <c r="F107" t="s">
        <v>19</v>
      </c>
      <c r="G107" t="s">
        <v>1325</v>
      </c>
      <c r="H107" s="6" t="s">
        <v>1326</v>
      </c>
    </row>
    <row r="108" spans="1:8" x14ac:dyDescent="0.75">
      <c r="A108" s="22">
        <v>43229</v>
      </c>
      <c r="B108" t="s">
        <v>5</v>
      </c>
      <c r="C108" t="s">
        <v>639</v>
      </c>
      <c r="D108" t="s">
        <v>10</v>
      </c>
      <c r="E108">
        <v>1</v>
      </c>
      <c r="F108" t="s">
        <v>5</v>
      </c>
      <c r="G108" t="s">
        <v>692</v>
      </c>
      <c r="H108" s="6" t="s">
        <v>693</v>
      </c>
    </row>
    <row r="109" spans="1:8" x14ac:dyDescent="0.75">
      <c r="A109" s="22">
        <v>43251</v>
      </c>
      <c r="B109" s="7" t="s">
        <v>5</v>
      </c>
      <c r="C109" t="s">
        <v>639</v>
      </c>
      <c r="D109" t="s">
        <v>18</v>
      </c>
      <c r="E109">
        <v>1</v>
      </c>
      <c r="F109" t="s">
        <v>19</v>
      </c>
      <c r="G109" t="s">
        <v>685</v>
      </c>
      <c r="H109" s="6" t="s">
        <v>684</v>
      </c>
    </row>
    <row r="110" spans="1:8" x14ac:dyDescent="0.75">
      <c r="A110" s="22">
        <v>43266</v>
      </c>
      <c r="B110" t="s">
        <v>5</v>
      </c>
      <c r="C110" t="s">
        <v>639</v>
      </c>
      <c r="D110" t="s">
        <v>18</v>
      </c>
      <c r="E110">
        <v>1</v>
      </c>
      <c r="F110" t="s">
        <v>19</v>
      </c>
      <c r="G110" t="s">
        <v>680</v>
      </c>
      <c r="H110" s="6" t="s">
        <v>681</v>
      </c>
    </row>
    <row r="111" spans="1:8" x14ac:dyDescent="0.75">
      <c r="A111" s="22">
        <v>43270</v>
      </c>
      <c r="B111" t="s">
        <v>4</v>
      </c>
      <c r="C111" t="s">
        <v>656</v>
      </c>
      <c r="D111" t="s">
        <v>10</v>
      </c>
      <c r="E111">
        <v>1</v>
      </c>
      <c r="F111" t="s">
        <v>656</v>
      </c>
      <c r="G111" t="s">
        <v>1322</v>
      </c>
      <c r="H111" s="6" t="s">
        <v>1324</v>
      </c>
    </row>
    <row r="112" spans="1:8" x14ac:dyDescent="0.75">
      <c r="A112" s="22">
        <v>43273</v>
      </c>
      <c r="B112" t="s">
        <v>4</v>
      </c>
      <c r="C112" t="s">
        <v>639</v>
      </c>
      <c r="D112" t="s">
        <v>10</v>
      </c>
      <c r="E112">
        <v>1</v>
      </c>
      <c r="F112" t="s">
        <v>1320</v>
      </c>
      <c r="G112" t="s">
        <v>1323</v>
      </c>
      <c r="H112" s="6" t="s">
        <v>1321</v>
      </c>
    </row>
    <row r="113" spans="1:8" x14ac:dyDescent="0.75">
      <c r="A113" s="22">
        <v>43276</v>
      </c>
      <c r="B113" t="s">
        <v>4</v>
      </c>
      <c r="C113" t="s">
        <v>656</v>
      </c>
      <c r="D113" t="s">
        <v>10</v>
      </c>
      <c r="E113">
        <v>1</v>
      </c>
      <c r="F113" t="s">
        <v>4</v>
      </c>
      <c r="G113" t="s">
        <v>1318</v>
      </c>
      <c r="H113" s="6" t="s">
        <v>1319</v>
      </c>
    </row>
    <row r="114" spans="1:8" x14ac:dyDescent="0.75">
      <c r="A114" s="22">
        <v>43292</v>
      </c>
      <c r="B114" t="s">
        <v>5</v>
      </c>
      <c r="C114" t="s">
        <v>639</v>
      </c>
      <c r="D114" t="s">
        <v>10</v>
      </c>
      <c r="E114">
        <v>1</v>
      </c>
      <c r="F114" t="s">
        <v>5</v>
      </c>
      <c r="G114" t="s">
        <v>674</v>
      </c>
      <c r="H114" s="6" t="s">
        <v>675</v>
      </c>
    </row>
    <row r="115" spans="1:8" x14ac:dyDescent="0.75">
      <c r="A115" s="22">
        <v>43301</v>
      </c>
      <c r="B115" t="s">
        <v>5</v>
      </c>
      <c r="C115" t="s">
        <v>639</v>
      </c>
      <c r="D115" t="s">
        <v>18</v>
      </c>
      <c r="E115">
        <v>1</v>
      </c>
      <c r="F115" t="s">
        <v>19</v>
      </c>
      <c r="G115" t="s">
        <v>667</v>
      </c>
      <c r="H115" s="6" t="s">
        <v>668</v>
      </c>
    </row>
    <row r="116" spans="1:8" x14ac:dyDescent="0.75">
      <c r="A116" s="22">
        <v>43333</v>
      </c>
      <c r="B116" t="s">
        <v>5</v>
      </c>
      <c r="C116" t="s">
        <v>656</v>
      </c>
      <c r="D116" t="s">
        <v>18</v>
      </c>
      <c r="E116">
        <v>1</v>
      </c>
      <c r="F116" t="s">
        <v>19</v>
      </c>
      <c r="G116" t="s">
        <v>657</v>
      </c>
      <c r="H116" s="6" t="s">
        <v>658</v>
      </c>
    </row>
    <row r="117" spans="1:8" x14ac:dyDescent="0.75">
      <c r="A117" s="22">
        <v>43361</v>
      </c>
      <c r="B117" t="s">
        <v>5</v>
      </c>
      <c r="C117" t="s">
        <v>639</v>
      </c>
      <c r="D117" t="s">
        <v>18</v>
      </c>
      <c r="E117">
        <v>1</v>
      </c>
      <c r="F117" t="s">
        <v>19</v>
      </c>
      <c r="G117" t="s">
        <v>647</v>
      </c>
      <c r="H117" s="6" t="s">
        <v>654</v>
      </c>
    </row>
    <row r="118" spans="1:8" x14ac:dyDescent="0.75">
      <c r="A118" s="22">
        <v>43367</v>
      </c>
      <c r="B118" t="s">
        <v>5</v>
      </c>
      <c r="C118" t="s">
        <v>639</v>
      </c>
      <c r="D118" t="s">
        <v>18</v>
      </c>
      <c r="E118">
        <v>1</v>
      </c>
      <c r="F118" t="s">
        <v>19</v>
      </c>
      <c r="G118" t="s">
        <v>647</v>
      </c>
      <c r="H118" s="6" t="s">
        <v>648</v>
      </c>
    </row>
    <row r="119" spans="1:8" x14ac:dyDescent="0.75">
      <c r="A119" s="22">
        <v>43369</v>
      </c>
      <c r="B119" t="s">
        <v>4</v>
      </c>
      <c r="C119" t="s">
        <v>639</v>
      </c>
      <c r="D119" t="s">
        <v>10</v>
      </c>
      <c r="E119">
        <v>1</v>
      </c>
      <c r="F119" t="s">
        <v>38</v>
      </c>
      <c r="G119" t="s">
        <v>1316</v>
      </c>
      <c r="H119" s="6" t="s">
        <v>1317</v>
      </c>
    </row>
    <row r="120" spans="1:8" x14ac:dyDescent="0.75">
      <c r="A120" s="22">
        <v>43469</v>
      </c>
      <c r="B120" t="s">
        <v>5</v>
      </c>
      <c r="C120" t="s">
        <v>639</v>
      </c>
      <c r="D120" t="s">
        <v>18</v>
      </c>
      <c r="E120">
        <v>1</v>
      </c>
      <c r="F120" t="s">
        <v>19</v>
      </c>
      <c r="G120" t="s">
        <v>1111</v>
      </c>
      <c r="H120" s="6" t="s">
        <v>640</v>
      </c>
    </row>
    <row r="121" spans="1:8" x14ac:dyDescent="0.75">
      <c r="A121" s="22">
        <v>43471</v>
      </c>
      <c r="B121" t="s">
        <v>4</v>
      </c>
      <c r="C121" t="s">
        <v>639</v>
      </c>
      <c r="D121" t="s">
        <v>10</v>
      </c>
      <c r="E121">
        <v>1</v>
      </c>
      <c r="F121" t="s">
        <v>639</v>
      </c>
      <c r="G121" t="s">
        <v>1799</v>
      </c>
      <c r="H121" s="6" t="s">
        <v>1800</v>
      </c>
    </row>
    <row r="122" spans="1:8" x14ac:dyDescent="0.75">
      <c r="A122" s="22">
        <v>43498</v>
      </c>
      <c r="B122" t="s">
        <v>14</v>
      </c>
      <c r="C122" t="s">
        <v>656</v>
      </c>
      <c r="D122" t="s">
        <v>10</v>
      </c>
      <c r="E122">
        <v>1</v>
      </c>
      <c r="F122" t="s">
        <v>14</v>
      </c>
      <c r="G122" t="s">
        <v>1845</v>
      </c>
      <c r="H122" s="6" t="s">
        <v>1846</v>
      </c>
    </row>
    <row r="123" spans="1:8" x14ac:dyDescent="0.75">
      <c r="A123" s="22">
        <v>43510</v>
      </c>
      <c r="B123" t="s">
        <v>4</v>
      </c>
      <c r="C123" t="s">
        <v>639</v>
      </c>
      <c r="D123" t="s">
        <v>10</v>
      </c>
      <c r="E123">
        <v>1</v>
      </c>
      <c r="F123" t="s">
        <v>1313</v>
      </c>
      <c r="G123" t="s">
        <v>1314</v>
      </c>
      <c r="H123" s="6" t="s">
        <v>1315</v>
      </c>
    </row>
    <row r="124" spans="1:8" x14ac:dyDescent="0.75">
      <c r="A124" s="22">
        <v>43535</v>
      </c>
      <c r="B124" t="s">
        <v>4</v>
      </c>
      <c r="C124" t="s">
        <v>656</v>
      </c>
      <c r="D124" t="s">
        <v>10</v>
      </c>
      <c r="E124">
        <v>1</v>
      </c>
      <c r="F124" t="s">
        <v>4</v>
      </c>
      <c r="G124" t="s">
        <v>1312</v>
      </c>
      <c r="H124" s="6" t="s">
        <v>1311</v>
      </c>
    </row>
    <row r="125" spans="1:8" x14ac:dyDescent="0.75">
      <c r="A125" s="22">
        <v>43549</v>
      </c>
      <c r="B125" t="s">
        <v>4</v>
      </c>
      <c r="C125" t="s">
        <v>639</v>
      </c>
      <c r="D125" t="s">
        <v>10</v>
      </c>
      <c r="E125">
        <v>1</v>
      </c>
      <c r="F125" t="s">
        <v>4</v>
      </c>
      <c r="G125" t="s">
        <v>1309</v>
      </c>
      <c r="H125" s="6" t="s">
        <v>1310</v>
      </c>
    </row>
    <row r="126" spans="1:8" x14ac:dyDescent="0.75">
      <c r="A126" s="22">
        <v>43641</v>
      </c>
      <c r="B126" t="s">
        <v>4</v>
      </c>
      <c r="C126" t="s">
        <v>639</v>
      </c>
      <c r="D126" t="s">
        <v>10</v>
      </c>
      <c r="E126">
        <v>1</v>
      </c>
      <c r="F126" t="s">
        <v>1223</v>
      </c>
      <c r="G126" t="s">
        <v>1225</v>
      </c>
      <c r="H126" s="6" t="s">
        <v>1226</v>
      </c>
    </row>
    <row r="127" spans="1:8" x14ac:dyDescent="0.75">
      <c r="A127" s="22">
        <v>43641</v>
      </c>
      <c r="B127" t="s">
        <v>5</v>
      </c>
      <c r="C127" t="s">
        <v>639</v>
      </c>
      <c r="D127" t="s">
        <v>10</v>
      </c>
      <c r="E127">
        <v>1</v>
      </c>
      <c r="F127" t="s">
        <v>1223</v>
      </c>
      <c r="G127" t="s">
        <v>1225</v>
      </c>
      <c r="H127" s="6" t="s">
        <v>1226</v>
      </c>
    </row>
    <row r="128" spans="1:8" x14ac:dyDescent="0.75">
      <c r="A128" s="22">
        <v>43741</v>
      </c>
      <c r="B128" t="s">
        <v>5</v>
      </c>
      <c r="C128" t="s">
        <v>656</v>
      </c>
      <c r="D128" t="s">
        <v>10</v>
      </c>
      <c r="E128">
        <v>1</v>
      </c>
      <c r="F128" t="s">
        <v>5</v>
      </c>
      <c r="G128" t="s">
        <v>1282</v>
      </c>
      <c r="H128" s="6" t="s">
        <v>1283</v>
      </c>
    </row>
    <row r="129" spans="1:8" x14ac:dyDescent="0.75">
      <c r="A129" s="22">
        <v>43759</v>
      </c>
      <c r="B129" t="s">
        <v>5</v>
      </c>
      <c r="C129" t="s">
        <v>639</v>
      </c>
      <c r="D129" t="s">
        <v>18</v>
      </c>
      <c r="E129">
        <v>1</v>
      </c>
      <c r="F129" t="s">
        <v>19</v>
      </c>
      <c r="G129" t="s">
        <v>1284</v>
      </c>
      <c r="H129" s="6" t="s">
        <v>1285</v>
      </c>
    </row>
    <row r="130" spans="1:8" x14ac:dyDescent="0.75">
      <c r="A130" s="22">
        <v>43805</v>
      </c>
      <c r="B130" t="s">
        <v>5</v>
      </c>
      <c r="C130" t="s">
        <v>639</v>
      </c>
      <c r="D130" t="s">
        <v>18</v>
      </c>
      <c r="E130">
        <v>1</v>
      </c>
      <c r="F130" t="s">
        <v>19</v>
      </c>
      <c r="G130" t="s">
        <v>1286</v>
      </c>
      <c r="H130" s="6" t="s">
        <v>1287</v>
      </c>
    </row>
    <row r="131" spans="1:8" x14ac:dyDescent="0.75">
      <c r="A131" s="22">
        <v>43825</v>
      </c>
      <c r="B131" t="s">
        <v>5</v>
      </c>
      <c r="C131" t="s">
        <v>639</v>
      </c>
      <c r="D131" t="s">
        <v>18</v>
      </c>
      <c r="E131">
        <v>1</v>
      </c>
      <c r="F131" t="s">
        <v>19</v>
      </c>
      <c r="G131" t="s">
        <v>1288</v>
      </c>
      <c r="H131" s="6" t="s">
        <v>1289</v>
      </c>
    </row>
    <row r="132" spans="1:8" x14ac:dyDescent="0.75">
      <c r="A132" s="22">
        <v>43846</v>
      </c>
      <c r="B132" t="s">
        <v>5</v>
      </c>
      <c r="C132" t="s">
        <v>639</v>
      </c>
      <c r="D132" t="s">
        <v>18</v>
      </c>
      <c r="E132">
        <v>1</v>
      </c>
      <c r="F132" t="s">
        <v>19</v>
      </c>
      <c r="G132" t="s">
        <v>1290</v>
      </c>
      <c r="H132" s="6" t="s">
        <v>1291</v>
      </c>
    </row>
    <row r="133" spans="1:8" x14ac:dyDescent="0.75">
      <c r="A133" s="22">
        <v>43853</v>
      </c>
      <c r="B133" t="s">
        <v>4</v>
      </c>
      <c r="C133" t="s">
        <v>639</v>
      </c>
      <c r="D133" t="s">
        <v>10</v>
      </c>
      <c r="E133">
        <v>1</v>
      </c>
      <c r="F133" t="s">
        <v>639</v>
      </c>
      <c r="G133" t="s">
        <v>1306</v>
      </c>
      <c r="H133" s="6" t="s">
        <v>1307</v>
      </c>
    </row>
    <row r="134" spans="1:8" x14ac:dyDescent="0.75">
      <c r="A134" s="22">
        <v>43853</v>
      </c>
      <c r="B134" t="s">
        <v>5</v>
      </c>
      <c r="C134" t="s">
        <v>639</v>
      </c>
      <c r="D134" t="s">
        <v>10</v>
      </c>
      <c r="E134">
        <v>1</v>
      </c>
      <c r="F134" t="s">
        <v>639</v>
      </c>
      <c r="G134" t="s">
        <v>1292</v>
      </c>
      <c r="H134" s="6" t="s">
        <v>1293</v>
      </c>
    </row>
    <row r="135" spans="1:8" x14ac:dyDescent="0.75">
      <c r="A135" s="22">
        <v>43857</v>
      </c>
      <c r="B135" t="s">
        <v>4</v>
      </c>
      <c r="C135" t="s">
        <v>639</v>
      </c>
      <c r="D135" t="s">
        <v>10</v>
      </c>
      <c r="E135">
        <v>1</v>
      </c>
      <c r="F135" t="s">
        <v>4</v>
      </c>
      <c r="G135" t="s">
        <v>1305</v>
      </c>
      <c r="H135" s="6" t="s">
        <v>1304</v>
      </c>
    </row>
    <row r="136" spans="1:8" x14ac:dyDescent="0.75">
      <c r="A136" s="22">
        <v>43927</v>
      </c>
      <c r="B136" t="s">
        <v>5</v>
      </c>
      <c r="C136" t="s">
        <v>639</v>
      </c>
      <c r="D136" t="s">
        <v>18</v>
      </c>
      <c r="E136">
        <v>1</v>
      </c>
      <c r="F136" t="s">
        <v>19</v>
      </c>
      <c r="G136" t="s">
        <v>1124</v>
      </c>
      <c r="H136" s="6" t="s">
        <v>1123</v>
      </c>
    </row>
    <row r="137" spans="1:8" x14ac:dyDescent="0.75">
      <c r="A137" s="22">
        <v>43959</v>
      </c>
      <c r="B137" t="s">
        <v>5</v>
      </c>
      <c r="C137" t="s">
        <v>639</v>
      </c>
      <c r="D137" t="s">
        <v>18</v>
      </c>
      <c r="E137">
        <v>1</v>
      </c>
      <c r="F137" t="s">
        <v>19</v>
      </c>
      <c r="G137" t="s">
        <v>1121</v>
      </c>
      <c r="H137" s="6" t="s">
        <v>1122</v>
      </c>
    </row>
    <row r="138" spans="1:8" x14ac:dyDescent="0.75">
      <c r="A138" s="22">
        <v>43993</v>
      </c>
      <c r="B138" t="s">
        <v>5</v>
      </c>
      <c r="C138" t="s">
        <v>656</v>
      </c>
      <c r="D138" t="s">
        <v>18</v>
      </c>
      <c r="E138">
        <v>1</v>
      </c>
      <c r="F138" t="s">
        <v>19</v>
      </c>
      <c r="G138" t="s">
        <v>1119</v>
      </c>
      <c r="H138" s="6" t="s">
        <v>1120</v>
      </c>
    </row>
    <row r="139" spans="1:8" x14ac:dyDescent="0.75">
      <c r="A139" s="22">
        <v>44067</v>
      </c>
      <c r="B139" t="s">
        <v>5</v>
      </c>
      <c r="C139" t="s">
        <v>639</v>
      </c>
      <c r="D139" t="s">
        <v>18</v>
      </c>
      <c r="E139">
        <v>1</v>
      </c>
      <c r="F139" t="s">
        <v>19</v>
      </c>
      <c r="G139" t="s">
        <v>5728</v>
      </c>
      <c r="H139" s="6" t="s">
        <v>1118</v>
      </c>
    </row>
    <row r="140" spans="1:8" x14ac:dyDescent="0.75">
      <c r="A140" s="22">
        <v>44089</v>
      </c>
      <c r="B140" t="s">
        <v>4</v>
      </c>
      <c r="C140" t="s">
        <v>639</v>
      </c>
      <c r="D140" t="s">
        <v>10</v>
      </c>
      <c r="E140">
        <v>1</v>
      </c>
      <c r="F140" t="s">
        <v>4</v>
      </c>
      <c r="G140" t="s">
        <v>1302</v>
      </c>
      <c r="H140" s="6" t="s">
        <v>1303</v>
      </c>
    </row>
    <row r="141" spans="1:8" x14ac:dyDescent="0.75">
      <c r="A141" s="22">
        <v>44151</v>
      </c>
      <c r="B141" t="s">
        <v>5</v>
      </c>
      <c r="C141" t="s">
        <v>639</v>
      </c>
      <c r="D141" t="s">
        <v>18</v>
      </c>
      <c r="E141">
        <v>1</v>
      </c>
      <c r="F141" t="s">
        <v>19</v>
      </c>
      <c r="G141" t="s">
        <v>1114</v>
      </c>
      <c r="H141" s="6" t="s">
        <v>1115</v>
      </c>
    </row>
    <row r="142" spans="1:8" x14ac:dyDescent="0.75">
      <c r="A142" s="22">
        <v>44193</v>
      </c>
      <c r="B142" t="s">
        <v>5</v>
      </c>
      <c r="C142" t="s">
        <v>639</v>
      </c>
      <c r="D142" t="s">
        <v>18</v>
      </c>
      <c r="E142">
        <v>1</v>
      </c>
      <c r="F142" t="s">
        <v>19</v>
      </c>
      <c r="G142" t="s">
        <v>1113</v>
      </c>
      <c r="H142" s="6" t="s">
        <v>1112</v>
      </c>
    </row>
  </sheetData>
  <autoFilter ref="A1:H142" xr:uid="{89CCF32A-30F4-47AD-A344-6E8CABE3F50A}">
    <sortState xmlns:xlrd2="http://schemas.microsoft.com/office/spreadsheetml/2017/richdata2" ref="A2:H142">
      <sortCondition ref="A2:A142"/>
    </sortState>
  </autoFilter>
  <sortState xmlns:xlrd2="http://schemas.microsoft.com/office/spreadsheetml/2017/richdata2" ref="A2:H142">
    <sortCondition descending="1" ref="A2:A142"/>
  </sortState>
  <hyperlinks>
    <hyperlink ref="H120" r:id="rId1" xr:uid="{EC74592E-F37F-44F5-B3FF-96C13352FA8C}"/>
    <hyperlink ref="H118" r:id="rId2" xr:uid="{B9A02535-4210-42F7-8D6A-E9113590A6FF}"/>
    <hyperlink ref="H117" r:id="rId3" xr:uid="{89438624-BB28-4507-BDE7-596E6299BCFD}"/>
    <hyperlink ref="H116" r:id="rId4" xr:uid="{4E3EEC5D-9FFD-4B1C-8AA8-9149C5A9D429}"/>
    <hyperlink ref="H115" r:id="rId5" xr:uid="{3722B5F4-B8B4-41AE-8280-0395F2752B5C}"/>
    <hyperlink ref="H114" r:id="rId6" xr:uid="{B608F654-3278-4B2A-9E68-E5C75F1DBF51}"/>
    <hyperlink ref="H110" r:id="rId7" xr:uid="{9A7774D7-5A3F-488D-A345-79D5C81E79E3}"/>
    <hyperlink ref="H109" r:id="rId8" xr:uid="{3A7E7C31-DE9C-40C6-A7CA-31A80C753065}"/>
    <hyperlink ref="H108" r:id="rId9" xr:uid="{CE2B0F85-3DA4-44CA-A02A-A91B322916A5}"/>
    <hyperlink ref="H106" r:id="rId10" xr:uid="{AB0CA3FC-91A6-4E43-AA82-2EAEFC72F179}"/>
    <hyperlink ref="H104" r:id="rId11" xr:uid="{1D28BE76-6E70-4DC9-BC7D-500BC1A5FB33}"/>
    <hyperlink ref="H102" r:id="rId12" xr:uid="{784CFA7B-119D-4E0B-ADD1-9F472F991F90}"/>
    <hyperlink ref="H101" r:id="rId13" xr:uid="{C187576C-E4C2-4CB1-8EF7-7733ECD78F46}"/>
    <hyperlink ref="H100" r:id="rId14" xr:uid="{E95337D1-841B-4657-A0D6-52D4A2B5946F}"/>
    <hyperlink ref="H96" r:id="rId15" xr:uid="{C38A56BA-F4C5-4A46-9464-C73E656B6D9C}"/>
    <hyperlink ref="H91" r:id="rId16" xr:uid="{67B708E6-F785-40EF-B10D-24E92BF03F64}"/>
    <hyperlink ref="H90" r:id="rId17" xr:uid="{32FE182C-DE5C-42BC-BD11-8453A10249F7}"/>
    <hyperlink ref="H87" r:id="rId18" xr:uid="{110B9927-1269-4782-9341-FFC59795281F}"/>
    <hyperlink ref="H82" r:id="rId19" xr:uid="{4F08FC1A-95F7-4D91-8DBC-BCC4CB11383A}"/>
    <hyperlink ref="H81" r:id="rId20" xr:uid="{8ABD06F0-3D22-4386-852D-248FB8EB22C7}"/>
    <hyperlink ref="H78" r:id="rId21" xr:uid="{33E72C8E-5E27-431A-9E1E-F8110FAEC64F}"/>
    <hyperlink ref="H75" r:id="rId22" xr:uid="{C4C2CD77-CE0E-4D02-942C-4612F84C1CE9}"/>
    <hyperlink ref="H72" r:id="rId23" xr:uid="{3FBD0B28-B908-4D8C-9D17-ABCA234AE3FA}"/>
    <hyperlink ref="H67" r:id="rId24" xr:uid="{722DEF11-80AA-462C-9520-2CBBE33009D9}"/>
    <hyperlink ref="H65" r:id="rId25" xr:uid="{A79CAEF8-FBB9-4FC9-82BD-C48A8523CAFE}"/>
    <hyperlink ref="H64" r:id="rId26" xr:uid="{EE52A621-4981-4B53-AAA1-A03DBBB687A6}"/>
    <hyperlink ref="H62" r:id="rId27" xr:uid="{3A8928C1-E00E-41BC-AE93-29C5BF0C225A}"/>
    <hyperlink ref="H61" r:id="rId28" xr:uid="{BC772493-BC19-4EF0-A023-61264E752622}"/>
    <hyperlink ref="H59" r:id="rId29" xr:uid="{62CC30DF-C2B8-46C5-8170-D60A16197332}"/>
    <hyperlink ref="H57" r:id="rId30" xr:uid="{458B42B4-458A-4391-828D-8A6563820B53}"/>
    <hyperlink ref="H56" r:id="rId31" xr:uid="{5FE66755-5A35-47B5-A39B-E1FD544D0AE7}"/>
    <hyperlink ref="H54" r:id="rId32" xr:uid="{BA2EA41E-6CA3-4207-BCFD-6A77E0B5C52D}"/>
    <hyperlink ref="H52" r:id="rId33" xr:uid="{59177FC2-19D3-4D0B-A96B-5BDD572D6D8C}"/>
    <hyperlink ref="H51" r:id="rId34" xr:uid="{4667360B-D9F9-4940-87B6-476452FF00FA}"/>
    <hyperlink ref="H48" r:id="rId35" xr:uid="{7410962D-732D-4D42-BA5E-1DBA00E17F56}"/>
    <hyperlink ref="H46" r:id="rId36" xr:uid="{E3AE8470-86B1-45CD-979B-4A3149EE9221}"/>
    <hyperlink ref="H45" r:id="rId37" xr:uid="{A80EB7E1-0AA1-4403-9056-C4AB2D80E950}"/>
    <hyperlink ref="H43" r:id="rId38" xr:uid="{8ADE7913-1C39-461A-BC18-340BEA20BBCF}"/>
    <hyperlink ref="H40" r:id="rId39" xr:uid="{C968142C-E19E-4F51-8E64-576370B6E0C7}"/>
    <hyperlink ref="H36" r:id="rId40" xr:uid="{6378C6CA-1FB2-46F8-8295-C8D162E435F8}"/>
    <hyperlink ref="H34" r:id="rId41" xr:uid="{2E777786-2AD1-4AA1-8E54-C2575AE2CD6D}"/>
    <hyperlink ref="H30" r:id="rId42" xr:uid="{7E99C389-FE5A-4C19-9FF3-B767648E64D7}"/>
    <hyperlink ref="H28" r:id="rId43" xr:uid="{D4593A31-261B-4C72-AB45-B90B6789CDF0}"/>
    <hyperlink ref="H27" r:id="rId44" xr:uid="{D86408BC-9A69-4D06-BC20-B0C189AB421C}"/>
    <hyperlink ref="H21" r:id="rId45" xr:uid="{C3454309-B626-4A02-95D2-37A653CE96D8}"/>
    <hyperlink ref="H18" r:id="rId46" xr:uid="{C2AE344B-2A4B-435B-B5BD-8449455F0FF6}"/>
    <hyperlink ref="H15" r:id="rId47" xr:uid="{BFA2A01D-E22B-4C29-92EF-0FFE59BA32F3}"/>
    <hyperlink ref="H14" r:id="rId48" xr:uid="{E637B19D-0FC6-481B-8F56-A6F217F55B84}"/>
    <hyperlink ref="H11" r:id="rId49" xr:uid="{EE2DA1D3-A466-41F1-A0C2-E171627BB999}"/>
    <hyperlink ref="H9" r:id="rId50" xr:uid="{355660BC-2AF3-4559-B6EC-9483DDAEE500}"/>
    <hyperlink ref="H6" r:id="rId51" xr:uid="{5D5F85F9-35FF-4CAF-8D05-5F7110CF28E4}"/>
    <hyperlink ref="H3" r:id="rId52" xr:uid="{1FD91B76-1DA2-48CE-8062-3D42871DF43C}"/>
    <hyperlink ref="H142" r:id="rId53" xr:uid="{35AA938F-8FAE-477A-935A-EFD2A7DE9005}"/>
    <hyperlink ref="H141" r:id="rId54" xr:uid="{B2D194FB-F2BF-4957-9BF4-38B434371587}"/>
    <hyperlink ref="H136" r:id="rId55" xr:uid="{CAD9DBD2-47E5-43EE-83B8-A7D398CA6BD1}"/>
    <hyperlink ref="H135" r:id="rId56" xr:uid="{5ED85101-1C91-439C-B6CC-3A4EAEAC9F0F}"/>
    <hyperlink ref="H112" r:id="rId57" xr:uid="{0F16E3CC-959F-4F63-8BC0-A688B9C5493E}"/>
    <hyperlink ref="H84" r:id="rId58" xr:uid="{86C0EEE7-FC22-4328-88F2-319707E832BD}"/>
    <hyperlink ref="H92" r:id="rId59" xr:uid="{D8BC478E-4D45-4A4F-AD99-D80DC232B4ED}"/>
    <hyperlink ref="H7" r:id="rId60" xr:uid="{CC4F34DD-E641-4051-9BA2-5322C623FC69}"/>
  </hyperlinks>
  <pageMargins left="0.7" right="0.7" top="0.75" bottom="0.75" header="0.3" footer="0.3"/>
  <pageSetup orientation="portrait" r:id="rId6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FEC4-FEB3-47C5-8CEE-520243610F2E}">
  <sheetPr codeName="Sheet7"/>
  <dimension ref="A1:J170"/>
  <sheetViews>
    <sheetView zoomScaleNormal="100" workbookViewId="0">
      <selection activeCell="C13" sqref="C13"/>
    </sheetView>
  </sheetViews>
  <sheetFormatPr defaultRowHeight="14.75" x14ac:dyDescent="0.75"/>
  <cols>
    <col min="1" max="1" width="9.86328125" style="12" bestFit="1" customWidth="1"/>
    <col min="2" max="2" width="12.04296875" customWidth="1"/>
    <col min="3" max="3" width="16.54296875" customWidth="1"/>
    <col min="4" max="5" width="18.2265625" customWidth="1"/>
    <col min="6" max="6" width="15.6328125" customWidth="1"/>
    <col min="7" max="8" width="13.90625" customWidth="1"/>
    <col min="9" max="9" width="129.1796875" customWidth="1"/>
    <col min="10" max="10" width="161.2265625" customWidth="1"/>
  </cols>
  <sheetData>
    <row r="1" spans="1:10" x14ac:dyDescent="0.75">
      <c r="A1" s="13" t="s">
        <v>0</v>
      </c>
      <c r="B1" s="4" t="s">
        <v>1</v>
      </c>
      <c r="C1" s="4" t="s">
        <v>2</v>
      </c>
      <c r="D1" s="4" t="s">
        <v>5806</v>
      </c>
      <c r="E1" s="4" t="s">
        <v>5805</v>
      </c>
      <c r="F1" s="4" t="s">
        <v>111</v>
      </c>
      <c r="G1" s="4" t="s">
        <v>7</v>
      </c>
      <c r="H1" s="4" t="s">
        <v>26</v>
      </c>
      <c r="I1" s="4" t="s">
        <v>8</v>
      </c>
      <c r="J1" s="4" t="s">
        <v>9</v>
      </c>
    </row>
    <row r="2" spans="1:10" x14ac:dyDescent="0.75">
      <c r="A2" s="12">
        <v>41330</v>
      </c>
      <c r="B2" t="s">
        <v>5</v>
      </c>
      <c r="C2" t="s">
        <v>112</v>
      </c>
      <c r="D2" t="s">
        <v>13</v>
      </c>
      <c r="E2" t="s">
        <v>13</v>
      </c>
      <c r="F2" t="s">
        <v>10</v>
      </c>
      <c r="G2" t="s">
        <v>49</v>
      </c>
      <c r="H2">
        <v>1</v>
      </c>
      <c r="I2" t="s">
        <v>5791</v>
      </c>
      <c r="J2" s="6" t="s">
        <v>5790</v>
      </c>
    </row>
    <row r="3" spans="1:10" x14ac:dyDescent="0.75">
      <c r="A3" s="12">
        <v>41381</v>
      </c>
      <c r="B3" t="s">
        <v>14</v>
      </c>
      <c r="C3" t="s">
        <v>5621</v>
      </c>
      <c r="D3" t="s">
        <v>13</v>
      </c>
      <c r="F3" t="s">
        <v>10</v>
      </c>
      <c r="G3" t="s">
        <v>5735</v>
      </c>
      <c r="H3">
        <v>1</v>
      </c>
      <c r="I3" t="s">
        <v>5737</v>
      </c>
      <c r="J3" s="6" t="s">
        <v>5736</v>
      </c>
    </row>
    <row r="4" spans="1:10" x14ac:dyDescent="0.75">
      <c r="A4" s="12">
        <v>41465</v>
      </c>
      <c r="B4" t="s">
        <v>14</v>
      </c>
      <c r="C4" t="s">
        <v>5621</v>
      </c>
      <c r="D4" t="s">
        <v>13</v>
      </c>
      <c r="F4" t="s">
        <v>10</v>
      </c>
      <c r="G4" t="s">
        <v>5735</v>
      </c>
      <c r="H4">
        <v>1</v>
      </c>
      <c r="I4" t="s">
        <v>5758</v>
      </c>
      <c r="J4" s="6" t="s">
        <v>5759</v>
      </c>
    </row>
    <row r="5" spans="1:10" x14ac:dyDescent="0.75">
      <c r="A5" s="12">
        <v>41511</v>
      </c>
      <c r="B5" t="s">
        <v>14</v>
      </c>
      <c r="C5" t="s">
        <v>5621</v>
      </c>
      <c r="D5" t="s">
        <v>13</v>
      </c>
      <c r="F5" t="s">
        <v>10</v>
      </c>
      <c r="G5" t="s">
        <v>5747</v>
      </c>
      <c r="H5">
        <v>1</v>
      </c>
      <c r="I5" t="s">
        <v>5750</v>
      </c>
      <c r="J5" s="6" t="s">
        <v>5751</v>
      </c>
    </row>
    <row r="6" spans="1:10" x14ac:dyDescent="0.75">
      <c r="A6" s="12">
        <v>41526</v>
      </c>
      <c r="B6" t="s">
        <v>5</v>
      </c>
      <c r="C6" t="s">
        <v>112</v>
      </c>
      <c r="D6" t="s">
        <v>13</v>
      </c>
      <c r="E6" t="s">
        <v>13</v>
      </c>
      <c r="F6" t="s">
        <v>10</v>
      </c>
      <c r="G6" t="s">
        <v>49</v>
      </c>
      <c r="H6">
        <v>1</v>
      </c>
      <c r="I6" t="s">
        <v>5789</v>
      </c>
      <c r="J6" s="6" t="s">
        <v>5790</v>
      </c>
    </row>
    <row r="7" spans="1:10" x14ac:dyDescent="0.75">
      <c r="A7" s="12">
        <v>41602</v>
      </c>
      <c r="B7" t="s">
        <v>5</v>
      </c>
      <c r="C7" t="s">
        <v>112</v>
      </c>
      <c r="D7" t="s">
        <v>12</v>
      </c>
      <c r="F7" t="s">
        <v>18</v>
      </c>
      <c r="G7" t="s">
        <v>19</v>
      </c>
      <c r="H7">
        <v>1</v>
      </c>
      <c r="I7" t="s">
        <v>5784</v>
      </c>
      <c r="J7" s="6" t="s">
        <v>5785</v>
      </c>
    </row>
    <row r="8" spans="1:10" x14ac:dyDescent="0.75">
      <c r="A8" s="12">
        <v>41641</v>
      </c>
      <c r="B8" t="s">
        <v>14</v>
      </c>
      <c r="C8" t="s">
        <v>5621</v>
      </c>
      <c r="D8" t="s">
        <v>13</v>
      </c>
      <c r="F8" t="s">
        <v>10</v>
      </c>
      <c r="G8" t="s">
        <v>5735</v>
      </c>
      <c r="H8">
        <v>1</v>
      </c>
      <c r="I8" t="s">
        <v>5745</v>
      </c>
      <c r="J8" s="6" t="s">
        <v>5746</v>
      </c>
    </row>
    <row r="9" spans="1:10" x14ac:dyDescent="0.75">
      <c r="A9" s="12">
        <v>41655</v>
      </c>
      <c r="B9" t="s">
        <v>5</v>
      </c>
      <c r="C9" t="s">
        <v>112</v>
      </c>
      <c r="D9" t="s">
        <v>13</v>
      </c>
      <c r="E9" t="s">
        <v>13</v>
      </c>
      <c r="F9" t="s">
        <v>10</v>
      </c>
      <c r="G9" t="s">
        <v>49</v>
      </c>
      <c r="H9">
        <v>1</v>
      </c>
      <c r="I9" t="s">
        <v>5792</v>
      </c>
      <c r="J9" s="6" t="s">
        <v>5794</v>
      </c>
    </row>
    <row r="10" spans="1:10" x14ac:dyDescent="0.75">
      <c r="A10" s="12">
        <v>41655</v>
      </c>
      <c r="B10" t="s">
        <v>46</v>
      </c>
      <c r="C10" t="s">
        <v>112</v>
      </c>
      <c r="D10" t="s">
        <v>13</v>
      </c>
      <c r="E10" t="s">
        <v>13</v>
      </c>
      <c r="F10" t="s">
        <v>10</v>
      </c>
      <c r="G10" t="s">
        <v>49</v>
      </c>
      <c r="H10">
        <v>1</v>
      </c>
      <c r="I10" t="s">
        <v>5793</v>
      </c>
      <c r="J10" s="6" t="s">
        <v>5794</v>
      </c>
    </row>
    <row r="11" spans="1:10" x14ac:dyDescent="0.75">
      <c r="A11" s="12">
        <v>41666</v>
      </c>
      <c r="B11" t="s">
        <v>5</v>
      </c>
      <c r="C11" t="s">
        <v>112</v>
      </c>
      <c r="D11" t="s">
        <v>13</v>
      </c>
      <c r="E11" t="s">
        <v>13</v>
      </c>
      <c r="F11" t="s">
        <v>10</v>
      </c>
      <c r="G11" t="s">
        <v>49</v>
      </c>
      <c r="H11">
        <v>1</v>
      </c>
      <c r="I11" t="s">
        <v>5797</v>
      </c>
      <c r="J11" s="6" t="s">
        <v>5798</v>
      </c>
    </row>
    <row r="12" spans="1:10" x14ac:dyDescent="0.75">
      <c r="A12" s="12">
        <v>41700</v>
      </c>
      <c r="B12" t="s">
        <v>14</v>
      </c>
      <c r="C12" t="s">
        <v>5621</v>
      </c>
      <c r="D12" t="s">
        <v>13</v>
      </c>
      <c r="F12" t="s">
        <v>10</v>
      </c>
      <c r="G12" t="s">
        <v>5747</v>
      </c>
      <c r="H12">
        <v>1</v>
      </c>
      <c r="I12" t="s">
        <v>5749</v>
      </c>
      <c r="J12" s="6" t="s">
        <v>5748</v>
      </c>
    </row>
    <row r="13" spans="1:10" x14ac:dyDescent="0.75">
      <c r="A13" s="12">
        <v>41767</v>
      </c>
      <c r="B13" t="s">
        <v>4</v>
      </c>
      <c r="C13" t="s">
        <v>5621</v>
      </c>
      <c r="D13" t="s">
        <v>13</v>
      </c>
      <c r="F13" t="s">
        <v>10</v>
      </c>
      <c r="G13" t="s">
        <v>53</v>
      </c>
      <c r="H13">
        <v>1</v>
      </c>
      <c r="I13" t="s">
        <v>5743</v>
      </c>
      <c r="J13" s="6" t="s">
        <v>5744</v>
      </c>
    </row>
    <row r="14" spans="1:10" x14ac:dyDescent="0.75">
      <c r="A14" s="12">
        <v>41772</v>
      </c>
      <c r="B14" t="s">
        <v>4</v>
      </c>
      <c r="C14" t="s">
        <v>5621</v>
      </c>
      <c r="D14" t="s">
        <v>12</v>
      </c>
      <c r="F14" t="s">
        <v>10</v>
      </c>
      <c r="G14" t="s">
        <v>53</v>
      </c>
      <c r="H14">
        <v>1</v>
      </c>
      <c r="I14" t="s">
        <v>5777</v>
      </c>
      <c r="J14" s="6" t="s">
        <v>5776</v>
      </c>
    </row>
    <row r="15" spans="1:10" x14ac:dyDescent="0.75">
      <c r="A15" s="12">
        <v>41817</v>
      </c>
      <c r="B15" t="s">
        <v>4</v>
      </c>
      <c r="C15" t="s">
        <v>5621</v>
      </c>
      <c r="D15" t="s">
        <v>13</v>
      </c>
      <c r="F15" t="s">
        <v>10</v>
      </c>
      <c r="G15" t="s">
        <v>5740</v>
      </c>
      <c r="H15">
        <v>1</v>
      </c>
      <c r="I15" t="s">
        <v>5741</v>
      </c>
      <c r="J15" s="6" t="s">
        <v>5742</v>
      </c>
    </row>
    <row r="16" spans="1:10" x14ac:dyDescent="0.75">
      <c r="A16" s="12">
        <v>41883</v>
      </c>
      <c r="B16" t="s">
        <v>5</v>
      </c>
      <c r="C16" t="s">
        <v>112</v>
      </c>
      <c r="D16" t="s">
        <v>13</v>
      </c>
      <c r="E16" t="s">
        <v>13</v>
      </c>
      <c r="F16" t="s">
        <v>18</v>
      </c>
      <c r="G16" t="s">
        <v>19</v>
      </c>
      <c r="H16">
        <v>1</v>
      </c>
      <c r="I16" t="s">
        <v>5787</v>
      </c>
      <c r="J16" s="6" t="s">
        <v>5788</v>
      </c>
    </row>
    <row r="17" spans="1:10" x14ac:dyDescent="0.75">
      <c r="A17" s="12">
        <v>41981</v>
      </c>
      <c r="B17" t="s">
        <v>46</v>
      </c>
      <c r="C17" t="s">
        <v>112</v>
      </c>
      <c r="D17" t="s">
        <v>13</v>
      </c>
      <c r="E17" t="s">
        <v>13</v>
      </c>
      <c r="F17" t="s">
        <v>10</v>
      </c>
      <c r="G17" t="s">
        <v>79</v>
      </c>
      <c r="H17">
        <v>1</v>
      </c>
      <c r="I17" t="s">
        <v>5795</v>
      </c>
      <c r="J17" s="6" t="s">
        <v>5796</v>
      </c>
    </row>
    <row r="18" spans="1:10" x14ac:dyDescent="0.75">
      <c r="A18" s="12">
        <v>42009</v>
      </c>
      <c r="B18" t="s">
        <v>46</v>
      </c>
      <c r="C18" t="s">
        <v>112</v>
      </c>
      <c r="D18" t="s">
        <v>6</v>
      </c>
      <c r="E18" t="s">
        <v>12</v>
      </c>
      <c r="F18" t="s">
        <v>10</v>
      </c>
      <c r="G18" t="s">
        <v>119</v>
      </c>
      <c r="H18">
        <v>1</v>
      </c>
      <c r="I18" t="s">
        <v>334</v>
      </c>
      <c r="J18" s="6" t="s">
        <v>335</v>
      </c>
    </row>
    <row r="19" spans="1:10" x14ac:dyDescent="0.75">
      <c r="A19" s="12">
        <v>42034</v>
      </c>
      <c r="B19" t="s">
        <v>5</v>
      </c>
      <c r="C19" t="s">
        <v>112</v>
      </c>
      <c r="D19" t="s">
        <v>6</v>
      </c>
      <c r="E19" t="s">
        <v>6</v>
      </c>
      <c r="F19" t="s">
        <v>10</v>
      </c>
      <c r="G19" t="s">
        <v>49</v>
      </c>
      <c r="H19">
        <v>1</v>
      </c>
      <c r="I19" t="s">
        <v>431</v>
      </c>
      <c r="J19" s="6" t="s">
        <v>432</v>
      </c>
    </row>
    <row r="20" spans="1:10" x14ac:dyDescent="0.75">
      <c r="A20" s="12">
        <v>42079</v>
      </c>
      <c r="B20" t="s">
        <v>46</v>
      </c>
      <c r="C20" t="s">
        <v>112</v>
      </c>
      <c r="D20" t="s">
        <v>5807</v>
      </c>
      <c r="E20" t="s">
        <v>12</v>
      </c>
      <c r="F20" t="s">
        <v>10</v>
      </c>
      <c r="G20" t="s">
        <v>119</v>
      </c>
      <c r="H20">
        <v>1</v>
      </c>
      <c r="I20" t="s">
        <v>332</v>
      </c>
      <c r="J20" s="6" t="s">
        <v>333</v>
      </c>
    </row>
    <row r="21" spans="1:10" x14ac:dyDescent="0.75">
      <c r="A21" s="12">
        <v>42085</v>
      </c>
      <c r="B21" t="s">
        <v>46</v>
      </c>
      <c r="C21" t="s">
        <v>112</v>
      </c>
      <c r="D21" t="s">
        <v>6</v>
      </c>
      <c r="E21" t="s">
        <v>12</v>
      </c>
      <c r="F21" t="s">
        <v>10</v>
      </c>
      <c r="G21" t="s">
        <v>119</v>
      </c>
      <c r="H21">
        <v>1</v>
      </c>
      <c r="I21" t="s">
        <v>330</v>
      </c>
      <c r="J21" s="6" t="s">
        <v>331</v>
      </c>
    </row>
    <row r="22" spans="1:10" x14ac:dyDescent="0.75">
      <c r="A22" s="12">
        <v>42124</v>
      </c>
      <c r="B22" t="s">
        <v>4</v>
      </c>
      <c r="C22" t="s">
        <v>5621</v>
      </c>
      <c r="D22" t="s">
        <v>13</v>
      </c>
      <c r="F22" t="s">
        <v>10</v>
      </c>
      <c r="G22" t="s">
        <v>53</v>
      </c>
      <c r="H22">
        <v>1</v>
      </c>
      <c r="I22" t="s">
        <v>113</v>
      </c>
      <c r="J22" s="6" t="s">
        <v>1578</v>
      </c>
    </row>
    <row r="23" spans="1:10" x14ac:dyDescent="0.75">
      <c r="A23" s="12">
        <v>42142</v>
      </c>
      <c r="B23" t="s">
        <v>46</v>
      </c>
      <c r="C23" t="s">
        <v>112</v>
      </c>
      <c r="D23" t="s">
        <v>6</v>
      </c>
      <c r="E23" t="s">
        <v>12</v>
      </c>
      <c r="F23" t="s">
        <v>10</v>
      </c>
      <c r="G23" t="s">
        <v>119</v>
      </c>
      <c r="H23">
        <v>1</v>
      </c>
      <c r="I23" t="s">
        <v>328</v>
      </c>
      <c r="J23" s="6" t="s">
        <v>329</v>
      </c>
    </row>
    <row r="24" spans="1:10" x14ac:dyDescent="0.75">
      <c r="A24" s="12">
        <v>42144</v>
      </c>
      <c r="B24" t="s">
        <v>46</v>
      </c>
      <c r="C24" t="s">
        <v>112</v>
      </c>
      <c r="D24" t="s">
        <v>6</v>
      </c>
      <c r="E24" t="s">
        <v>12</v>
      </c>
      <c r="F24" t="s">
        <v>10</v>
      </c>
      <c r="G24" t="s">
        <v>119</v>
      </c>
      <c r="H24">
        <v>1</v>
      </c>
      <c r="I24" t="s">
        <v>326</v>
      </c>
      <c r="J24" s="6" t="s">
        <v>327</v>
      </c>
    </row>
    <row r="25" spans="1:10" x14ac:dyDescent="0.75">
      <c r="A25" s="12">
        <v>42148</v>
      </c>
      <c r="B25" t="s">
        <v>4</v>
      </c>
      <c r="C25" t="s">
        <v>5621</v>
      </c>
      <c r="D25" t="s">
        <v>6</v>
      </c>
      <c r="F25" t="s">
        <v>10</v>
      </c>
      <c r="G25" t="s">
        <v>14</v>
      </c>
      <c r="H25">
        <v>1</v>
      </c>
      <c r="I25" t="s">
        <v>2131</v>
      </c>
      <c r="J25" s="6" t="s">
        <v>2132</v>
      </c>
    </row>
    <row r="26" spans="1:10" x14ac:dyDescent="0.75">
      <c r="A26" s="12">
        <v>42184</v>
      </c>
      <c r="B26" t="s">
        <v>5</v>
      </c>
      <c r="C26" t="s">
        <v>112</v>
      </c>
      <c r="D26" t="s">
        <v>12</v>
      </c>
      <c r="E26" t="s">
        <v>12</v>
      </c>
      <c r="F26" t="s">
        <v>10</v>
      </c>
      <c r="G26" t="s">
        <v>49</v>
      </c>
      <c r="H26">
        <v>1</v>
      </c>
      <c r="I26" t="s">
        <v>964</v>
      </c>
      <c r="J26" s="6" t="s">
        <v>965</v>
      </c>
    </row>
    <row r="27" spans="1:10" x14ac:dyDescent="0.75">
      <c r="A27" s="12">
        <v>42209</v>
      </c>
      <c r="B27" t="s">
        <v>4</v>
      </c>
      <c r="C27" t="s">
        <v>1230</v>
      </c>
      <c r="D27" t="s">
        <v>6</v>
      </c>
      <c r="E27" t="s">
        <v>1711</v>
      </c>
      <c r="F27" t="s">
        <v>10</v>
      </c>
      <c r="G27" t="s">
        <v>1130</v>
      </c>
      <c r="H27">
        <v>1</v>
      </c>
      <c r="I27" t="s">
        <v>5770</v>
      </c>
      <c r="J27" s="6" t="s">
        <v>5771</v>
      </c>
    </row>
    <row r="28" spans="1:10" x14ac:dyDescent="0.75">
      <c r="A28" s="12">
        <v>42221</v>
      </c>
      <c r="B28" t="s">
        <v>46</v>
      </c>
      <c r="C28" t="s">
        <v>112</v>
      </c>
      <c r="D28" t="s">
        <v>13</v>
      </c>
      <c r="E28" t="s">
        <v>13</v>
      </c>
      <c r="F28" t="s">
        <v>10</v>
      </c>
      <c r="G28" t="s">
        <v>79</v>
      </c>
      <c r="H28">
        <v>1</v>
      </c>
      <c r="I28" t="s">
        <v>5799</v>
      </c>
      <c r="J28" s="6" t="s">
        <v>5800</v>
      </c>
    </row>
    <row r="29" spans="1:10" x14ac:dyDescent="0.75">
      <c r="A29" s="12">
        <v>42229</v>
      </c>
      <c r="B29" t="s">
        <v>5</v>
      </c>
      <c r="C29" t="s">
        <v>5621</v>
      </c>
      <c r="D29" t="s">
        <v>13</v>
      </c>
      <c r="F29" t="s">
        <v>10</v>
      </c>
      <c r="G29" t="s">
        <v>49</v>
      </c>
      <c r="H29">
        <v>1</v>
      </c>
      <c r="I29" t="s">
        <v>427</v>
      </c>
      <c r="J29" s="6" t="s">
        <v>428</v>
      </c>
    </row>
    <row r="30" spans="1:10" x14ac:dyDescent="0.75">
      <c r="A30" s="12">
        <v>42229</v>
      </c>
      <c r="B30" t="s">
        <v>46</v>
      </c>
      <c r="C30" t="s">
        <v>112</v>
      </c>
      <c r="D30" t="s">
        <v>13</v>
      </c>
      <c r="E30" t="s">
        <v>12</v>
      </c>
      <c r="F30" t="s">
        <v>10</v>
      </c>
      <c r="G30" t="s">
        <v>119</v>
      </c>
      <c r="H30">
        <v>1</v>
      </c>
      <c r="I30" t="s">
        <v>324</v>
      </c>
      <c r="J30" s="6" t="s">
        <v>325</v>
      </c>
    </row>
    <row r="31" spans="1:10" x14ac:dyDescent="0.75">
      <c r="A31" s="12">
        <v>42245</v>
      </c>
      <c r="B31" t="s">
        <v>5</v>
      </c>
      <c r="C31" t="s">
        <v>112</v>
      </c>
      <c r="D31" t="s">
        <v>13</v>
      </c>
      <c r="E31" t="s">
        <v>13</v>
      </c>
      <c r="F31" t="s">
        <v>10</v>
      </c>
      <c r="G31" t="s">
        <v>49</v>
      </c>
      <c r="H31">
        <v>1</v>
      </c>
      <c r="I31" t="s">
        <v>429</v>
      </c>
      <c r="J31" s="6" t="s">
        <v>430</v>
      </c>
    </row>
    <row r="32" spans="1:10" x14ac:dyDescent="0.75">
      <c r="A32" s="12">
        <v>42250</v>
      </c>
      <c r="B32" t="s">
        <v>46</v>
      </c>
      <c r="C32" t="s">
        <v>112</v>
      </c>
      <c r="D32" t="s">
        <v>6</v>
      </c>
      <c r="E32" t="s">
        <v>12</v>
      </c>
      <c r="F32" t="s">
        <v>10</v>
      </c>
      <c r="G32" t="s">
        <v>119</v>
      </c>
      <c r="H32">
        <v>1</v>
      </c>
      <c r="I32" t="s">
        <v>323</v>
      </c>
      <c r="J32" s="6" t="s">
        <v>322</v>
      </c>
    </row>
    <row r="33" spans="1:10" x14ac:dyDescent="0.75">
      <c r="A33" s="12">
        <v>42277</v>
      </c>
      <c r="B33" t="s">
        <v>5</v>
      </c>
      <c r="C33" t="s">
        <v>112</v>
      </c>
      <c r="D33" t="s">
        <v>13</v>
      </c>
      <c r="E33" t="s">
        <v>13</v>
      </c>
      <c r="F33" t="s">
        <v>10</v>
      </c>
      <c r="G33" t="s">
        <v>38</v>
      </c>
      <c r="H33">
        <v>1</v>
      </c>
      <c r="I33" t="s">
        <v>5778</v>
      </c>
      <c r="J33" s="6" t="s">
        <v>5779</v>
      </c>
    </row>
    <row r="34" spans="1:10" x14ac:dyDescent="0.75">
      <c r="A34" s="12">
        <v>42298</v>
      </c>
      <c r="B34" t="s">
        <v>5</v>
      </c>
      <c r="C34" t="s">
        <v>112</v>
      </c>
      <c r="D34" t="s">
        <v>12</v>
      </c>
      <c r="E34" t="s">
        <v>12</v>
      </c>
      <c r="F34" t="s">
        <v>10</v>
      </c>
      <c r="G34" t="s">
        <v>49</v>
      </c>
      <c r="H34">
        <v>1</v>
      </c>
      <c r="I34" t="s">
        <v>320</v>
      </c>
      <c r="J34" s="6" t="s">
        <v>321</v>
      </c>
    </row>
    <row r="35" spans="1:10" x14ac:dyDescent="0.75">
      <c r="A35" s="12">
        <v>42324</v>
      </c>
      <c r="B35" t="s">
        <v>4</v>
      </c>
      <c r="C35" t="s">
        <v>5621</v>
      </c>
      <c r="D35" t="s">
        <v>13</v>
      </c>
      <c r="F35" t="s">
        <v>18</v>
      </c>
      <c r="G35" t="s">
        <v>19</v>
      </c>
      <c r="H35">
        <v>1</v>
      </c>
      <c r="I35" t="s">
        <v>114</v>
      </c>
      <c r="J35" s="6" t="s">
        <v>1576</v>
      </c>
    </row>
    <row r="36" spans="1:10" x14ac:dyDescent="0.75">
      <c r="A36" s="12">
        <v>42335</v>
      </c>
      <c r="B36" t="s">
        <v>5</v>
      </c>
      <c r="C36" t="s">
        <v>112</v>
      </c>
      <c r="D36" t="s">
        <v>13</v>
      </c>
      <c r="E36" t="s">
        <v>13</v>
      </c>
      <c r="F36" t="s">
        <v>10</v>
      </c>
      <c r="G36" t="s">
        <v>49</v>
      </c>
      <c r="H36">
        <v>1</v>
      </c>
      <c r="I36" t="s">
        <v>116</v>
      </c>
      <c r="J36" s="6" t="s">
        <v>5780</v>
      </c>
    </row>
    <row r="37" spans="1:10" x14ac:dyDescent="0.75">
      <c r="A37" s="12">
        <v>42337</v>
      </c>
      <c r="B37" t="s">
        <v>46</v>
      </c>
      <c r="C37" t="s">
        <v>112</v>
      </c>
      <c r="D37" t="s">
        <v>6</v>
      </c>
      <c r="E37" t="s">
        <v>12</v>
      </c>
      <c r="F37" t="s">
        <v>10</v>
      </c>
      <c r="G37" t="s">
        <v>119</v>
      </c>
      <c r="H37">
        <v>1</v>
      </c>
      <c r="I37" t="s">
        <v>318</v>
      </c>
      <c r="J37" s="6" t="s">
        <v>319</v>
      </c>
    </row>
    <row r="38" spans="1:10" x14ac:dyDescent="0.75">
      <c r="A38" s="12">
        <v>42381</v>
      </c>
      <c r="B38" t="s">
        <v>46</v>
      </c>
      <c r="C38" t="s">
        <v>112</v>
      </c>
      <c r="D38" t="s">
        <v>5807</v>
      </c>
      <c r="E38" t="s">
        <v>12</v>
      </c>
      <c r="F38" t="s">
        <v>10</v>
      </c>
      <c r="G38" t="s">
        <v>119</v>
      </c>
      <c r="H38">
        <v>1</v>
      </c>
      <c r="I38" t="s">
        <v>316</v>
      </c>
      <c r="J38" s="6" t="s">
        <v>317</v>
      </c>
    </row>
    <row r="39" spans="1:10" x14ac:dyDescent="0.75">
      <c r="A39" s="12">
        <v>42424</v>
      </c>
      <c r="B39" t="s">
        <v>5</v>
      </c>
      <c r="C39" t="s">
        <v>112</v>
      </c>
      <c r="D39" t="s">
        <v>12</v>
      </c>
      <c r="E39" t="s">
        <v>12</v>
      </c>
      <c r="F39" t="s">
        <v>18</v>
      </c>
      <c r="G39" t="s">
        <v>19</v>
      </c>
      <c r="H39">
        <v>1</v>
      </c>
      <c r="I39" t="s">
        <v>314</v>
      </c>
      <c r="J39" s="6" t="s">
        <v>315</v>
      </c>
    </row>
    <row r="40" spans="1:10" x14ac:dyDescent="0.75">
      <c r="A40" s="12">
        <v>42427</v>
      </c>
      <c r="B40" t="s">
        <v>5</v>
      </c>
      <c r="C40" t="s">
        <v>112</v>
      </c>
      <c r="D40" t="s">
        <v>6</v>
      </c>
      <c r="E40" t="s">
        <v>6</v>
      </c>
      <c r="F40" t="s">
        <v>10</v>
      </c>
      <c r="G40" t="s">
        <v>49</v>
      </c>
      <c r="H40">
        <v>1</v>
      </c>
      <c r="I40" t="s">
        <v>421</v>
      </c>
      <c r="J40" s="6" t="s">
        <v>422</v>
      </c>
    </row>
    <row r="41" spans="1:10" x14ac:dyDescent="0.75">
      <c r="A41" s="12">
        <v>42443</v>
      </c>
      <c r="B41" t="s">
        <v>5</v>
      </c>
      <c r="C41" t="s">
        <v>112</v>
      </c>
      <c r="D41" t="s">
        <v>12</v>
      </c>
      <c r="E41" t="s">
        <v>12</v>
      </c>
      <c r="F41" t="s">
        <v>18</v>
      </c>
      <c r="G41" t="s">
        <v>19</v>
      </c>
      <c r="H41">
        <v>1</v>
      </c>
      <c r="I41" t="s">
        <v>908</v>
      </c>
      <c r="J41" s="6" t="s">
        <v>907</v>
      </c>
    </row>
    <row r="42" spans="1:10" x14ac:dyDescent="0.75">
      <c r="A42" s="12">
        <v>42448</v>
      </c>
      <c r="B42" t="s">
        <v>46</v>
      </c>
      <c r="C42" t="s">
        <v>112</v>
      </c>
      <c r="D42" t="s">
        <v>6</v>
      </c>
      <c r="E42" t="s">
        <v>12</v>
      </c>
      <c r="F42" t="s">
        <v>10</v>
      </c>
      <c r="G42" t="s">
        <v>119</v>
      </c>
      <c r="H42">
        <v>1</v>
      </c>
      <c r="I42" t="s">
        <v>312</v>
      </c>
      <c r="J42" s="6" t="s">
        <v>313</v>
      </c>
    </row>
    <row r="43" spans="1:10" x14ac:dyDescent="0.75">
      <c r="A43" s="12">
        <v>42456</v>
      </c>
      <c r="B43" t="s">
        <v>5</v>
      </c>
      <c r="C43" t="s">
        <v>112</v>
      </c>
      <c r="D43" t="s">
        <v>12</v>
      </c>
      <c r="E43" t="s">
        <v>12</v>
      </c>
      <c r="F43" t="s">
        <v>18</v>
      </c>
      <c r="G43" t="s">
        <v>19</v>
      </c>
      <c r="H43">
        <v>1</v>
      </c>
      <c r="I43" t="s">
        <v>899</v>
      </c>
      <c r="J43" s="6" t="s">
        <v>900</v>
      </c>
    </row>
    <row r="44" spans="1:10" x14ac:dyDescent="0.75">
      <c r="A44" s="12">
        <v>42539</v>
      </c>
      <c r="B44" t="s">
        <v>5</v>
      </c>
      <c r="C44" t="s">
        <v>112</v>
      </c>
      <c r="D44" t="s">
        <v>177</v>
      </c>
      <c r="E44" t="s">
        <v>12</v>
      </c>
      <c r="F44" t="s">
        <v>10</v>
      </c>
      <c r="G44" t="s">
        <v>119</v>
      </c>
      <c r="H44">
        <v>1</v>
      </c>
      <c r="I44" t="s">
        <v>311</v>
      </c>
      <c r="J44" s="6" t="s">
        <v>310</v>
      </c>
    </row>
    <row r="45" spans="1:10" x14ac:dyDescent="0.75">
      <c r="A45" s="12">
        <v>42632</v>
      </c>
      <c r="B45" t="s">
        <v>46</v>
      </c>
      <c r="C45" t="s">
        <v>112</v>
      </c>
      <c r="D45" t="s">
        <v>6</v>
      </c>
      <c r="E45" t="s">
        <v>12</v>
      </c>
      <c r="F45" t="s">
        <v>10</v>
      </c>
      <c r="G45" t="s">
        <v>119</v>
      </c>
      <c r="H45">
        <v>1</v>
      </c>
      <c r="I45" t="s">
        <v>308</v>
      </c>
      <c r="J45" s="6" t="s">
        <v>309</v>
      </c>
    </row>
    <row r="46" spans="1:10" x14ac:dyDescent="0.75">
      <c r="A46" s="12">
        <v>42636</v>
      </c>
      <c r="B46" t="s">
        <v>5</v>
      </c>
      <c r="C46" t="s">
        <v>112</v>
      </c>
      <c r="D46" t="s">
        <v>13</v>
      </c>
      <c r="E46" t="s">
        <v>13</v>
      </c>
      <c r="F46" t="s">
        <v>10</v>
      </c>
      <c r="G46" t="s">
        <v>38</v>
      </c>
      <c r="H46">
        <v>1</v>
      </c>
      <c r="I46" t="s">
        <v>417</v>
      </c>
      <c r="J46" s="6" t="s">
        <v>418</v>
      </c>
    </row>
    <row r="47" spans="1:10" x14ac:dyDescent="0.75">
      <c r="A47" s="12">
        <v>42662</v>
      </c>
      <c r="B47" t="s">
        <v>5</v>
      </c>
      <c r="C47" t="s">
        <v>112</v>
      </c>
      <c r="D47" t="s">
        <v>12</v>
      </c>
      <c r="E47" t="s">
        <v>12</v>
      </c>
      <c r="F47" t="s">
        <v>18</v>
      </c>
      <c r="G47" t="s">
        <v>19</v>
      </c>
      <c r="H47">
        <v>1</v>
      </c>
      <c r="I47" t="s">
        <v>306</v>
      </c>
      <c r="J47" s="6" t="s">
        <v>307</v>
      </c>
    </row>
    <row r="48" spans="1:10" x14ac:dyDescent="0.75">
      <c r="A48" s="12">
        <v>42671</v>
      </c>
      <c r="B48" t="s">
        <v>5</v>
      </c>
      <c r="C48" t="s">
        <v>112</v>
      </c>
      <c r="D48" t="s">
        <v>13</v>
      </c>
      <c r="E48" t="s">
        <v>13</v>
      </c>
      <c r="F48" t="s">
        <v>10</v>
      </c>
      <c r="G48" t="s">
        <v>49</v>
      </c>
      <c r="H48">
        <v>1</v>
      </c>
      <c r="I48" t="s">
        <v>115</v>
      </c>
      <c r="J48" s="6" t="s">
        <v>414</v>
      </c>
    </row>
    <row r="49" spans="1:10" x14ac:dyDescent="0.75">
      <c r="A49" s="12">
        <v>42671</v>
      </c>
      <c r="B49" t="s">
        <v>46</v>
      </c>
      <c r="C49" t="s">
        <v>112</v>
      </c>
      <c r="D49" t="s">
        <v>13</v>
      </c>
      <c r="E49" t="s">
        <v>13</v>
      </c>
      <c r="F49" t="s">
        <v>10</v>
      </c>
      <c r="G49" t="s">
        <v>49</v>
      </c>
      <c r="H49">
        <v>1</v>
      </c>
      <c r="I49" t="s">
        <v>415</v>
      </c>
      <c r="J49" s="6" t="s">
        <v>414</v>
      </c>
    </row>
    <row r="50" spans="1:10" x14ac:dyDescent="0.75">
      <c r="A50" s="12">
        <v>42696</v>
      </c>
      <c r="B50" t="s">
        <v>5</v>
      </c>
      <c r="C50" t="s">
        <v>112</v>
      </c>
      <c r="D50" t="s">
        <v>6</v>
      </c>
      <c r="E50" t="s">
        <v>12</v>
      </c>
      <c r="F50" t="s">
        <v>10</v>
      </c>
      <c r="G50" t="s">
        <v>119</v>
      </c>
      <c r="H50">
        <v>1</v>
      </c>
      <c r="I50" t="s">
        <v>304</v>
      </c>
      <c r="J50" s="6" t="s">
        <v>305</v>
      </c>
    </row>
    <row r="51" spans="1:10" x14ac:dyDescent="0.75">
      <c r="A51" s="12">
        <v>42718</v>
      </c>
      <c r="B51" t="s">
        <v>46</v>
      </c>
      <c r="C51" t="s">
        <v>112</v>
      </c>
      <c r="D51" t="s">
        <v>12</v>
      </c>
      <c r="E51" t="s">
        <v>12</v>
      </c>
      <c r="F51" t="s">
        <v>18</v>
      </c>
      <c r="G51" t="s">
        <v>19</v>
      </c>
      <c r="H51">
        <v>1</v>
      </c>
      <c r="I51" t="s">
        <v>302</v>
      </c>
      <c r="J51" s="6" t="s">
        <v>303</v>
      </c>
    </row>
    <row r="52" spans="1:10" x14ac:dyDescent="0.75">
      <c r="A52" s="12">
        <v>42727</v>
      </c>
      <c r="B52" t="s">
        <v>5</v>
      </c>
      <c r="C52" t="s">
        <v>112</v>
      </c>
      <c r="D52" t="s">
        <v>12</v>
      </c>
      <c r="E52" t="s">
        <v>12</v>
      </c>
      <c r="F52" t="s">
        <v>18</v>
      </c>
      <c r="G52" t="s">
        <v>19</v>
      </c>
      <c r="H52">
        <v>1</v>
      </c>
      <c r="I52" t="s">
        <v>301</v>
      </c>
      <c r="J52" s="6" t="s">
        <v>300</v>
      </c>
    </row>
    <row r="53" spans="1:10" x14ac:dyDescent="0.75">
      <c r="A53" s="12">
        <v>42733</v>
      </c>
      <c r="B53" t="s">
        <v>5</v>
      </c>
      <c r="C53" t="s">
        <v>112</v>
      </c>
      <c r="D53" t="s">
        <v>12</v>
      </c>
      <c r="E53" t="s">
        <v>12</v>
      </c>
      <c r="F53" t="s">
        <v>18</v>
      </c>
      <c r="G53" t="s">
        <v>19</v>
      </c>
      <c r="H53">
        <v>1</v>
      </c>
      <c r="I53" t="s">
        <v>817</v>
      </c>
      <c r="J53" s="6" t="s">
        <v>818</v>
      </c>
    </row>
    <row r="54" spans="1:10" x14ac:dyDescent="0.75">
      <c r="A54" s="12">
        <v>42743</v>
      </c>
      <c r="B54" t="s">
        <v>46</v>
      </c>
      <c r="C54" t="s">
        <v>112</v>
      </c>
      <c r="D54" t="s">
        <v>6</v>
      </c>
      <c r="E54" t="s">
        <v>12</v>
      </c>
      <c r="F54" t="s">
        <v>10</v>
      </c>
      <c r="G54" t="s">
        <v>119</v>
      </c>
      <c r="H54">
        <v>1</v>
      </c>
      <c r="I54" t="s">
        <v>298</v>
      </c>
      <c r="J54" s="6" t="s">
        <v>299</v>
      </c>
    </row>
    <row r="55" spans="1:10" x14ac:dyDescent="0.75">
      <c r="A55" s="12">
        <v>42769</v>
      </c>
      <c r="B55" t="s">
        <v>14</v>
      </c>
      <c r="C55" t="s">
        <v>5621</v>
      </c>
      <c r="D55" t="s">
        <v>6</v>
      </c>
      <c r="F55" t="s">
        <v>10</v>
      </c>
      <c r="G55" t="s">
        <v>5735</v>
      </c>
      <c r="H55">
        <v>1</v>
      </c>
      <c r="I55" t="s">
        <v>5738</v>
      </c>
      <c r="J55" s="6" t="s">
        <v>5739</v>
      </c>
    </row>
    <row r="56" spans="1:10" x14ac:dyDescent="0.75">
      <c r="A56" s="12">
        <v>42791</v>
      </c>
      <c r="B56" t="s">
        <v>4</v>
      </c>
      <c r="C56" t="s">
        <v>1230</v>
      </c>
      <c r="D56" t="s">
        <v>1711</v>
      </c>
      <c r="E56" t="s">
        <v>1711</v>
      </c>
      <c r="F56" t="s">
        <v>10</v>
      </c>
      <c r="G56" t="s">
        <v>1130</v>
      </c>
      <c r="H56">
        <v>1</v>
      </c>
      <c r="I56" t="s">
        <v>5772</v>
      </c>
      <c r="J56" s="6" t="s">
        <v>5773</v>
      </c>
    </row>
    <row r="57" spans="1:10" x14ac:dyDescent="0.75">
      <c r="A57" s="12">
        <v>42822</v>
      </c>
      <c r="B57" t="s">
        <v>5</v>
      </c>
      <c r="C57" t="s">
        <v>112</v>
      </c>
      <c r="D57" t="s">
        <v>6</v>
      </c>
      <c r="E57" t="s">
        <v>6</v>
      </c>
      <c r="F57" t="s">
        <v>10</v>
      </c>
      <c r="G57" t="s">
        <v>50</v>
      </c>
      <c r="H57">
        <v>1</v>
      </c>
      <c r="I57" t="s">
        <v>409</v>
      </c>
      <c r="J57" s="6" t="s">
        <v>410</v>
      </c>
    </row>
    <row r="58" spans="1:10" x14ac:dyDescent="0.75">
      <c r="A58" s="12">
        <v>42830</v>
      </c>
      <c r="B58" t="s">
        <v>5</v>
      </c>
      <c r="C58" t="s">
        <v>112</v>
      </c>
      <c r="D58" t="s">
        <v>13</v>
      </c>
      <c r="E58" t="s">
        <v>13</v>
      </c>
      <c r="F58" t="s">
        <v>18</v>
      </c>
      <c r="G58" t="s">
        <v>19</v>
      </c>
      <c r="H58">
        <v>1</v>
      </c>
      <c r="I58" t="s">
        <v>407</v>
      </c>
      <c r="J58" s="6" t="s">
        <v>408</v>
      </c>
    </row>
    <row r="59" spans="1:10" x14ac:dyDescent="0.75">
      <c r="A59" s="12">
        <v>42830</v>
      </c>
      <c r="B59" t="s">
        <v>4</v>
      </c>
      <c r="C59" t="s">
        <v>1230</v>
      </c>
      <c r="D59" t="s">
        <v>1711</v>
      </c>
      <c r="E59" t="s">
        <v>1711</v>
      </c>
      <c r="F59" t="s">
        <v>10</v>
      </c>
      <c r="G59" t="s">
        <v>88</v>
      </c>
      <c r="H59">
        <v>1</v>
      </c>
      <c r="I59" t="s">
        <v>1987</v>
      </c>
      <c r="J59" s="6" t="s">
        <v>1988</v>
      </c>
    </row>
    <row r="60" spans="1:10" x14ac:dyDescent="0.75">
      <c r="A60" s="12">
        <v>42834</v>
      </c>
      <c r="B60" t="s">
        <v>46</v>
      </c>
      <c r="C60" t="s">
        <v>112</v>
      </c>
      <c r="D60" t="s">
        <v>12</v>
      </c>
      <c r="E60" t="s">
        <v>12</v>
      </c>
      <c r="F60" t="s">
        <v>18</v>
      </c>
      <c r="G60" t="s">
        <v>19</v>
      </c>
      <c r="H60">
        <v>1</v>
      </c>
      <c r="I60" t="s">
        <v>296</v>
      </c>
      <c r="J60" s="6" t="s">
        <v>297</v>
      </c>
    </row>
    <row r="61" spans="1:10" x14ac:dyDescent="0.75">
      <c r="A61" s="12">
        <v>42839</v>
      </c>
      <c r="B61" t="s">
        <v>5</v>
      </c>
      <c r="C61" t="s">
        <v>112</v>
      </c>
      <c r="D61" t="s">
        <v>13</v>
      </c>
      <c r="E61" t="s">
        <v>13</v>
      </c>
      <c r="F61" t="s">
        <v>10</v>
      </c>
      <c r="G61" t="s">
        <v>49</v>
      </c>
      <c r="H61">
        <v>1</v>
      </c>
      <c r="I61" t="s">
        <v>405</v>
      </c>
      <c r="J61" s="6" t="s">
        <v>403</v>
      </c>
    </row>
    <row r="62" spans="1:10" x14ac:dyDescent="0.75">
      <c r="A62" s="12">
        <v>42839</v>
      </c>
      <c r="B62" t="s">
        <v>46</v>
      </c>
      <c r="C62" t="s">
        <v>112</v>
      </c>
      <c r="D62" t="s">
        <v>13</v>
      </c>
      <c r="E62" t="s">
        <v>13</v>
      </c>
      <c r="F62" t="s">
        <v>10</v>
      </c>
      <c r="G62" t="s">
        <v>49</v>
      </c>
      <c r="H62">
        <v>1</v>
      </c>
      <c r="I62" t="s">
        <v>406</v>
      </c>
      <c r="J62" s="6" t="s">
        <v>403</v>
      </c>
    </row>
    <row r="63" spans="1:10" x14ac:dyDescent="0.75">
      <c r="A63" s="12">
        <v>42894</v>
      </c>
      <c r="B63" t="s">
        <v>46</v>
      </c>
      <c r="C63" t="s">
        <v>112</v>
      </c>
      <c r="D63" t="s">
        <v>12</v>
      </c>
      <c r="E63" t="s">
        <v>12</v>
      </c>
      <c r="F63" t="s">
        <v>18</v>
      </c>
      <c r="G63" t="s">
        <v>19</v>
      </c>
      <c r="H63">
        <v>1</v>
      </c>
      <c r="I63" t="s">
        <v>294</v>
      </c>
      <c r="J63" s="6" t="s">
        <v>295</v>
      </c>
    </row>
    <row r="64" spans="1:10" x14ac:dyDescent="0.75">
      <c r="A64" s="12">
        <v>42913</v>
      </c>
      <c r="B64" t="s">
        <v>5</v>
      </c>
      <c r="C64" t="s">
        <v>112</v>
      </c>
      <c r="D64" t="s">
        <v>1711</v>
      </c>
      <c r="E64" t="s">
        <v>12</v>
      </c>
      <c r="F64" t="s">
        <v>10</v>
      </c>
      <c r="G64" t="s">
        <v>270</v>
      </c>
      <c r="H64">
        <v>1</v>
      </c>
      <c r="I64" t="s">
        <v>292</v>
      </c>
      <c r="J64" s="6" t="s">
        <v>293</v>
      </c>
    </row>
    <row r="65" spans="1:10" x14ac:dyDescent="0.75">
      <c r="A65" s="12">
        <v>42936</v>
      </c>
      <c r="B65" t="s">
        <v>46</v>
      </c>
      <c r="C65" t="s">
        <v>112</v>
      </c>
      <c r="D65" t="s">
        <v>6</v>
      </c>
      <c r="E65" t="s">
        <v>12</v>
      </c>
      <c r="F65" t="s">
        <v>10</v>
      </c>
      <c r="G65" t="s">
        <v>119</v>
      </c>
      <c r="H65">
        <v>1</v>
      </c>
      <c r="I65" t="s">
        <v>290</v>
      </c>
      <c r="J65" s="6" t="s">
        <v>291</v>
      </c>
    </row>
    <row r="66" spans="1:10" x14ac:dyDescent="0.75">
      <c r="A66" s="12">
        <v>42977</v>
      </c>
      <c r="B66" t="s">
        <v>46</v>
      </c>
      <c r="C66" t="s">
        <v>112</v>
      </c>
      <c r="D66" t="s">
        <v>6</v>
      </c>
      <c r="E66" t="s">
        <v>12</v>
      </c>
      <c r="F66" t="s">
        <v>10</v>
      </c>
      <c r="G66" t="s">
        <v>119</v>
      </c>
      <c r="H66">
        <v>1</v>
      </c>
      <c r="I66" t="s">
        <v>288</v>
      </c>
      <c r="J66" s="6" t="s">
        <v>289</v>
      </c>
    </row>
    <row r="67" spans="1:10" x14ac:dyDescent="0.75">
      <c r="A67" s="12">
        <v>42979</v>
      </c>
      <c r="B67" t="s">
        <v>5</v>
      </c>
      <c r="C67" t="s">
        <v>112</v>
      </c>
      <c r="D67" t="s">
        <v>13</v>
      </c>
      <c r="E67" t="s">
        <v>13</v>
      </c>
      <c r="F67" t="s">
        <v>10</v>
      </c>
      <c r="G67" t="s">
        <v>38</v>
      </c>
      <c r="H67">
        <v>1</v>
      </c>
      <c r="I67" t="s">
        <v>399</v>
      </c>
      <c r="J67" s="6" t="s">
        <v>398</v>
      </c>
    </row>
    <row r="68" spans="1:10" x14ac:dyDescent="0.75">
      <c r="A68" s="12">
        <v>42984</v>
      </c>
      <c r="B68" t="s">
        <v>46</v>
      </c>
      <c r="C68" t="s">
        <v>112</v>
      </c>
      <c r="D68" t="s">
        <v>13</v>
      </c>
      <c r="E68" t="s">
        <v>13</v>
      </c>
      <c r="F68" t="s">
        <v>18</v>
      </c>
      <c r="G68" t="s">
        <v>19</v>
      </c>
      <c r="H68">
        <v>1</v>
      </c>
      <c r="I68" t="s">
        <v>5801</v>
      </c>
      <c r="J68" s="6" t="s">
        <v>5802</v>
      </c>
    </row>
    <row r="69" spans="1:10" x14ac:dyDescent="0.75">
      <c r="A69" s="12">
        <v>42990</v>
      </c>
      <c r="B69" t="s">
        <v>5</v>
      </c>
      <c r="C69" t="s">
        <v>112</v>
      </c>
      <c r="D69" t="s">
        <v>177</v>
      </c>
      <c r="E69" t="s">
        <v>12</v>
      </c>
      <c r="F69" t="s">
        <v>10</v>
      </c>
      <c r="G69" t="s">
        <v>119</v>
      </c>
      <c r="H69">
        <v>1</v>
      </c>
      <c r="I69" t="s">
        <v>287</v>
      </c>
      <c r="J69" s="6" t="s">
        <v>286</v>
      </c>
    </row>
    <row r="70" spans="1:10" x14ac:dyDescent="0.75">
      <c r="A70" s="12">
        <v>43009</v>
      </c>
      <c r="B70" t="s">
        <v>5</v>
      </c>
      <c r="C70" t="s">
        <v>112</v>
      </c>
      <c r="D70" t="s">
        <v>13</v>
      </c>
      <c r="E70" t="s">
        <v>13</v>
      </c>
      <c r="F70" t="s">
        <v>10</v>
      </c>
      <c r="G70" t="s">
        <v>117</v>
      </c>
      <c r="H70">
        <v>1</v>
      </c>
      <c r="I70" t="s">
        <v>118</v>
      </c>
      <c r="J70" s="6" t="s">
        <v>397</v>
      </c>
    </row>
    <row r="71" spans="1:10" x14ac:dyDescent="0.75">
      <c r="A71" s="12">
        <v>43010</v>
      </c>
      <c r="B71" t="s">
        <v>5</v>
      </c>
      <c r="C71" t="s">
        <v>112</v>
      </c>
      <c r="D71" t="s">
        <v>6</v>
      </c>
      <c r="E71" t="s">
        <v>12</v>
      </c>
      <c r="F71" t="s">
        <v>10</v>
      </c>
      <c r="G71" t="s">
        <v>119</v>
      </c>
      <c r="H71">
        <v>1</v>
      </c>
      <c r="I71" t="s">
        <v>284</v>
      </c>
      <c r="J71" s="6" t="s">
        <v>285</v>
      </c>
    </row>
    <row r="72" spans="1:10" x14ac:dyDescent="0.75">
      <c r="A72" s="12">
        <v>43027</v>
      </c>
      <c r="B72" t="s">
        <v>46</v>
      </c>
      <c r="C72" t="s">
        <v>112</v>
      </c>
      <c r="D72" t="s">
        <v>1711</v>
      </c>
      <c r="E72" t="s">
        <v>12</v>
      </c>
      <c r="F72" t="s">
        <v>10</v>
      </c>
      <c r="G72" t="s">
        <v>119</v>
      </c>
      <c r="H72">
        <v>1</v>
      </c>
      <c r="I72" t="s">
        <v>283</v>
      </c>
      <c r="J72" s="6" t="s">
        <v>282</v>
      </c>
    </row>
    <row r="73" spans="1:10" x14ac:dyDescent="0.75">
      <c r="A73" s="12">
        <v>43034</v>
      </c>
      <c r="B73" t="s">
        <v>5</v>
      </c>
      <c r="C73" t="s">
        <v>112</v>
      </c>
      <c r="D73" t="s">
        <v>6</v>
      </c>
      <c r="E73" t="s">
        <v>12</v>
      </c>
      <c r="F73" t="s">
        <v>10</v>
      </c>
      <c r="G73" t="s">
        <v>119</v>
      </c>
      <c r="H73">
        <v>1</v>
      </c>
      <c r="I73" t="s">
        <v>280</v>
      </c>
      <c r="J73" s="6" t="s">
        <v>281</v>
      </c>
    </row>
    <row r="74" spans="1:10" x14ac:dyDescent="0.75">
      <c r="A74" s="12">
        <v>43046</v>
      </c>
      <c r="B74" t="s">
        <v>46</v>
      </c>
      <c r="C74" t="s">
        <v>112</v>
      </c>
      <c r="D74" t="s">
        <v>6</v>
      </c>
      <c r="E74" t="s">
        <v>12</v>
      </c>
      <c r="F74" t="s">
        <v>10</v>
      </c>
      <c r="G74" t="s">
        <v>119</v>
      </c>
      <c r="H74">
        <v>1</v>
      </c>
      <c r="I74" t="s">
        <v>278</v>
      </c>
      <c r="J74" s="6" t="s">
        <v>279</v>
      </c>
    </row>
    <row r="75" spans="1:10" x14ac:dyDescent="0.75">
      <c r="A75" s="12">
        <v>43054</v>
      </c>
      <c r="B75" t="s">
        <v>46</v>
      </c>
      <c r="C75" t="s">
        <v>112</v>
      </c>
      <c r="D75" t="s">
        <v>6</v>
      </c>
      <c r="E75" t="s">
        <v>12</v>
      </c>
      <c r="F75" t="s">
        <v>10</v>
      </c>
      <c r="G75" t="s">
        <v>119</v>
      </c>
      <c r="H75">
        <v>1</v>
      </c>
      <c r="I75" t="s">
        <v>276</v>
      </c>
      <c r="J75" s="6" t="s">
        <v>277</v>
      </c>
    </row>
    <row r="76" spans="1:10" x14ac:dyDescent="0.75">
      <c r="A76" s="12">
        <v>43060</v>
      </c>
      <c r="B76" t="s">
        <v>5</v>
      </c>
      <c r="C76" t="s">
        <v>112</v>
      </c>
      <c r="D76" t="s">
        <v>12</v>
      </c>
      <c r="E76" t="s">
        <v>12</v>
      </c>
      <c r="F76" t="s">
        <v>10</v>
      </c>
      <c r="G76" t="s">
        <v>117</v>
      </c>
      <c r="H76">
        <v>1</v>
      </c>
      <c r="I76" t="s">
        <v>274</v>
      </c>
      <c r="J76" s="6" t="s">
        <v>275</v>
      </c>
    </row>
    <row r="77" spans="1:10" x14ac:dyDescent="0.75">
      <c r="A77" s="12">
        <v>43064</v>
      </c>
      <c r="B77" t="s">
        <v>46</v>
      </c>
      <c r="C77" t="s">
        <v>112</v>
      </c>
      <c r="D77" t="s">
        <v>12</v>
      </c>
      <c r="E77" t="s">
        <v>12</v>
      </c>
      <c r="F77" t="s">
        <v>18</v>
      </c>
      <c r="G77" t="s">
        <v>19</v>
      </c>
      <c r="H77">
        <v>1</v>
      </c>
      <c r="I77" t="s">
        <v>272</v>
      </c>
      <c r="J77" s="6" t="s">
        <v>273</v>
      </c>
    </row>
    <row r="78" spans="1:10" x14ac:dyDescent="0.75">
      <c r="A78" s="12">
        <v>43080</v>
      </c>
      <c r="B78" t="s">
        <v>5</v>
      </c>
      <c r="C78" t="s">
        <v>112</v>
      </c>
      <c r="D78" t="s">
        <v>12</v>
      </c>
      <c r="E78" t="s">
        <v>12</v>
      </c>
      <c r="F78" t="s">
        <v>10</v>
      </c>
      <c r="G78" s="11" t="s">
        <v>270</v>
      </c>
      <c r="H78">
        <v>1</v>
      </c>
      <c r="I78" t="s">
        <v>738</v>
      </c>
      <c r="J78" s="6" t="s">
        <v>271</v>
      </c>
    </row>
    <row r="79" spans="1:10" x14ac:dyDescent="0.75">
      <c r="A79" s="12">
        <v>43087</v>
      </c>
      <c r="B79" t="s">
        <v>5</v>
      </c>
      <c r="C79" t="s">
        <v>112</v>
      </c>
      <c r="D79" t="s">
        <v>6</v>
      </c>
      <c r="E79" t="s">
        <v>12</v>
      </c>
      <c r="F79" t="s">
        <v>10</v>
      </c>
      <c r="G79" t="s">
        <v>119</v>
      </c>
      <c r="H79">
        <v>1</v>
      </c>
      <c r="I79" t="s">
        <v>268</v>
      </c>
      <c r="J79" s="6" t="s">
        <v>269</v>
      </c>
    </row>
    <row r="80" spans="1:10" x14ac:dyDescent="0.75">
      <c r="A80" s="12">
        <v>43088</v>
      </c>
      <c r="B80" t="s">
        <v>14</v>
      </c>
      <c r="C80" t="s">
        <v>5621</v>
      </c>
      <c r="D80" t="s">
        <v>13</v>
      </c>
      <c r="F80" t="s">
        <v>10</v>
      </c>
      <c r="G80" t="s">
        <v>5735</v>
      </c>
      <c r="H80">
        <v>1</v>
      </c>
      <c r="I80" t="s">
        <v>5762</v>
      </c>
      <c r="J80" s="6" t="s">
        <v>5763</v>
      </c>
    </row>
    <row r="81" spans="1:10" x14ac:dyDescent="0.75">
      <c r="A81" s="12">
        <v>43101</v>
      </c>
      <c r="B81" t="s">
        <v>46</v>
      </c>
      <c r="C81" t="s">
        <v>112</v>
      </c>
      <c r="D81" t="s">
        <v>6</v>
      </c>
      <c r="E81" t="s">
        <v>12</v>
      </c>
      <c r="F81" t="s">
        <v>10</v>
      </c>
      <c r="G81" t="s">
        <v>119</v>
      </c>
      <c r="H81">
        <v>1</v>
      </c>
      <c r="I81" t="s">
        <v>129</v>
      </c>
      <c r="J81" s="6" t="s">
        <v>265</v>
      </c>
    </row>
    <row r="82" spans="1:10" x14ac:dyDescent="0.75">
      <c r="A82" s="12">
        <v>43111</v>
      </c>
      <c r="B82" t="s">
        <v>5</v>
      </c>
      <c r="C82" t="s">
        <v>112</v>
      </c>
      <c r="D82" t="s">
        <v>6</v>
      </c>
      <c r="E82" t="s">
        <v>12</v>
      </c>
      <c r="F82" t="s">
        <v>10</v>
      </c>
      <c r="G82" t="s">
        <v>119</v>
      </c>
      <c r="H82">
        <v>1</v>
      </c>
      <c r="I82" t="s">
        <v>266</v>
      </c>
      <c r="J82" s="6" t="s">
        <v>267</v>
      </c>
    </row>
    <row r="83" spans="1:10" x14ac:dyDescent="0.75">
      <c r="A83" s="12">
        <v>43122</v>
      </c>
      <c r="B83" t="s">
        <v>5</v>
      </c>
      <c r="C83" t="s">
        <v>5621</v>
      </c>
      <c r="D83" t="s">
        <v>13</v>
      </c>
      <c r="F83" t="s">
        <v>10</v>
      </c>
      <c r="G83" t="s">
        <v>49</v>
      </c>
      <c r="H83">
        <v>1</v>
      </c>
      <c r="I83" t="s">
        <v>394</v>
      </c>
      <c r="J83" s="6" t="s">
        <v>393</v>
      </c>
    </row>
    <row r="84" spans="1:10" x14ac:dyDescent="0.75">
      <c r="A84" s="12">
        <v>43127</v>
      </c>
      <c r="B84" t="s">
        <v>46</v>
      </c>
      <c r="C84" t="s">
        <v>112</v>
      </c>
      <c r="D84" t="s">
        <v>6</v>
      </c>
      <c r="E84" t="s">
        <v>13</v>
      </c>
      <c r="F84" t="s">
        <v>10</v>
      </c>
      <c r="G84" t="s">
        <v>119</v>
      </c>
      <c r="H84">
        <v>1</v>
      </c>
      <c r="I84" t="s">
        <v>5372</v>
      </c>
      <c r="J84" s="6" t="s">
        <v>5373</v>
      </c>
    </row>
    <row r="85" spans="1:10" x14ac:dyDescent="0.75">
      <c r="A85" s="12">
        <v>43132</v>
      </c>
      <c r="B85" t="s">
        <v>5</v>
      </c>
      <c r="C85" t="s">
        <v>112</v>
      </c>
      <c r="D85" t="s">
        <v>6</v>
      </c>
      <c r="E85" t="s">
        <v>6</v>
      </c>
      <c r="F85" t="s">
        <v>10</v>
      </c>
      <c r="G85" t="s">
        <v>49</v>
      </c>
      <c r="H85">
        <v>1</v>
      </c>
      <c r="I85" t="s">
        <v>388</v>
      </c>
      <c r="J85" s="6" t="s">
        <v>389</v>
      </c>
    </row>
    <row r="86" spans="1:10" x14ac:dyDescent="0.75">
      <c r="A86" s="12">
        <v>43163</v>
      </c>
      <c r="B86" t="s">
        <v>46</v>
      </c>
      <c r="C86" t="s">
        <v>112</v>
      </c>
      <c r="D86" t="s">
        <v>6</v>
      </c>
      <c r="E86" t="s">
        <v>12</v>
      </c>
      <c r="F86" t="s">
        <v>10</v>
      </c>
      <c r="G86" t="s">
        <v>119</v>
      </c>
      <c r="H86">
        <v>1</v>
      </c>
      <c r="I86" t="s">
        <v>263</v>
      </c>
      <c r="J86" s="6" t="s">
        <v>264</v>
      </c>
    </row>
    <row r="87" spans="1:10" x14ac:dyDescent="0.75">
      <c r="A87" s="12">
        <v>43191</v>
      </c>
      <c r="B87" t="s">
        <v>46</v>
      </c>
      <c r="C87" t="s">
        <v>112</v>
      </c>
      <c r="D87" t="s">
        <v>6</v>
      </c>
      <c r="E87" t="s">
        <v>12</v>
      </c>
      <c r="F87" t="s">
        <v>10</v>
      </c>
      <c r="G87" t="s">
        <v>119</v>
      </c>
      <c r="H87">
        <v>1</v>
      </c>
      <c r="I87" t="s">
        <v>257</v>
      </c>
      <c r="J87" s="6" t="s">
        <v>258</v>
      </c>
    </row>
    <row r="88" spans="1:10" x14ac:dyDescent="0.75">
      <c r="A88" s="12">
        <v>43202</v>
      </c>
      <c r="B88" t="s">
        <v>46</v>
      </c>
      <c r="C88" t="s">
        <v>112</v>
      </c>
      <c r="D88" t="s">
        <v>6</v>
      </c>
      <c r="E88" t="s">
        <v>12</v>
      </c>
      <c r="F88" t="s">
        <v>10</v>
      </c>
      <c r="G88" t="s">
        <v>119</v>
      </c>
      <c r="H88">
        <v>1</v>
      </c>
      <c r="I88" t="s">
        <v>261</v>
      </c>
      <c r="J88" s="6" t="s">
        <v>262</v>
      </c>
    </row>
    <row r="89" spans="1:10" x14ac:dyDescent="0.75">
      <c r="A89" s="12">
        <v>43204</v>
      </c>
      <c r="B89" t="s">
        <v>46</v>
      </c>
      <c r="C89" t="s">
        <v>112</v>
      </c>
      <c r="D89" t="s">
        <v>12</v>
      </c>
      <c r="E89" t="s">
        <v>12</v>
      </c>
      <c r="F89" t="s">
        <v>18</v>
      </c>
      <c r="G89" t="s">
        <v>19</v>
      </c>
      <c r="H89">
        <v>1</v>
      </c>
      <c r="I89" t="s">
        <v>259</v>
      </c>
      <c r="J89" s="6" t="s">
        <v>260</v>
      </c>
    </row>
    <row r="90" spans="1:10" ht="16" x14ac:dyDescent="0.8">
      <c r="A90" s="12">
        <v>43214</v>
      </c>
      <c r="B90" t="s">
        <v>46</v>
      </c>
      <c r="C90" t="s">
        <v>112</v>
      </c>
      <c r="D90" t="s">
        <v>6</v>
      </c>
      <c r="E90" t="s">
        <v>12</v>
      </c>
      <c r="F90" t="s">
        <v>10</v>
      </c>
      <c r="G90" t="s">
        <v>119</v>
      </c>
      <c r="H90">
        <v>1</v>
      </c>
      <c r="I90" s="29" t="s">
        <v>5369</v>
      </c>
      <c r="J90" s="6" t="s">
        <v>5370</v>
      </c>
    </row>
    <row r="91" spans="1:10" x14ac:dyDescent="0.75">
      <c r="A91" s="12">
        <v>43237</v>
      </c>
      <c r="B91" t="s">
        <v>5</v>
      </c>
      <c r="C91" t="s">
        <v>112</v>
      </c>
      <c r="D91" t="s">
        <v>12</v>
      </c>
      <c r="E91" t="s">
        <v>12</v>
      </c>
      <c r="F91" t="s">
        <v>10</v>
      </c>
      <c r="G91" t="s">
        <v>117</v>
      </c>
      <c r="H91">
        <v>1</v>
      </c>
      <c r="I91" t="s">
        <v>255</v>
      </c>
      <c r="J91" s="6" t="s">
        <v>256</v>
      </c>
    </row>
    <row r="92" spans="1:10" x14ac:dyDescent="0.75">
      <c r="A92" s="12">
        <v>43238</v>
      </c>
      <c r="B92" t="s">
        <v>46</v>
      </c>
      <c r="C92" t="s">
        <v>112</v>
      </c>
      <c r="D92" t="s">
        <v>5807</v>
      </c>
      <c r="E92" t="s">
        <v>12</v>
      </c>
      <c r="F92" t="s">
        <v>10</v>
      </c>
      <c r="G92" t="s">
        <v>119</v>
      </c>
      <c r="H92">
        <v>1</v>
      </c>
      <c r="I92" t="s">
        <v>253</v>
      </c>
      <c r="J92" s="6" t="s">
        <v>254</v>
      </c>
    </row>
    <row r="93" spans="1:10" x14ac:dyDescent="0.75">
      <c r="A93" s="12">
        <v>43243</v>
      </c>
      <c r="B93" t="s">
        <v>5</v>
      </c>
      <c r="C93" t="s">
        <v>112</v>
      </c>
      <c r="D93" t="s">
        <v>6</v>
      </c>
      <c r="E93" t="s">
        <v>12</v>
      </c>
      <c r="F93" t="s">
        <v>10</v>
      </c>
      <c r="G93" t="s">
        <v>119</v>
      </c>
      <c r="H93">
        <v>1</v>
      </c>
      <c r="I93" t="s">
        <v>251</v>
      </c>
      <c r="J93" s="6" t="s">
        <v>252</v>
      </c>
    </row>
    <row r="94" spans="1:10" x14ac:dyDescent="0.75">
      <c r="A94" s="12">
        <v>43296</v>
      </c>
      <c r="B94" t="s">
        <v>46</v>
      </c>
      <c r="C94" t="s">
        <v>112</v>
      </c>
      <c r="D94" t="s">
        <v>6</v>
      </c>
      <c r="E94" t="s">
        <v>12</v>
      </c>
      <c r="F94" t="s">
        <v>10</v>
      </c>
      <c r="G94" t="s">
        <v>119</v>
      </c>
      <c r="H94">
        <v>1</v>
      </c>
      <c r="I94" t="s">
        <v>249</v>
      </c>
      <c r="J94" s="6" t="s">
        <v>250</v>
      </c>
    </row>
    <row r="95" spans="1:10" x14ac:dyDescent="0.75">
      <c r="A95" s="12">
        <v>43306</v>
      </c>
      <c r="B95" t="s">
        <v>5</v>
      </c>
      <c r="C95" t="s">
        <v>112</v>
      </c>
      <c r="D95" t="s">
        <v>6</v>
      </c>
      <c r="E95" t="s">
        <v>12</v>
      </c>
      <c r="F95" t="s">
        <v>10</v>
      </c>
      <c r="G95" t="s">
        <v>119</v>
      </c>
      <c r="H95">
        <v>1</v>
      </c>
      <c r="I95" t="s">
        <v>380</v>
      </c>
      <c r="J95" s="6" t="s">
        <v>381</v>
      </c>
    </row>
    <row r="96" spans="1:10" x14ac:dyDescent="0.75">
      <c r="A96" s="12">
        <v>43311</v>
      </c>
      <c r="B96" t="s">
        <v>5</v>
      </c>
      <c r="C96" t="s">
        <v>5621</v>
      </c>
      <c r="D96" t="s">
        <v>6</v>
      </c>
      <c r="F96" t="s">
        <v>18</v>
      </c>
      <c r="G96" t="s">
        <v>19</v>
      </c>
      <c r="H96">
        <v>1</v>
      </c>
      <c r="I96" t="s">
        <v>382</v>
      </c>
      <c r="J96" s="6" t="s">
        <v>383</v>
      </c>
    </row>
    <row r="97" spans="1:10" x14ac:dyDescent="0.75">
      <c r="A97" s="12">
        <v>43338</v>
      </c>
      <c r="B97" t="s">
        <v>46</v>
      </c>
      <c r="C97" t="s">
        <v>112</v>
      </c>
      <c r="D97" t="s">
        <v>6</v>
      </c>
      <c r="E97" t="s">
        <v>12</v>
      </c>
      <c r="F97" t="s">
        <v>10</v>
      </c>
      <c r="G97" t="s">
        <v>119</v>
      </c>
      <c r="H97">
        <v>1</v>
      </c>
      <c r="I97" t="s">
        <v>247</v>
      </c>
      <c r="J97" s="6" t="s">
        <v>248</v>
      </c>
    </row>
    <row r="98" spans="1:10" x14ac:dyDescent="0.75">
      <c r="A98" s="12">
        <v>43342</v>
      </c>
      <c r="B98" t="s">
        <v>5</v>
      </c>
      <c r="C98" t="s">
        <v>112</v>
      </c>
      <c r="D98" t="s">
        <v>13</v>
      </c>
      <c r="E98" t="s">
        <v>13</v>
      </c>
      <c r="F98" t="s">
        <v>10</v>
      </c>
      <c r="G98" t="s">
        <v>49</v>
      </c>
      <c r="H98">
        <v>1</v>
      </c>
      <c r="I98" t="s">
        <v>376</v>
      </c>
      <c r="J98" s="6" t="s">
        <v>377</v>
      </c>
    </row>
    <row r="99" spans="1:10" x14ac:dyDescent="0.75">
      <c r="A99" s="12">
        <v>43342</v>
      </c>
      <c r="B99" t="s">
        <v>5</v>
      </c>
      <c r="C99" t="s">
        <v>5621</v>
      </c>
      <c r="D99" t="s">
        <v>6</v>
      </c>
      <c r="F99" t="s">
        <v>18</v>
      </c>
      <c r="G99" t="s">
        <v>19</v>
      </c>
      <c r="H99">
        <v>1</v>
      </c>
      <c r="I99" t="s">
        <v>379</v>
      </c>
      <c r="J99" s="6" t="s">
        <v>378</v>
      </c>
    </row>
    <row r="100" spans="1:10" x14ac:dyDescent="0.75">
      <c r="A100" s="12">
        <v>43343</v>
      </c>
      <c r="B100" t="s">
        <v>14</v>
      </c>
      <c r="C100" t="s">
        <v>5621</v>
      </c>
      <c r="D100" t="s">
        <v>13</v>
      </c>
      <c r="F100" t="s">
        <v>10</v>
      </c>
      <c r="G100" t="s">
        <v>5735</v>
      </c>
      <c r="H100">
        <v>1</v>
      </c>
      <c r="I100" t="s">
        <v>5752</v>
      </c>
      <c r="J100" s="6" t="s">
        <v>5753</v>
      </c>
    </row>
    <row r="101" spans="1:10" x14ac:dyDescent="0.75">
      <c r="A101" s="12">
        <v>43346</v>
      </c>
      <c r="B101" t="s">
        <v>46</v>
      </c>
      <c r="C101" t="s">
        <v>112</v>
      </c>
      <c r="D101" t="s">
        <v>13</v>
      </c>
      <c r="E101" t="s">
        <v>12</v>
      </c>
      <c r="F101" t="s">
        <v>10</v>
      </c>
      <c r="G101" t="s">
        <v>119</v>
      </c>
      <c r="H101">
        <v>1</v>
      </c>
      <c r="I101" t="s">
        <v>245</v>
      </c>
      <c r="J101" s="6" t="s">
        <v>246</v>
      </c>
    </row>
    <row r="102" spans="1:10" x14ac:dyDescent="0.75">
      <c r="A102" s="12">
        <v>43351</v>
      </c>
      <c r="B102" t="s">
        <v>4</v>
      </c>
      <c r="C102" t="s">
        <v>1230</v>
      </c>
      <c r="D102" t="s">
        <v>1711</v>
      </c>
      <c r="E102" t="s">
        <v>1711</v>
      </c>
      <c r="F102" t="s">
        <v>10</v>
      </c>
      <c r="G102" t="s">
        <v>1130</v>
      </c>
      <c r="H102">
        <v>1</v>
      </c>
      <c r="I102" t="s">
        <v>5769</v>
      </c>
      <c r="J102" s="6" t="s">
        <v>5768</v>
      </c>
    </row>
    <row r="103" spans="1:10" x14ac:dyDescent="0.75">
      <c r="A103" s="12">
        <v>43367</v>
      </c>
      <c r="B103" t="s">
        <v>5</v>
      </c>
      <c r="C103" t="s">
        <v>112</v>
      </c>
      <c r="D103" t="s">
        <v>12</v>
      </c>
      <c r="E103" t="s">
        <v>12</v>
      </c>
      <c r="F103" t="s">
        <v>18</v>
      </c>
      <c r="G103" t="s">
        <v>19</v>
      </c>
      <c r="H103">
        <v>1</v>
      </c>
      <c r="I103" t="s">
        <v>649</v>
      </c>
      <c r="J103" s="6" t="s">
        <v>650</v>
      </c>
    </row>
    <row r="104" spans="1:10" x14ac:dyDescent="0.75">
      <c r="A104" s="12">
        <v>43371</v>
      </c>
      <c r="B104" t="s">
        <v>5</v>
      </c>
      <c r="C104" t="s">
        <v>112</v>
      </c>
      <c r="D104" t="s">
        <v>13</v>
      </c>
      <c r="E104" t="s">
        <v>13</v>
      </c>
      <c r="F104" t="s">
        <v>10</v>
      </c>
      <c r="G104" t="s">
        <v>38</v>
      </c>
      <c r="H104">
        <v>1</v>
      </c>
      <c r="I104" t="s">
        <v>374</v>
      </c>
      <c r="J104" s="6" t="s">
        <v>375</v>
      </c>
    </row>
    <row r="105" spans="1:10" x14ac:dyDescent="0.75">
      <c r="A105" s="12">
        <v>43388</v>
      </c>
      <c r="B105" t="s">
        <v>4</v>
      </c>
      <c r="C105" t="s">
        <v>5621</v>
      </c>
      <c r="D105" t="s">
        <v>6</v>
      </c>
      <c r="F105" t="s">
        <v>10</v>
      </c>
      <c r="G105" t="s">
        <v>14</v>
      </c>
      <c r="H105">
        <v>1</v>
      </c>
      <c r="I105" t="s">
        <v>2153</v>
      </c>
      <c r="J105" s="6" t="s">
        <v>2152</v>
      </c>
    </row>
    <row r="106" spans="1:10" x14ac:dyDescent="0.75">
      <c r="A106" s="12">
        <v>43392</v>
      </c>
      <c r="B106" t="s">
        <v>5</v>
      </c>
      <c r="C106" t="s">
        <v>112</v>
      </c>
      <c r="D106" t="s">
        <v>6</v>
      </c>
      <c r="E106" t="s">
        <v>12</v>
      </c>
      <c r="F106" t="s">
        <v>10</v>
      </c>
      <c r="G106" t="s">
        <v>119</v>
      </c>
      <c r="H106">
        <v>1</v>
      </c>
      <c r="I106" t="s">
        <v>243</v>
      </c>
      <c r="J106" s="6" t="s">
        <v>244</v>
      </c>
    </row>
    <row r="107" spans="1:10" x14ac:dyDescent="0.75">
      <c r="A107" s="12">
        <v>43399</v>
      </c>
      <c r="B107" t="s">
        <v>5</v>
      </c>
      <c r="C107" t="s">
        <v>5621</v>
      </c>
      <c r="D107" t="s">
        <v>13</v>
      </c>
      <c r="F107" t="s">
        <v>10</v>
      </c>
      <c r="G107" t="s">
        <v>5</v>
      </c>
      <c r="H107">
        <v>1</v>
      </c>
      <c r="I107" t="s">
        <v>5756</v>
      </c>
      <c r="J107" s="6" t="s">
        <v>5757</v>
      </c>
    </row>
    <row r="108" spans="1:10" x14ac:dyDescent="0.75">
      <c r="A108" s="12">
        <v>43416</v>
      </c>
      <c r="B108" t="s">
        <v>46</v>
      </c>
      <c r="C108" t="s">
        <v>112</v>
      </c>
      <c r="D108" t="s">
        <v>6</v>
      </c>
      <c r="E108" t="s">
        <v>12</v>
      </c>
      <c r="F108" t="s">
        <v>10</v>
      </c>
      <c r="G108" t="s">
        <v>119</v>
      </c>
      <c r="H108">
        <v>1</v>
      </c>
      <c r="I108" t="s">
        <v>241</v>
      </c>
      <c r="J108" s="6" t="s">
        <v>242</v>
      </c>
    </row>
    <row r="109" spans="1:10" x14ac:dyDescent="0.75">
      <c r="A109" s="12">
        <v>43432</v>
      </c>
      <c r="B109" t="s">
        <v>46</v>
      </c>
      <c r="C109" t="s">
        <v>112</v>
      </c>
      <c r="D109" t="s">
        <v>6</v>
      </c>
      <c r="E109" t="s">
        <v>6</v>
      </c>
      <c r="F109" t="s">
        <v>10</v>
      </c>
      <c r="G109" t="s">
        <v>75</v>
      </c>
      <c r="H109">
        <v>1</v>
      </c>
      <c r="I109" t="s">
        <v>5781</v>
      </c>
      <c r="J109" s="6" t="s">
        <v>5782</v>
      </c>
    </row>
    <row r="110" spans="1:10" x14ac:dyDescent="0.75">
      <c r="A110" s="12">
        <v>43447</v>
      </c>
      <c r="B110" t="s">
        <v>5</v>
      </c>
      <c r="C110" t="s">
        <v>112</v>
      </c>
      <c r="D110" t="s">
        <v>6</v>
      </c>
      <c r="E110" t="s">
        <v>12</v>
      </c>
      <c r="F110" t="s">
        <v>10</v>
      </c>
      <c r="G110" t="s">
        <v>119</v>
      </c>
      <c r="H110">
        <v>1</v>
      </c>
      <c r="I110" t="s">
        <v>239</v>
      </c>
      <c r="J110" s="6" t="s">
        <v>240</v>
      </c>
    </row>
    <row r="111" spans="1:10" x14ac:dyDescent="0.75">
      <c r="A111" s="12">
        <v>43450</v>
      </c>
      <c r="B111" t="s">
        <v>46</v>
      </c>
      <c r="C111" t="s">
        <v>112</v>
      </c>
      <c r="D111" t="s">
        <v>6</v>
      </c>
      <c r="E111" t="s">
        <v>12</v>
      </c>
      <c r="F111" t="s">
        <v>10</v>
      </c>
      <c r="G111" t="s">
        <v>119</v>
      </c>
      <c r="H111">
        <v>1</v>
      </c>
      <c r="I111" t="s">
        <v>237</v>
      </c>
      <c r="J111" s="6" t="s">
        <v>238</v>
      </c>
    </row>
    <row r="112" spans="1:10" x14ac:dyDescent="0.75">
      <c r="A112" s="12">
        <v>43476</v>
      </c>
      <c r="B112" t="s">
        <v>4</v>
      </c>
      <c r="C112" t="s">
        <v>5621</v>
      </c>
      <c r="D112" t="s">
        <v>6</v>
      </c>
      <c r="F112" t="s">
        <v>10</v>
      </c>
      <c r="G112" t="s">
        <v>14</v>
      </c>
      <c r="H112">
        <v>1</v>
      </c>
      <c r="I112" t="s">
        <v>2114</v>
      </c>
      <c r="J112" s="6" t="s">
        <v>2115</v>
      </c>
    </row>
    <row r="113" spans="1:10" x14ac:dyDescent="0.75">
      <c r="A113" s="12">
        <v>43494</v>
      </c>
      <c r="B113" t="s">
        <v>46</v>
      </c>
      <c r="C113" t="s">
        <v>112</v>
      </c>
      <c r="D113" t="s">
        <v>6</v>
      </c>
      <c r="E113" t="s">
        <v>12</v>
      </c>
      <c r="F113" t="s">
        <v>10</v>
      </c>
      <c r="G113" t="s">
        <v>119</v>
      </c>
      <c r="H113">
        <v>1</v>
      </c>
      <c r="I113" t="s">
        <v>235</v>
      </c>
      <c r="J113" s="6" t="s">
        <v>236</v>
      </c>
    </row>
    <row r="114" spans="1:10" x14ac:dyDescent="0.75">
      <c r="A114" s="12">
        <v>43518</v>
      </c>
      <c r="B114" t="s">
        <v>4</v>
      </c>
      <c r="C114" t="s">
        <v>1230</v>
      </c>
      <c r="D114" t="s">
        <v>1711</v>
      </c>
      <c r="E114" t="s">
        <v>1711</v>
      </c>
      <c r="F114" t="s">
        <v>10</v>
      </c>
      <c r="G114" t="s">
        <v>1130</v>
      </c>
      <c r="H114">
        <v>1</v>
      </c>
      <c r="I114" t="s">
        <v>5766</v>
      </c>
      <c r="J114" s="6" t="s">
        <v>5767</v>
      </c>
    </row>
    <row r="115" spans="1:10" x14ac:dyDescent="0.75">
      <c r="A115" s="12">
        <v>43521</v>
      </c>
      <c r="B115" t="s">
        <v>46</v>
      </c>
      <c r="C115" t="s">
        <v>112</v>
      </c>
      <c r="D115" t="s">
        <v>12</v>
      </c>
      <c r="E115" t="s">
        <v>12</v>
      </c>
      <c r="F115" t="s">
        <v>10</v>
      </c>
      <c r="G115" t="s">
        <v>79</v>
      </c>
      <c r="H115">
        <v>1</v>
      </c>
      <c r="I115" t="s">
        <v>233</v>
      </c>
      <c r="J115" s="6" t="s">
        <v>234</v>
      </c>
    </row>
    <row r="116" spans="1:10" x14ac:dyDescent="0.75">
      <c r="A116" s="12">
        <v>43523</v>
      </c>
      <c r="B116" t="s">
        <v>46</v>
      </c>
      <c r="C116" t="s">
        <v>112</v>
      </c>
      <c r="D116" t="s">
        <v>13</v>
      </c>
      <c r="E116" t="s">
        <v>13</v>
      </c>
      <c r="F116" t="s">
        <v>18</v>
      </c>
      <c r="G116" t="s">
        <v>19</v>
      </c>
      <c r="H116">
        <v>1</v>
      </c>
      <c r="I116" t="s">
        <v>5803</v>
      </c>
      <c r="J116" s="6" t="s">
        <v>5804</v>
      </c>
    </row>
    <row r="117" spans="1:10" x14ac:dyDescent="0.75">
      <c r="A117" s="12">
        <v>43529</v>
      </c>
      <c r="B117" t="s">
        <v>5</v>
      </c>
      <c r="C117" t="s">
        <v>5621</v>
      </c>
      <c r="D117" t="s">
        <v>13</v>
      </c>
      <c r="F117" t="s">
        <v>10</v>
      </c>
      <c r="G117" t="s">
        <v>370</v>
      </c>
      <c r="H117">
        <v>1</v>
      </c>
      <c r="I117" t="s">
        <v>371</v>
      </c>
      <c r="J117" s="6" t="s">
        <v>372</v>
      </c>
    </row>
    <row r="118" spans="1:10" x14ac:dyDescent="0.75">
      <c r="A118" s="12">
        <v>43542</v>
      </c>
      <c r="B118" t="s">
        <v>46</v>
      </c>
      <c r="C118" t="s">
        <v>112</v>
      </c>
      <c r="D118" t="s">
        <v>1711</v>
      </c>
      <c r="E118" t="s">
        <v>12</v>
      </c>
      <c r="F118" t="s">
        <v>10</v>
      </c>
      <c r="G118" t="s">
        <v>119</v>
      </c>
      <c r="H118">
        <v>1</v>
      </c>
      <c r="I118" t="s">
        <v>231</v>
      </c>
      <c r="J118" s="6" t="s">
        <v>232</v>
      </c>
    </row>
    <row r="119" spans="1:10" x14ac:dyDescent="0.75">
      <c r="A119" s="12">
        <v>43543</v>
      </c>
      <c r="B119" t="s">
        <v>5</v>
      </c>
      <c r="C119" t="s">
        <v>112</v>
      </c>
      <c r="D119" t="s">
        <v>177</v>
      </c>
      <c r="E119" t="s">
        <v>12</v>
      </c>
      <c r="F119" t="s">
        <v>10</v>
      </c>
      <c r="G119" t="s">
        <v>119</v>
      </c>
      <c r="H119">
        <v>1</v>
      </c>
      <c r="I119" t="s">
        <v>229</v>
      </c>
      <c r="J119" s="6" t="s">
        <v>230</v>
      </c>
    </row>
    <row r="120" spans="1:10" x14ac:dyDescent="0.75">
      <c r="A120" s="12">
        <v>43566</v>
      </c>
      <c r="B120" t="s">
        <v>4</v>
      </c>
      <c r="C120" t="s">
        <v>1230</v>
      </c>
      <c r="D120" t="s">
        <v>1711</v>
      </c>
      <c r="E120" t="s">
        <v>1711</v>
      </c>
      <c r="F120" t="s">
        <v>10</v>
      </c>
      <c r="G120" t="s">
        <v>1130</v>
      </c>
      <c r="H120">
        <v>1</v>
      </c>
      <c r="I120" t="s">
        <v>1227</v>
      </c>
      <c r="J120" s="6" t="s">
        <v>1228</v>
      </c>
    </row>
    <row r="121" spans="1:10" x14ac:dyDescent="0.75">
      <c r="A121" s="12">
        <v>43571</v>
      </c>
      <c r="B121" t="s">
        <v>46</v>
      </c>
      <c r="C121" t="s">
        <v>112</v>
      </c>
      <c r="D121" t="s">
        <v>13</v>
      </c>
      <c r="E121" t="s">
        <v>12</v>
      </c>
      <c r="F121" t="s">
        <v>10</v>
      </c>
      <c r="G121" t="s">
        <v>119</v>
      </c>
      <c r="H121">
        <v>1</v>
      </c>
      <c r="I121" t="s">
        <v>227</v>
      </c>
      <c r="J121" s="6" t="s">
        <v>228</v>
      </c>
    </row>
    <row r="122" spans="1:10" x14ac:dyDescent="0.75">
      <c r="A122" s="12">
        <v>43574</v>
      </c>
      <c r="B122" t="s">
        <v>5</v>
      </c>
      <c r="C122" t="s">
        <v>112</v>
      </c>
      <c r="D122" t="s">
        <v>6</v>
      </c>
      <c r="E122" t="s">
        <v>12</v>
      </c>
      <c r="F122" t="s">
        <v>10</v>
      </c>
      <c r="G122" t="s">
        <v>119</v>
      </c>
      <c r="H122">
        <v>1</v>
      </c>
      <c r="I122" t="s">
        <v>225</v>
      </c>
      <c r="J122" s="6" t="s">
        <v>226</v>
      </c>
    </row>
    <row r="123" spans="1:10" x14ac:dyDescent="0.75">
      <c r="A123" s="12">
        <v>43599</v>
      </c>
      <c r="B123" t="s">
        <v>14</v>
      </c>
      <c r="C123" t="s">
        <v>5621</v>
      </c>
      <c r="D123" t="s">
        <v>13</v>
      </c>
      <c r="F123" t="s">
        <v>10</v>
      </c>
      <c r="G123" t="s">
        <v>5735</v>
      </c>
      <c r="H123">
        <v>1</v>
      </c>
      <c r="I123" t="s">
        <v>5760</v>
      </c>
      <c r="J123" s="6" t="s">
        <v>5761</v>
      </c>
    </row>
    <row r="124" spans="1:10" x14ac:dyDescent="0.75">
      <c r="A124" s="12">
        <v>43636</v>
      </c>
      <c r="B124" t="s">
        <v>5</v>
      </c>
      <c r="C124" t="s">
        <v>112</v>
      </c>
      <c r="D124" t="s">
        <v>6</v>
      </c>
      <c r="E124" t="s">
        <v>12</v>
      </c>
      <c r="F124" t="s">
        <v>10</v>
      </c>
      <c r="G124" t="s">
        <v>119</v>
      </c>
      <c r="H124">
        <v>1</v>
      </c>
      <c r="I124" t="s">
        <v>223</v>
      </c>
      <c r="J124" s="6" t="s">
        <v>224</v>
      </c>
    </row>
    <row r="125" spans="1:10" x14ac:dyDescent="0.75">
      <c r="A125" s="12">
        <v>43648</v>
      </c>
      <c r="B125" t="s">
        <v>46</v>
      </c>
      <c r="C125" t="s">
        <v>112</v>
      </c>
      <c r="D125" t="s">
        <v>6</v>
      </c>
      <c r="E125" t="s">
        <v>12</v>
      </c>
      <c r="F125" t="s">
        <v>10</v>
      </c>
      <c r="G125" t="s">
        <v>119</v>
      </c>
      <c r="H125">
        <v>1</v>
      </c>
      <c r="I125" t="s">
        <v>221</v>
      </c>
      <c r="J125" s="6" t="s">
        <v>222</v>
      </c>
    </row>
    <row r="126" spans="1:10" x14ac:dyDescent="0.75">
      <c r="A126" s="12">
        <v>43658</v>
      </c>
      <c r="B126" t="s">
        <v>5</v>
      </c>
      <c r="C126" t="s">
        <v>112</v>
      </c>
      <c r="D126" t="s">
        <v>6</v>
      </c>
      <c r="E126" t="s">
        <v>12</v>
      </c>
      <c r="F126" t="s">
        <v>10</v>
      </c>
      <c r="G126" t="s">
        <v>119</v>
      </c>
      <c r="H126">
        <v>1</v>
      </c>
      <c r="I126" t="s">
        <v>219</v>
      </c>
      <c r="J126" s="6" t="s">
        <v>220</v>
      </c>
    </row>
    <row r="127" spans="1:10" x14ac:dyDescent="0.75">
      <c r="A127" s="12">
        <v>43668</v>
      </c>
      <c r="B127" t="s">
        <v>4</v>
      </c>
      <c r="C127" t="s">
        <v>1230</v>
      </c>
      <c r="D127" t="s">
        <v>1711</v>
      </c>
      <c r="E127" t="s">
        <v>1711</v>
      </c>
      <c r="F127" t="s">
        <v>10</v>
      </c>
      <c r="G127" t="s">
        <v>1130</v>
      </c>
      <c r="H127">
        <v>1</v>
      </c>
      <c r="I127" t="s">
        <v>1139</v>
      </c>
      <c r="J127" s="6" t="s">
        <v>1140</v>
      </c>
    </row>
    <row r="128" spans="1:10" x14ac:dyDescent="0.75">
      <c r="A128" s="12">
        <v>43670</v>
      </c>
      <c r="B128" t="s">
        <v>5</v>
      </c>
      <c r="C128" t="s">
        <v>112</v>
      </c>
      <c r="D128" t="s">
        <v>6</v>
      </c>
      <c r="E128" t="s">
        <v>6</v>
      </c>
      <c r="F128" t="s">
        <v>10</v>
      </c>
      <c r="G128" t="s">
        <v>49</v>
      </c>
      <c r="H128">
        <v>1</v>
      </c>
      <c r="I128" t="s">
        <v>461</v>
      </c>
      <c r="J128" s="6" t="s">
        <v>463</v>
      </c>
    </row>
    <row r="129" spans="1:10" x14ac:dyDescent="0.75">
      <c r="A129" s="12">
        <v>43734</v>
      </c>
      <c r="B129" t="s">
        <v>5</v>
      </c>
      <c r="C129" t="s">
        <v>112</v>
      </c>
      <c r="D129" t="s">
        <v>13</v>
      </c>
      <c r="E129" t="s">
        <v>13</v>
      </c>
      <c r="F129" t="s">
        <v>10</v>
      </c>
      <c r="G129" t="s">
        <v>38</v>
      </c>
      <c r="H129">
        <v>1</v>
      </c>
      <c r="I129" t="s">
        <v>120</v>
      </c>
      <c r="J129" s="6" t="s">
        <v>365</v>
      </c>
    </row>
    <row r="130" spans="1:10" x14ac:dyDescent="0.75">
      <c r="A130" s="12">
        <v>43756</v>
      </c>
      <c r="B130" t="s">
        <v>5</v>
      </c>
      <c r="C130" t="s">
        <v>112</v>
      </c>
      <c r="D130" t="s">
        <v>6</v>
      </c>
      <c r="E130" t="s">
        <v>12</v>
      </c>
      <c r="F130" t="s">
        <v>10</v>
      </c>
      <c r="G130" t="s">
        <v>19</v>
      </c>
      <c r="H130">
        <v>1</v>
      </c>
      <c r="I130" t="s">
        <v>213</v>
      </c>
      <c r="J130" s="6" t="s">
        <v>214</v>
      </c>
    </row>
    <row r="131" spans="1:10" x14ac:dyDescent="0.75">
      <c r="A131" s="12">
        <v>43760</v>
      </c>
      <c r="B131" t="s">
        <v>5</v>
      </c>
      <c r="C131" t="s">
        <v>112</v>
      </c>
      <c r="D131" t="s">
        <v>12</v>
      </c>
      <c r="E131" t="s">
        <v>12</v>
      </c>
      <c r="F131" t="s">
        <v>18</v>
      </c>
      <c r="G131" t="s">
        <v>19</v>
      </c>
      <c r="H131">
        <v>1</v>
      </c>
      <c r="I131" t="s">
        <v>592</v>
      </c>
      <c r="J131" s="6" t="s">
        <v>593</v>
      </c>
    </row>
    <row r="132" spans="1:10" x14ac:dyDescent="0.75">
      <c r="A132" s="12">
        <v>43761</v>
      </c>
      <c r="B132" t="s">
        <v>5</v>
      </c>
      <c r="C132" t="s">
        <v>1230</v>
      </c>
      <c r="D132" t="s">
        <v>5139</v>
      </c>
      <c r="F132" t="s">
        <v>193</v>
      </c>
      <c r="G132" t="s">
        <v>19</v>
      </c>
      <c r="H132">
        <v>1</v>
      </c>
      <c r="I132" t="s">
        <v>5140</v>
      </c>
      <c r="J132" s="6" t="s">
        <v>5141</v>
      </c>
    </row>
    <row r="133" spans="1:10" x14ac:dyDescent="0.75">
      <c r="A133" s="12">
        <v>43764</v>
      </c>
      <c r="B133" t="s">
        <v>4</v>
      </c>
      <c r="C133" t="s">
        <v>1230</v>
      </c>
      <c r="D133" t="s">
        <v>6</v>
      </c>
      <c r="E133" t="s">
        <v>623</v>
      </c>
      <c r="F133" t="s">
        <v>10</v>
      </c>
      <c r="G133" t="s">
        <v>1130</v>
      </c>
      <c r="H133">
        <v>1</v>
      </c>
      <c r="I133" t="s">
        <v>1137</v>
      </c>
      <c r="J133" s="6" t="s">
        <v>1138</v>
      </c>
    </row>
    <row r="134" spans="1:10" x14ac:dyDescent="0.75">
      <c r="A134" s="12">
        <v>43778</v>
      </c>
      <c r="B134" t="s">
        <v>4</v>
      </c>
      <c r="C134" t="s">
        <v>5621</v>
      </c>
      <c r="D134" t="s">
        <v>6</v>
      </c>
      <c r="F134" t="s">
        <v>10</v>
      </c>
      <c r="G134" t="s">
        <v>14</v>
      </c>
      <c r="H134">
        <v>1</v>
      </c>
      <c r="I134" t="s">
        <v>2123</v>
      </c>
      <c r="J134" s="6" t="s">
        <v>2122</v>
      </c>
    </row>
    <row r="135" spans="1:10" x14ac:dyDescent="0.75">
      <c r="A135" s="12">
        <v>43793</v>
      </c>
      <c r="B135" t="s">
        <v>46</v>
      </c>
      <c r="C135" t="s">
        <v>112</v>
      </c>
      <c r="D135" t="s">
        <v>6</v>
      </c>
      <c r="E135" t="s">
        <v>12</v>
      </c>
      <c r="F135" t="s">
        <v>10</v>
      </c>
      <c r="G135" t="s">
        <v>119</v>
      </c>
      <c r="H135">
        <v>1</v>
      </c>
      <c r="I135" t="s">
        <v>218</v>
      </c>
      <c r="J135" s="6" t="s">
        <v>217</v>
      </c>
    </row>
    <row r="136" spans="1:10" x14ac:dyDescent="0.75">
      <c r="A136" s="12">
        <v>43795</v>
      </c>
      <c r="B136" t="s">
        <v>46</v>
      </c>
      <c r="C136" t="s">
        <v>112</v>
      </c>
      <c r="D136" t="s">
        <v>6</v>
      </c>
      <c r="E136" t="s">
        <v>5807</v>
      </c>
      <c r="F136" t="s">
        <v>10</v>
      </c>
      <c r="G136" t="s">
        <v>79</v>
      </c>
      <c r="H136">
        <v>1</v>
      </c>
      <c r="I136" t="s">
        <v>5358</v>
      </c>
      <c r="J136" s="6" t="s">
        <v>5359</v>
      </c>
    </row>
    <row r="137" spans="1:10" x14ac:dyDescent="0.75">
      <c r="A137" s="12">
        <v>43800</v>
      </c>
      <c r="B137" t="s">
        <v>5</v>
      </c>
      <c r="C137" t="s">
        <v>1230</v>
      </c>
      <c r="D137" t="s">
        <v>1711</v>
      </c>
      <c r="E137" t="s">
        <v>1711</v>
      </c>
      <c r="F137" t="s">
        <v>10</v>
      </c>
      <c r="G137" t="s">
        <v>1130</v>
      </c>
      <c r="H137">
        <v>1</v>
      </c>
      <c r="I137" t="s">
        <v>1135</v>
      </c>
      <c r="J137" s="6" t="s">
        <v>1136</v>
      </c>
    </row>
    <row r="138" spans="1:10" x14ac:dyDescent="0.75">
      <c r="A138" s="12">
        <v>43822</v>
      </c>
      <c r="B138" t="s">
        <v>5</v>
      </c>
      <c r="C138" t="s">
        <v>112</v>
      </c>
      <c r="D138" t="s">
        <v>13</v>
      </c>
      <c r="E138" t="s">
        <v>13</v>
      </c>
      <c r="F138" t="s">
        <v>10</v>
      </c>
      <c r="G138" t="s">
        <v>49</v>
      </c>
      <c r="H138">
        <v>1</v>
      </c>
      <c r="I138" t="s">
        <v>121</v>
      </c>
      <c r="J138" s="6" t="s">
        <v>360</v>
      </c>
    </row>
    <row r="139" spans="1:10" x14ac:dyDescent="0.75">
      <c r="A139" s="12">
        <v>43816</v>
      </c>
      <c r="B139" t="s">
        <v>5</v>
      </c>
      <c r="C139" t="s">
        <v>112</v>
      </c>
      <c r="D139" t="s">
        <v>6</v>
      </c>
      <c r="E139" t="s">
        <v>12</v>
      </c>
      <c r="F139" t="s">
        <v>10</v>
      </c>
      <c r="G139" t="s">
        <v>119</v>
      </c>
      <c r="H139">
        <v>1</v>
      </c>
      <c r="I139" t="s">
        <v>212</v>
      </c>
      <c r="J139" s="6" t="s">
        <v>211</v>
      </c>
    </row>
    <row r="140" spans="1:10" x14ac:dyDescent="0.75">
      <c r="A140" s="12">
        <v>43830</v>
      </c>
      <c r="B140" t="s">
        <v>46</v>
      </c>
      <c r="C140" t="s">
        <v>112</v>
      </c>
      <c r="D140" t="s">
        <v>6</v>
      </c>
      <c r="E140" t="s">
        <v>12</v>
      </c>
      <c r="F140" t="s">
        <v>10</v>
      </c>
      <c r="G140" t="s">
        <v>119</v>
      </c>
      <c r="H140">
        <v>1</v>
      </c>
      <c r="I140" t="s">
        <v>209</v>
      </c>
      <c r="J140" s="6" t="s">
        <v>210</v>
      </c>
    </row>
    <row r="141" spans="1:10" x14ac:dyDescent="0.75">
      <c r="A141" s="12">
        <v>43837</v>
      </c>
      <c r="B141" t="s">
        <v>5</v>
      </c>
      <c r="C141" t="s">
        <v>112</v>
      </c>
      <c r="D141" t="s">
        <v>12</v>
      </c>
      <c r="E141" t="s">
        <v>12</v>
      </c>
      <c r="F141" t="s">
        <v>10</v>
      </c>
      <c r="G141" t="s">
        <v>119</v>
      </c>
      <c r="H141">
        <v>1</v>
      </c>
      <c r="I141" t="s">
        <v>191</v>
      </c>
      <c r="J141" s="6" t="s">
        <v>208</v>
      </c>
    </row>
    <row r="142" spans="1:10" x14ac:dyDescent="0.75">
      <c r="A142" s="12">
        <v>43843</v>
      </c>
      <c r="B142" t="s">
        <v>14</v>
      </c>
      <c r="C142" t="s">
        <v>112</v>
      </c>
      <c r="D142" t="s">
        <v>6</v>
      </c>
      <c r="F142" t="s">
        <v>10</v>
      </c>
      <c r="G142" t="s">
        <v>5</v>
      </c>
      <c r="H142">
        <v>1</v>
      </c>
      <c r="I142" t="s">
        <v>5731</v>
      </c>
      <c r="J142" s="6" t="s">
        <v>5732</v>
      </c>
    </row>
    <row r="143" spans="1:10" x14ac:dyDescent="0.75">
      <c r="A143" s="12">
        <v>43855</v>
      </c>
      <c r="B143" t="s">
        <v>4</v>
      </c>
      <c r="C143" t="s">
        <v>1230</v>
      </c>
      <c r="D143" t="s">
        <v>1711</v>
      </c>
      <c r="E143" t="s">
        <v>1711</v>
      </c>
      <c r="F143" t="s">
        <v>10</v>
      </c>
      <c r="G143" t="s">
        <v>1130</v>
      </c>
      <c r="H143">
        <v>1</v>
      </c>
      <c r="I143" t="s">
        <v>1229</v>
      </c>
      <c r="J143" s="6" t="s">
        <v>1141</v>
      </c>
    </row>
    <row r="144" spans="1:10" x14ac:dyDescent="0.75">
      <c r="A144" s="12">
        <v>43857</v>
      </c>
      <c r="B144" t="s">
        <v>5</v>
      </c>
      <c r="C144" t="s">
        <v>112</v>
      </c>
      <c r="D144" t="s">
        <v>6</v>
      </c>
      <c r="E144" t="s">
        <v>12</v>
      </c>
      <c r="F144" t="s">
        <v>10</v>
      </c>
      <c r="G144" t="s">
        <v>119</v>
      </c>
      <c r="H144">
        <v>1</v>
      </c>
      <c r="I144" t="s">
        <v>192</v>
      </c>
      <c r="J144" s="6" t="s">
        <v>207</v>
      </c>
    </row>
    <row r="145" spans="1:10" x14ac:dyDescent="0.75">
      <c r="A145" s="12">
        <v>43896</v>
      </c>
      <c r="B145" t="s">
        <v>5</v>
      </c>
      <c r="C145" t="s">
        <v>112</v>
      </c>
      <c r="D145" t="s">
        <v>12</v>
      </c>
      <c r="E145" t="s">
        <v>12</v>
      </c>
      <c r="F145" t="s">
        <v>18</v>
      </c>
      <c r="G145" t="s">
        <v>19</v>
      </c>
      <c r="H145">
        <v>1</v>
      </c>
      <c r="I145" t="s">
        <v>205</v>
      </c>
      <c r="J145" s="6" t="s">
        <v>206</v>
      </c>
    </row>
    <row r="146" spans="1:10" x14ac:dyDescent="0.75">
      <c r="A146" s="12">
        <v>43910</v>
      </c>
      <c r="B146" t="s">
        <v>5</v>
      </c>
      <c r="C146" t="s">
        <v>112</v>
      </c>
      <c r="D146" t="s">
        <v>12</v>
      </c>
      <c r="E146" t="s">
        <v>12</v>
      </c>
      <c r="F146" t="s">
        <v>18</v>
      </c>
      <c r="G146" t="s">
        <v>19</v>
      </c>
      <c r="H146">
        <v>1</v>
      </c>
      <c r="I146" t="s">
        <v>204</v>
      </c>
      <c r="J146" s="6" t="s">
        <v>202</v>
      </c>
    </row>
    <row r="147" spans="1:10" x14ac:dyDescent="0.75">
      <c r="A147" s="12">
        <v>43913</v>
      </c>
      <c r="B147" t="s">
        <v>5</v>
      </c>
      <c r="C147" t="s">
        <v>112</v>
      </c>
      <c r="D147" t="s">
        <v>177</v>
      </c>
      <c r="E147" t="s">
        <v>12</v>
      </c>
      <c r="F147" t="s">
        <v>10</v>
      </c>
      <c r="G147" t="s">
        <v>119</v>
      </c>
      <c r="H147">
        <v>1</v>
      </c>
      <c r="I147" t="s">
        <v>203</v>
      </c>
      <c r="J147" s="6" t="s">
        <v>201</v>
      </c>
    </row>
    <row r="148" spans="1:10" x14ac:dyDescent="0.75">
      <c r="A148" s="12">
        <v>43941</v>
      </c>
      <c r="B148" t="s">
        <v>46</v>
      </c>
      <c r="C148" t="s">
        <v>112</v>
      </c>
      <c r="D148" t="s">
        <v>13</v>
      </c>
      <c r="E148" t="s">
        <v>12</v>
      </c>
      <c r="F148" t="s">
        <v>10</v>
      </c>
      <c r="G148" t="s">
        <v>119</v>
      </c>
      <c r="H148">
        <v>1</v>
      </c>
      <c r="I148" t="s">
        <v>215</v>
      </c>
      <c r="J148" s="6" t="s">
        <v>5338</v>
      </c>
    </row>
    <row r="149" spans="1:10" x14ac:dyDescent="0.75">
      <c r="A149" s="12" t="s">
        <v>5033</v>
      </c>
      <c r="B149" t="s">
        <v>4</v>
      </c>
      <c r="C149" t="s">
        <v>1230</v>
      </c>
      <c r="D149" t="s">
        <v>626</v>
      </c>
      <c r="F149" t="s">
        <v>10</v>
      </c>
      <c r="G149" t="s">
        <v>88</v>
      </c>
      <c r="H149">
        <v>1</v>
      </c>
      <c r="I149" t="s">
        <v>629</v>
      </c>
      <c r="J149" s="6" t="s">
        <v>627</v>
      </c>
    </row>
    <row r="150" spans="1:10" x14ac:dyDescent="0.75">
      <c r="A150" s="12">
        <v>44019</v>
      </c>
      <c r="B150" t="s">
        <v>5</v>
      </c>
      <c r="C150" t="s">
        <v>1230</v>
      </c>
      <c r="D150" t="s">
        <v>1711</v>
      </c>
      <c r="F150" t="s">
        <v>10</v>
      </c>
      <c r="G150" t="s">
        <v>1130</v>
      </c>
      <c r="H150">
        <v>1</v>
      </c>
      <c r="I150" t="s">
        <v>1133</v>
      </c>
      <c r="J150" s="6" t="s">
        <v>1134</v>
      </c>
    </row>
    <row r="151" spans="1:10" x14ac:dyDescent="0.75">
      <c r="A151" s="12">
        <v>44022</v>
      </c>
      <c r="B151" t="s">
        <v>4</v>
      </c>
      <c r="C151" t="s">
        <v>1230</v>
      </c>
      <c r="D151" t="s">
        <v>1711</v>
      </c>
      <c r="E151" t="s">
        <v>1711</v>
      </c>
      <c r="F151" t="s">
        <v>10</v>
      </c>
      <c r="G151" t="s">
        <v>1130</v>
      </c>
      <c r="H151">
        <v>1</v>
      </c>
      <c r="I151" t="s">
        <v>630</v>
      </c>
      <c r="J151" s="6" t="s">
        <v>631</v>
      </c>
    </row>
    <row r="152" spans="1:10" x14ac:dyDescent="0.75">
      <c r="A152" s="12">
        <v>44028</v>
      </c>
      <c r="B152" t="s">
        <v>4</v>
      </c>
      <c r="C152" t="s">
        <v>5621</v>
      </c>
      <c r="D152" t="s">
        <v>6</v>
      </c>
      <c r="F152" t="s">
        <v>10</v>
      </c>
      <c r="G152" t="s">
        <v>194</v>
      </c>
      <c r="H152">
        <v>1</v>
      </c>
      <c r="I152" t="s">
        <v>5774</v>
      </c>
      <c r="J152" s="6" t="s">
        <v>5775</v>
      </c>
    </row>
    <row r="153" spans="1:10" x14ac:dyDescent="0.75">
      <c r="A153" s="12">
        <v>44041</v>
      </c>
      <c r="B153" t="s">
        <v>5</v>
      </c>
      <c r="C153" t="s">
        <v>112</v>
      </c>
      <c r="D153" t="s">
        <v>6</v>
      </c>
      <c r="E153" t="s">
        <v>12</v>
      </c>
      <c r="F153" t="s">
        <v>10</v>
      </c>
      <c r="G153" t="s">
        <v>119</v>
      </c>
      <c r="H153">
        <v>1</v>
      </c>
      <c r="I153" t="s">
        <v>199</v>
      </c>
      <c r="J153" s="6" t="s">
        <v>200</v>
      </c>
    </row>
    <row r="154" spans="1:10" x14ac:dyDescent="0.75">
      <c r="A154" s="12">
        <v>44044</v>
      </c>
      <c r="B154" t="s">
        <v>4</v>
      </c>
      <c r="C154" t="s">
        <v>112</v>
      </c>
      <c r="D154" t="s">
        <v>6</v>
      </c>
      <c r="E154" t="s">
        <v>6</v>
      </c>
      <c r="F154" t="s">
        <v>10</v>
      </c>
      <c r="G154" t="s">
        <v>119</v>
      </c>
      <c r="H154">
        <v>1</v>
      </c>
      <c r="I154" t="s">
        <v>5733</v>
      </c>
      <c r="J154" s="6" t="s">
        <v>5734</v>
      </c>
    </row>
    <row r="155" spans="1:10" x14ac:dyDescent="0.75">
      <c r="A155" s="12">
        <v>44055</v>
      </c>
      <c r="B155" t="s">
        <v>14</v>
      </c>
      <c r="C155" t="s">
        <v>5621</v>
      </c>
      <c r="D155" t="s">
        <v>6</v>
      </c>
      <c r="F155" t="s">
        <v>10</v>
      </c>
      <c r="G155" t="s">
        <v>5735</v>
      </c>
      <c r="H155">
        <v>1</v>
      </c>
      <c r="I155" t="s">
        <v>5754</v>
      </c>
      <c r="J155" s="6" t="s">
        <v>5755</v>
      </c>
    </row>
    <row r="156" spans="1:10" x14ac:dyDescent="0.75">
      <c r="A156" s="12">
        <v>44060</v>
      </c>
      <c r="B156" t="s">
        <v>46</v>
      </c>
      <c r="C156" t="s">
        <v>112</v>
      </c>
      <c r="D156" t="s">
        <v>6</v>
      </c>
      <c r="E156" t="s">
        <v>12</v>
      </c>
      <c r="F156" t="s">
        <v>10</v>
      </c>
      <c r="G156" t="s">
        <v>119</v>
      </c>
      <c r="H156">
        <v>1</v>
      </c>
      <c r="I156" t="s">
        <v>216</v>
      </c>
      <c r="J156" s="6" t="s">
        <v>5330</v>
      </c>
    </row>
    <row r="157" spans="1:10" x14ac:dyDescent="0.75">
      <c r="A157" s="12">
        <v>44063</v>
      </c>
      <c r="B157" t="s">
        <v>14</v>
      </c>
      <c r="C157" t="s">
        <v>5621</v>
      </c>
      <c r="D157" t="s">
        <v>13</v>
      </c>
      <c r="F157" t="s">
        <v>10</v>
      </c>
      <c r="G157" t="s">
        <v>5735</v>
      </c>
      <c r="I157" t="s">
        <v>5764</v>
      </c>
      <c r="J157" s="6" t="s">
        <v>5765</v>
      </c>
    </row>
    <row r="158" spans="1:10" x14ac:dyDescent="0.75">
      <c r="A158" s="12">
        <v>44074</v>
      </c>
      <c r="B158" t="s">
        <v>5</v>
      </c>
      <c r="C158" t="s">
        <v>1230</v>
      </c>
      <c r="D158" t="s">
        <v>623</v>
      </c>
      <c r="F158" t="s">
        <v>10</v>
      </c>
      <c r="G158" t="s">
        <v>49</v>
      </c>
      <c r="H158">
        <v>1</v>
      </c>
      <c r="I158" t="s">
        <v>624</v>
      </c>
      <c r="J158" s="6" t="s">
        <v>625</v>
      </c>
    </row>
    <row r="159" spans="1:10" x14ac:dyDescent="0.75">
      <c r="A159" s="12">
        <v>44081</v>
      </c>
      <c r="B159" t="s">
        <v>5</v>
      </c>
      <c r="C159" t="s">
        <v>112</v>
      </c>
      <c r="D159" t="s">
        <v>6</v>
      </c>
      <c r="E159" t="s">
        <v>13</v>
      </c>
      <c r="F159" t="s">
        <v>10</v>
      </c>
      <c r="G159" t="s">
        <v>119</v>
      </c>
      <c r="H159">
        <v>1</v>
      </c>
      <c r="I159" t="s">
        <v>350</v>
      </c>
      <c r="J159" s="6" t="s">
        <v>351</v>
      </c>
    </row>
    <row r="160" spans="1:10" x14ac:dyDescent="0.75">
      <c r="A160" s="12">
        <v>44094</v>
      </c>
      <c r="B160" t="s">
        <v>4</v>
      </c>
      <c r="C160" t="s">
        <v>1230</v>
      </c>
      <c r="D160" t="s">
        <v>6</v>
      </c>
      <c r="E160" t="s">
        <v>1711</v>
      </c>
      <c r="F160" t="s">
        <v>10</v>
      </c>
      <c r="G160" t="s">
        <v>1130</v>
      </c>
      <c r="H160">
        <v>1</v>
      </c>
      <c r="I160" t="s">
        <v>5142</v>
      </c>
      <c r="J160" s="6" t="s">
        <v>2178</v>
      </c>
    </row>
    <row r="161" spans="1:10" x14ac:dyDescent="0.75">
      <c r="A161" s="12">
        <v>44133</v>
      </c>
      <c r="B161" t="s">
        <v>5</v>
      </c>
      <c r="C161" t="s">
        <v>112</v>
      </c>
      <c r="D161" t="s">
        <v>6</v>
      </c>
      <c r="E161" t="s">
        <v>12</v>
      </c>
      <c r="F161" t="s">
        <v>10</v>
      </c>
      <c r="G161" t="s">
        <v>119</v>
      </c>
      <c r="H161">
        <v>1</v>
      </c>
      <c r="I161" t="s">
        <v>197</v>
      </c>
      <c r="J161" s="6" t="s">
        <v>198</v>
      </c>
    </row>
    <row r="162" spans="1:10" x14ac:dyDescent="0.75">
      <c r="A162" s="12">
        <v>44158</v>
      </c>
      <c r="B162" t="s">
        <v>46</v>
      </c>
      <c r="C162" t="s">
        <v>112</v>
      </c>
      <c r="D162" t="s">
        <v>13</v>
      </c>
      <c r="E162" t="s">
        <v>13</v>
      </c>
      <c r="F162" t="s">
        <v>18</v>
      </c>
      <c r="G162" t="s">
        <v>19</v>
      </c>
      <c r="H162">
        <v>1</v>
      </c>
      <c r="I162" t="s">
        <v>123</v>
      </c>
      <c r="J162" s="6" t="s">
        <v>5783</v>
      </c>
    </row>
    <row r="163" spans="1:10" x14ac:dyDescent="0.75">
      <c r="A163" s="12">
        <v>44144</v>
      </c>
      <c r="B163" t="s">
        <v>5</v>
      </c>
      <c r="C163" t="s">
        <v>112</v>
      </c>
      <c r="D163" t="s">
        <v>12</v>
      </c>
      <c r="E163" t="s">
        <v>12</v>
      </c>
      <c r="F163" t="s">
        <v>193</v>
      </c>
      <c r="G163" t="s">
        <v>194</v>
      </c>
      <c r="H163">
        <v>1</v>
      </c>
      <c r="I163" t="s">
        <v>195</v>
      </c>
      <c r="J163" s="6" t="s">
        <v>196</v>
      </c>
    </row>
    <row r="164" spans="1:10" x14ac:dyDescent="0.75">
      <c r="A164" s="12">
        <v>44145</v>
      </c>
      <c r="B164" t="s">
        <v>46</v>
      </c>
      <c r="C164" t="s">
        <v>112</v>
      </c>
      <c r="D164" t="s">
        <v>6</v>
      </c>
      <c r="E164" t="s">
        <v>12</v>
      </c>
      <c r="F164" t="s">
        <v>10</v>
      </c>
      <c r="G164" t="s">
        <v>119</v>
      </c>
      <c r="H164">
        <v>1</v>
      </c>
      <c r="I164" t="s">
        <v>5326</v>
      </c>
      <c r="J164" s="6" t="s">
        <v>5327</v>
      </c>
    </row>
    <row r="165" spans="1:10" x14ac:dyDescent="0.75">
      <c r="A165" s="12">
        <v>44150</v>
      </c>
      <c r="B165" t="s">
        <v>4</v>
      </c>
      <c r="C165" t="s">
        <v>1230</v>
      </c>
      <c r="D165" t="s">
        <v>6</v>
      </c>
      <c r="E165" t="s">
        <v>1711</v>
      </c>
      <c r="F165" t="s">
        <v>10</v>
      </c>
      <c r="G165" t="s">
        <v>1130</v>
      </c>
      <c r="H165">
        <v>1</v>
      </c>
      <c r="I165" t="s">
        <v>1131</v>
      </c>
      <c r="J165" s="6" t="s">
        <v>1132</v>
      </c>
    </row>
    <row r="166" spans="1:10" x14ac:dyDescent="0.75">
      <c r="A166" s="12">
        <v>44160</v>
      </c>
      <c r="B166" t="s">
        <v>5</v>
      </c>
      <c r="C166" t="s">
        <v>112</v>
      </c>
      <c r="D166" t="s">
        <v>6</v>
      </c>
      <c r="E166" t="s">
        <v>6</v>
      </c>
      <c r="F166" t="s">
        <v>193</v>
      </c>
      <c r="G166" t="s">
        <v>194</v>
      </c>
      <c r="H166">
        <v>1</v>
      </c>
      <c r="I166" t="s">
        <v>461</v>
      </c>
      <c r="J166" s="6" t="s">
        <v>462</v>
      </c>
    </row>
    <row r="167" spans="1:10" x14ac:dyDescent="0.75">
      <c r="A167" s="12">
        <v>44163</v>
      </c>
      <c r="B167" t="s">
        <v>46</v>
      </c>
      <c r="C167" t="s">
        <v>112</v>
      </c>
      <c r="D167" t="s">
        <v>13</v>
      </c>
      <c r="E167" t="s">
        <v>13</v>
      </c>
      <c r="F167" t="s">
        <v>18</v>
      </c>
      <c r="G167" t="s">
        <v>19</v>
      </c>
      <c r="H167">
        <v>1</v>
      </c>
      <c r="I167" t="s">
        <v>5324</v>
      </c>
      <c r="J167" s="6" t="s">
        <v>5325</v>
      </c>
    </row>
    <row r="168" spans="1:10" x14ac:dyDescent="0.75">
      <c r="A168" s="12">
        <v>44172</v>
      </c>
      <c r="B168" t="s">
        <v>46</v>
      </c>
      <c r="C168" t="s">
        <v>112</v>
      </c>
      <c r="D168" t="s">
        <v>13</v>
      </c>
      <c r="E168" t="s">
        <v>13</v>
      </c>
      <c r="F168" t="s">
        <v>10</v>
      </c>
      <c r="G168" t="s">
        <v>79</v>
      </c>
      <c r="H168">
        <v>1</v>
      </c>
      <c r="I168" t="s">
        <v>124</v>
      </c>
      <c r="J168" s="6" t="s">
        <v>5321</v>
      </c>
    </row>
    <row r="169" spans="1:10" x14ac:dyDescent="0.75">
      <c r="A169" s="12">
        <v>44172</v>
      </c>
      <c r="B169" t="s">
        <v>4</v>
      </c>
      <c r="C169" t="s">
        <v>1230</v>
      </c>
      <c r="D169" t="s">
        <v>6</v>
      </c>
      <c r="E169" t="s">
        <v>1711</v>
      </c>
      <c r="F169" t="s">
        <v>10</v>
      </c>
      <c r="G169" t="s">
        <v>1130</v>
      </c>
      <c r="H169">
        <v>1</v>
      </c>
      <c r="I169" t="s">
        <v>2091</v>
      </c>
      <c r="J169" s="6" t="s">
        <v>2092</v>
      </c>
    </row>
    <row r="170" spans="1:10" x14ac:dyDescent="0.75">
      <c r="A170" s="12">
        <v>44182</v>
      </c>
      <c r="B170" t="s">
        <v>5</v>
      </c>
      <c r="C170" t="s">
        <v>112</v>
      </c>
      <c r="D170" t="s">
        <v>13</v>
      </c>
      <c r="E170" t="s">
        <v>13</v>
      </c>
      <c r="F170" t="s">
        <v>10</v>
      </c>
      <c r="G170" t="s">
        <v>49</v>
      </c>
      <c r="H170">
        <v>1</v>
      </c>
      <c r="I170" t="s">
        <v>122</v>
      </c>
      <c r="J170" s="6" t="s">
        <v>5786</v>
      </c>
    </row>
  </sheetData>
  <autoFilter ref="A1:G170" xr:uid="{9770FEC4-FEB3-47C5-8CEE-520243610F2E}"/>
  <sortState xmlns:xlrd2="http://schemas.microsoft.com/office/spreadsheetml/2017/richdata2" ref="A18:J169">
    <sortCondition ref="A18:A169" customList="janv,févr,mars,avr,mai,juin,juil,août,sept,oct,nov,déc"/>
  </sortState>
  <hyperlinks>
    <hyperlink ref="J163" r:id="rId1" xr:uid="{EBFFAB88-22B9-4D29-A589-63BDDACC0151}"/>
    <hyperlink ref="J161" r:id="rId2" xr:uid="{CFF9BD19-BF52-44DF-A0CD-E0F4A75F2AFC}"/>
    <hyperlink ref="J153" r:id="rId3" xr:uid="{7AE394A8-34E7-41E9-AC5A-2A12E98EBB1B}"/>
    <hyperlink ref="J147" r:id="rId4" xr:uid="{12E6A6C5-897D-49C0-B6A4-5D9A7FCA926F}"/>
    <hyperlink ref="J146" r:id="rId5" xr:uid="{28F0D5F4-027A-4A0B-80F7-5C8C2FF72006}"/>
    <hyperlink ref="J145" r:id="rId6" xr:uid="{67524768-7FF4-4AB5-9AC4-E3495D1817A3}"/>
    <hyperlink ref="J144" r:id="rId7" xr:uid="{F2AA8A06-9654-4D40-BBDA-7E0CC8DB7408}"/>
    <hyperlink ref="J141" r:id="rId8" xr:uid="{F49F07C8-0526-4778-9ACE-EFBE1162181A}"/>
    <hyperlink ref="J140" r:id="rId9" xr:uid="{790D83F5-1BD8-4E19-8C95-E2366144925C}"/>
    <hyperlink ref="J139" r:id="rId10" xr:uid="{CEF501D2-5FAD-4E21-AAC2-9FCA28754905}"/>
    <hyperlink ref="J131" r:id="rId11" xr:uid="{1FBD35F4-7ECB-459D-B3C8-034621B70A7F}"/>
    <hyperlink ref="J130" r:id="rId12" xr:uid="{155A38DC-445B-4F8C-B1B9-FB7818A8C289}"/>
    <hyperlink ref="J135" r:id="rId13" xr:uid="{62C2BBDE-3A1A-4F8F-A735-1FE51E58C663}"/>
    <hyperlink ref="J126" r:id="rId14" xr:uid="{D76015EA-E049-4902-978E-749F7D2B9EFB}"/>
    <hyperlink ref="J125" r:id="rId15" xr:uid="{9EBC1E7F-C7BE-44FB-9F25-B7CFB92FCDA9}"/>
    <hyperlink ref="J124" r:id="rId16" xr:uid="{F0763270-ACD8-457F-A3D9-121DA65A7F2F}"/>
    <hyperlink ref="J122" r:id="rId17" xr:uid="{C84BD169-AF71-4A2C-820B-2AB7CEF77600}"/>
    <hyperlink ref="J121" r:id="rId18" xr:uid="{CCD01153-71E0-4D1F-A15A-F1B5EF10983A}"/>
    <hyperlink ref="J119" r:id="rId19" xr:uid="{ACC1B0BF-08AC-4A5C-99C2-67A6F80B3C01}"/>
    <hyperlink ref="J118" r:id="rId20" xr:uid="{682C0461-06F2-4D13-9DCF-E2FA889C7D1D}"/>
    <hyperlink ref="J115" r:id="rId21" xr:uid="{B385CBC3-59E7-4E6C-9A79-E7BF0AC8C089}"/>
    <hyperlink ref="J113" r:id="rId22" xr:uid="{9AFB9AD8-6696-49D3-8A59-A378CF625320}"/>
    <hyperlink ref="J111" r:id="rId23" xr:uid="{7965C543-150F-44F0-9D47-7ED891D20064}"/>
    <hyperlink ref="J110" r:id="rId24" xr:uid="{BAB52F4A-7691-4331-97CC-350EECF11DC1}"/>
    <hyperlink ref="J108" r:id="rId25" xr:uid="{E6DDF822-14A1-4DC9-A181-670DD1D6C89C}"/>
    <hyperlink ref="J106" r:id="rId26" xr:uid="{72BEDB0E-5E31-4E72-8847-1A8612772BBB}"/>
    <hyperlink ref="J101" r:id="rId27" xr:uid="{EC3DABF2-FA5D-4D36-9EC8-C6B5D78E4A15}"/>
    <hyperlink ref="J97" r:id="rId28" xr:uid="{CF0DC50D-B277-4CFA-A247-49BFD127DC44}"/>
    <hyperlink ref="J94" r:id="rId29" xr:uid="{4AAA698D-153C-4508-A163-8F7FED5ADA25}"/>
    <hyperlink ref="J93" r:id="rId30" xr:uid="{A27AC9C9-CDD0-4460-BDBF-2BBA4B3F6B19}"/>
    <hyperlink ref="J92" r:id="rId31" xr:uid="{9D343C8D-6F17-41AD-B60E-1DFDF4FA47D4}"/>
    <hyperlink ref="J91" r:id="rId32" xr:uid="{4613B3E1-E0AF-4CD2-8F34-63FECC1BC0BA}"/>
    <hyperlink ref="J87" r:id="rId33" xr:uid="{B622E2FC-45A9-49A7-94B5-C906FE13FE8F}"/>
    <hyperlink ref="J89" r:id="rId34" xr:uid="{10E12B12-CA71-479E-8CDF-E73890E69617}"/>
    <hyperlink ref="J88" r:id="rId35" xr:uid="{2B807B05-4B02-42CC-BAAC-78573F191D82}"/>
    <hyperlink ref="J86" r:id="rId36" xr:uid="{355F6B75-786F-49CC-92C5-EA203770FA5C}"/>
    <hyperlink ref="J81" r:id="rId37" xr:uid="{1BCB319A-9528-4E63-A5B2-C859B86375BE}"/>
    <hyperlink ref="J82" r:id="rId38" xr:uid="{CE5C796C-E8BD-48D0-9331-94096C05A562}"/>
    <hyperlink ref="J79" r:id="rId39" xr:uid="{0DEF643B-7CC0-4051-BA69-5D57C3F6CB38}"/>
    <hyperlink ref="J78" r:id="rId40" xr:uid="{8AF7837C-12DA-4020-A965-B9D491115027}"/>
    <hyperlink ref="J77" r:id="rId41" xr:uid="{44C3ACE4-0CAC-4120-BFF7-8C2D9E6711B9}"/>
    <hyperlink ref="J76" r:id="rId42" xr:uid="{9556B9C9-4DCD-49D5-BF35-C30F041AEC69}"/>
    <hyperlink ref="J75" r:id="rId43" xr:uid="{3F6A9A2F-93CB-4313-B35D-EA56CA5DD89E}"/>
    <hyperlink ref="J74" r:id="rId44" xr:uid="{10EE6C2C-C6B9-4276-984F-B71E7EB5A44B}"/>
    <hyperlink ref="J73" r:id="rId45" xr:uid="{C95369E7-49A8-45ED-8B64-C4722F4BB4F6}"/>
    <hyperlink ref="J72" r:id="rId46" xr:uid="{277EEA0D-D1CB-449B-A82B-916F70629525}"/>
    <hyperlink ref="J71" r:id="rId47" xr:uid="{63D11E9C-A712-4E73-96AB-F2B6F3090338}"/>
    <hyperlink ref="J69" r:id="rId48" xr:uid="{4C21F075-0E79-4AF7-9B72-A9E012402407}"/>
    <hyperlink ref="J66" r:id="rId49" xr:uid="{13789935-60E3-43D8-B7AA-EAC9DE8C4B9E}"/>
    <hyperlink ref="J65" r:id="rId50" xr:uid="{CC5BA009-EC51-42F6-9B61-7A4E9EA97CC3}"/>
    <hyperlink ref="J64" r:id="rId51" xr:uid="{47A18D24-925A-4925-B87C-474671AA07C4}"/>
    <hyperlink ref="J63" r:id="rId52" xr:uid="{A972364C-B4BC-40B9-9D03-3288499E7515}"/>
    <hyperlink ref="J60" r:id="rId53" xr:uid="{F93111EB-B745-45B2-89F9-EFE93F92E5D3}"/>
    <hyperlink ref="J54" r:id="rId54" xr:uid="{A6BFD947-9687-4CC4-8510-D99267DDEFB6}"/>
    <hyperlink ref="J52" r:id="rId55" xr:uid="{ADC0DB86-D15F-4F51-A914-300E875A8AF1}"/>
    <hyperlink ref="J51" r:id="rId56" xr:uid="{31F21A9E-5A1E-40E2-ABCA-2E2D0AE6D993}"/>
    <hyperlink ref="J50" r:id="rId57" xr:uid="{7F140C51-28ED-4B67-80C4-D354756B8644}"/>
    <hyperlink ref="J47" r:id="rId58" xr:uid="{BBACE65D-74AE-4B41-B1FC-01222F40C395}"/>
    <hyperlink ref="J45" r:id="rId59" xr:uid="{32BF7C9C-52D7-4601-A183-DFD2001EB473}"/>
    <hyperlink ref="J44" r:id="rId60" xr:uid="{141E191B-0F5C-4EC6-8C25-F7DC27E566C6}"/>
    <hyperlink ref="J42" r:id="rId61" xr:uid="{5359DF5C-C078-4095-8AE0-6F62BC3C681C}"/>
    <hyperlink ref="J39" r:id="rId62" xr:uid="{1742A24A-7651-4CB7-8E30-98B7753B3E91}"/>
    <hyperlink ref="J38" r:id="rId63" xr:uid="{BDA21A81-9EAE-4376-91F6-3B2E4BEE61D3}"/>
    <hyperlink ref="J37" r:id="rId64" xr:uid="{899B80F7-3EB2-42C7-B477-342C32F3CCCA}"/>
    <hyperlink ref="J34" r:id="rId65" xr:uid="{8A909BC0-A7F0-4FC4-A8B5-17BCD604B978}"/>
    <hyperlink ref="J32" r:id="rId66" xr:uid="{9C69CEAF-40C4-451E-A8CC-1A5EB3236843}"/>
    <hyperlink ref="J30" r:id="rId67" xr:uid="{366BCE5A-2314-4948-A1BF-18894A0C0B7A}"/>
    <hyperlink ref="J24" r:id="rId68" xr:uid="{7F57E592-E2B3-4253-AF45-D79F88FD1DD7}"/>
    <hyperlink ref="J23" r:id="rId69" xr:uid="{9F804F4E-0C03-4720-A8AA-EEA3597B4D2A}"/>
    <hyperlink ref="J159" r:id="rId70" xr:uid="{A53AA400-CFE1-4AA6-8E50-1B06EA24A4A5}"/>
    <hyperlink ref="J138" r:id="rId71" xr:uid="{2D198567-1EEA-46C5-9D25-BA43043AE7FF}"/>
    <hyperlink ref="J129" r:id="rId72" xr:uid="{6A0F9E15-4C5A-4319-B32C-D249765CB8FF}"/>
    <hyperlink ref="J70" r:id="rId73" xr:uid="{CBF3E96D-2C64-4ED4-989C-EB06829A791E}"/>
    <hyperlink ref="J67" r:id="rId74" xr:uid="{7D313460-B940-4F23-945F-02A0AB3AFEDF}"/>
    <hyperlink ref="J61" r:id="rId75" xr:uid="{07F1843A-8EAA-41D3-A3BC-F5AE5425799C}"/>
    <hyperlink ref="J57" r:id="rId76" xr:uid="{38E9DCCC-212A-4C51-BB3B-545956413394}"/>
    <hyperlink ref="J48" r:id="rId77" xr:uid="{A12E7783-354B-406C-B550-C99119139133}"/>
    <hyperlink ref="J49" r:id="rId78" xr:uid="{4361E06D-249D-489D-B346-657077A08996}"/>
    <hyperlink ref="J166" r:id="rId79" xr:uid="{3CB9DC5F-B2B1-4C6C-ACC8-F8703D9B9D53}"/>
    <hyperlink ref="J158" r:id="rId80" xr:uid="{217A9C96-B1E5-4C9A-9BB8-5D7C96F3C3E9}"/>
    <hyperlink ref="J149" r:id="rId81" xr:uid="{B4F0B96D-D31A-42F9-878A-7438CA7F27DB}"/>
    <hyperlink ref="J133" r:id="rId82" xr:uid="{97079F21-0592-4EF3-A114-B94C4C046D1E}"/>
    <hyperlink ref="J127" r:id="rId83" xr:uid="{955E4B71-CF80-447E-BD1D-1CCBFEFB273A}"/>
    <hyperlink ref="J143" r:id="rId84" xr:uid="{EBEE27A5-6AEC-40FD-821C-4BD62E23121F}"/>
    <hyperlink ref="J35" r:id="rId85" xr:uid="{C0442750-4298-4B2E-B9DC-1188FB600270}"/>
    <hyperlink ref="J22" r:id="rId86" xr:uid="{FE8B8D54-1551-4147-A7B6-84678B4CFEEA}"/>
    <hyperlink ref="J169" r:id="rId87" xr:uid="{48C59BDF-D5A1-4576-B95D-33F61838F432}"/>
    <hyperlink ref="J134" r:id="rId88" xr:uid="{FCCDB135-C024-43D2-A317-64F913B98213}"/>
    <hyperlink ref="J168" r:id="rId89" xr:uid="{22CD8C44-9BA0-4199-88E4-CD198EBB0D3B}"/>
    <hyperlink ref="J156" r:id="rId90" xr:uid="{5C2D985A-667E-4838-B57B-ABCF9C6B5CC5}"/>
    <hyperlink ref="J148" r:id="rId91" xr:uid="{7395840F-570E-435D-8778-E4BBDAAEE4BA}"/>
    <hyperlink ref="J3" r:id="rId92" xr:uid="{CD1FA2F7-67C0-4121-B5C8-9378A69E3691}"/>
    <hyperlink ref="J27" r:id="rId93" xr:uid="{463BA0A4-C2E7-4D95-876D-256763E64A2F}"/>
    <hyperlink ref="J14" r:id="rId94" xr:uid="{B409926B-C587-4BB3-921D-7AD826520331}"/>
    <hyperlink ref="J33" r:id="rId95" xr:uid="{C4E089C0-2D71-44D3-A90C-61EC3DD2C186}"/>
    <hyperlink ref="J36" r:id="rId96" xr:uid="{DED13313-C87A-4AE5-A966-622B8984FDB7}"/>
    <hyperlink ref="J164" r:id="rId97" xr:uid="{4914EF9D-B829-4D30-B1A2-EBCE08D7486E}"/>
    <hyperlink ref="J162" r:id="rId98" xr:uid="{923F71AD-B51C-4CD3-B029-004B68C68399}"/>
    <hyperlink ref="J170" r:id="rId99" xr:uid="{3BAF4CD4-1713-4880-8ADC-F19CDA7A08A9}"/>
    <hyperlink ref="J2" r:id="rId100" xr:uid="{69D8BD86-8BC8-4BD4-8699-E2DAB1C7A1C6}"/>
    <hyperlink ref="J10" r:id="rId101" xr:uid="{08E765E7-10C5-4602-BE88-65BBA50BD258}"/>
  </hyperlinks>
  <pageMargins left="0.7" right="0.7" top="0.75" bottom="0.75" header="0.3" footer="0.3"/>
  <pageSetup orientation="portrait" r:id="rId1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FE63-7489-4651-99EB-76DC75723B6A}">
  <dimension ref="A1:H37"/>
  <sheetViews>
    <sheetView workbookViewId="0">
      <selection activeCell="A17" sqref="A17"/>
    </sheetView>
  </sheetViews>
  <sheetFormatPr defaultRowHeight="14.75" x14ac:dyDescent="0.75"/>
  <cols>
    <col min="4" max="4" width="28.90625" customWidth="1"/>
    <col min="5" max="5" width="29.453125" customWidth="1"/>
    <col min="6" max="6" width="27.2265625" customWidth="1"/>
    <col min="7" max="7" width="28.76953125" customWidth="1"/>
    <col min="8" max="8" width="16.36328125" customWidth="1"/>
  </cols>
  <sheetData>
    <row r="1" spans="1:8" x14ac:dyDescent="0.75">
      <c r="A1" s="39" t="s">
        <v>0</v>
      </c>
      <c r="B1" s="39" t="s">
        <v>1</v>
      </c>
      <c r="C1" s="39" t="s">
        <v>2</v>
      </c>
      <c r="D1" s="39" t="s">
        <v>340</v>
      </c>
      <c r="E1" s="39" t="s">
        <v>341</v>
      </c>
      <c r="F1" s="39" t="s">
        <v>342</v>
      </c>
      <c r="G1" s="39" t="s">
        <v>343</v>
      </c>
      <c r="H1" s="39" t="s">
        <v>344</v>
      </c>
    </row>
    <row r="2" spans="1:8" x14ac:dyDescent="0.75">
      <c r="A2" s="40">
        <v>2020</v>
      </c>
      <c r="B2" s="40" t="s">
        <v>4</v>
      </c>
      <c r="C2" s="40" t="s">
        <v>5</v>
      </c>
      <c r="D2" s="41">
        <v>16843.77</v>
      </c>
      <c r="E2" s="41">
        <v>4883.7700000000004</v>
      </c>
      <c r="F2" s="41">
        <v>13222.32</v>
      </c>
      <c r="G2" s="41">
        <v>10827.41</v>
      </c>
      <c r="H2" s="41">
        <v>22888.639999999999</v>
      </c>
    </row>
    <row r="3" spans="1:8" x14ac:dyDescent="0.75">
      <c r="A3" s="40">
        <v>2020</v>
      </c>
      <c r="B3" s="40" t="s">
        <v>4</v>
      </c>
      <c r="C3" s="40" t="s">
        <v>14</v>
      </c>
      <c r="D3" s="41">
        <v>11015.45</v>
      </c>
      <c r="E3" s="41">
        <v>10007.52</v>
      </c>
      <c r="F3" s="41">
        <v>11525.17</v>
      </c>
      <c r="G3" s="41">
        <v>10183.01</v>
      </c>
      <c r="H3" s="41">
        <v>21365.58</v>
      </c>
    </row>
    <row r="4" spans="1:8" x14ac:dyDescent="0.75">
      <c r="A4" s="40">
        <v>2020</v>
      </c>
      <c r="B4" s="40" t="s">
        <v>4</v>
      </c>
      <c r="C4" s="40" t="s">
        <v>46</v>
      </c>
      <c r="D4" s="40">
        <v>3.87</v>
      </c>
      <c r="E4" s="40">
        <v>36.29</v>
      </c>
      <c r="F4" s="40">
        <v>22.88</v>
      </c>
      <c r="G4" s="40">
        <v>3.65</v>
      </c>
      <c r="H4" s="40">
        <v>33.35</v>
      </c>
    </row>
    <row r="5" spans="1:8" x14ac:dyDescent="0.75">
      <c r="A5" s="40">
        <v>2020</v>
      </c>
      <c r="B5" s="40" t="s">
        <v>5</v>
      </c>
      <c r="C5" s="40" t="s">
        <v>14</v>
      </c>
      <c r="D5" s="41">
        <v>5110.29</v>
      </c>
      <c r="E5" s="41">
        <v>15759.97</v>
      </c>
      <c r="F5" s="41">
        <v>17829.2</v>
      </c>
      <c r="G5" s="41">
        <v>4506.7700000000004</v>
      </c>
      <c r="H5" s="41">
        <v>21603.119999999999</v>
      </c>
    </row>
    <row r="6" spans="1:8" x14ac:dyDescent="0.75">
      <c r="A6" s="40">
        <v>2020</v>
      </c>
      <c r="B6" s="40" t="s">
        <v>76</v>
      </c>
      <c r="C6" s="40" t="s">
        <v>46</v>
      </c>
      <c r="D6" s="40">
        <v>795.68</v>
      </c>
      <c r="E6" s="41">
        <v>1433.65</v>
      </c>
      <c r="F6" s="41">
        <v>1373.04</v>
      </c>
      <c r="G6" s="40">
        <v>750.64</v>
      </c>
      <c r="H6" s="41">
        <v>2176.5100000000002</v>
      </c>
    </row>
    <row r="7" spans="1:8" x14ac:dyDescent="0.75">
      <c r="A7" s="40">
        <v>2020</v>
      </c>
      <c r="B7" s="40" t="s">
        <v>74</v>
      </c>
      <c r="C7" s="40" t="s">
        <v>14</v>
      </c>
      <c r="D7" s="41">
        <v>1720.01</v>
      </c>
      <c r="E7" s="41">
        <v>1125.21</v>
      </c>
      <c r="F7" s="41">
        <v>1192.72</v>
      </c>
      <c r="G7" s="41">
        <v>2253.12</v>
      </c>
      <c r="H7" s="41">
        <v>3145.53</v>
      </c>
    </row>
    <row r="8" spans="1:8" x14ac:dyDescent="0.75">
      <c r="A8" s="40">
        <v>2019</v>
      </c>
      <c r="B8" s="40" t="s">
        <v>4</v>
      </c>
      <c r="C8" s="40" t="s">
        <v>5</v>
      </c>
      <c r="D8" s="41">
        <v>22284.76</v>
      </c>
      <c r="E8" s="41">
        <v>5786.75</v>
      </c>
      <c r="F8" s="41">
        <v>13422.18</v>
      </c>
      <c r="G8" s="41">
        <v>13227.47</v>
      </c>
      <c r="H8" s="41">
        <v>27360.58</v>
      </c>
    </row>
    <row r="9" spans="1:8" x14ac:dyDescent="0.75">
      <c r="A9" s="40">
        <v>2019</v>
      </c>
      <c r="B9" s="40" t="s">
        <v>4</v>
      </c>
      <c r="C9" s="40" t="s">
        <v>14</v>
      </c>
      <c r="D9" s="41">
        <v>10643.61</v>
      </c>
      <c r="E9" s="41">
        <v>10044.69</v>
      </c>
      <c r="F9" s="41">
        <v>11847.37</v>
      </c>
      <c r="G9" s="41">
        <v>8970.66</v>
      </c>
      <c r="H9" s="41">
        <v>20753.169999999998</v>
      </c>
    </row>
    <row r="10" spans="1:8" x14ac:dyDescent="0.75">
      <c r="A10" s="40">
        <v>2019</v>
      </c>
      <c r="B10" s="40" t="s">
        <v>4</v>
      </c>
      <c r="C10" s="40" t="s">
        <v>46</v>
      </c>
      <c r="D10" s="40">
        <v>1.42</v>
      </c>
      <c r="E10" s="40">
        <v>73.14</v>
      </c>
      <c r="F10" s="40">
        <v>33.17</v>
      </c>
      <c r="G10" s="40">
        <v>1.34</v>
      </c>
      <c r="H10" s="40">
        <v>54.54</v>
      </c>
    </row>
    <row r="11" spans="1:8" x14ac:dyDescent="0.75">
      <c r="A11" s="40">
        <v>2019</v>
      </c>
      <c r="B11" s="40" t="s">
        <v>5</v>
      </c>
      <c r="C11" s="40" t="s">
        <v>14</v>
      </c>
      <c r="D11" s="41">
        <v>4950.09</v>
      </c>
      <c r="E11" s="41">
        <v>21119.59</v>
      </c>
      <c r="F11" s="41">
        <v>23115.24</v>
      </c>
      <c r="G11" s="41">
        <v>4152.1400000000003</v>
      </c>
      <c r="H11" s="41">
        <v>26668.53</v>
      </c>
    </row>
    <row r="12" spans="1:8" x14ac:dyDescent="0.75">
      <c r="A12" s="40">
        <v>2019</v>
      </c>
      <c r="B12" s="40" t="s">
        <v>76</v>
      </c>
      <c r="C12" s="40" t="s">
        <v>46</v>
      </c>
      <c r="D12" s="40">
        <v>385.72</v>
      </c>
      <c r="E12" s="41">
        <v>1196.92</v>
      </c>
      <c r="F12" s="41">
        <v>1362.07</v>
      </c>
      <c r="G12" s="40">
        <v>363.88</v>
      </c>
      <c r="H12" s="41">
        <v>1654.3</v>
      </c>
    </row>
    <row r="13" spans="1:8" x14ac:dyDescent="0.75">
      <c r="A13" s="40">
        <v>2019</v>
      </c>
      <c r="B13" s="40" t="s">
        <v>74</v>
      </c>
      <c r="C13" s="40" t="s">
        <v>14</v>
      </c>
      <c r="D13" s="41">
        <v>2291.77</v>
      </c>
      <c r="E13" s="41">
        <v>3403.98</v>
      </c>
      <c r="F13" s="41">
        <v>3608.22</v>
      </c>
      <c r="G13" s="41">
        <v>2734.24</v>
      </c>
      <c r="H13" s="41">
        <v>6019.11</v>
      </c>
    </row>
    <row r="14" spans="1:8" x14ac:dyDescent="0.75">
      <c r="A14" s="40">
        <v>2018</v>
      </c>
      <c r="B14" s="40" t="s">
        <v>4</v>
      </c>
      <c r="C14" s="40" t="s">
        <v>5</v>
      </c>
      <c r="D14" s="41">
        <v>20795.48</v>
      </c>
      <c r="E14" s="41">
        <v>6667.64</v>
      </c>
      <c r="F14" s="41">
        <v>12690.73</v>
      </c>
      <c r="G14" s="41">
        <v>12742.6</v>
      </c>
      <c r="H14" s="41">
        <v>26448.23</v>
      </c>
    </row>
    <row r="15" spans="1:8" x14ac:dyDescent="0.75">
      <c r="A15" s="40">
        <v>2018</v>
      </c>
      <c r="B15" s="40" t="s">
        <v>4</v>
      </c>
      <c r="C15" s="40" t="s">
        <v>14</v>
      </c>
      <c r="D15" s="41">
        <v>10336.9</v>
      </c>
      <c r="E15" s="41">
        <v>10194.02</v>
      </c>
      <c r="F15" s="41">
        <v>12995.75</v>
      </c>
      <c r="G15" s="41">
        <v>9072.76</v>
      </c>
      <c r="H15" s="41">
        <v>21299.72</v>
      </c>
    </row>
    <row r="16" spans="1:8" x14ac:dyDescent="0.75">
      <c r="A16" s="40">
        <v>2018</v>
      </c>
      <c r="B16" s="40" t="s">
        <v>4</v>
      </c>
      <c r="C16" s="40" t="s">
        <v>46</v>
      </c>
      <c r="D16" s="40">
        <v>67.91</v>
      </c>
      <c r="E16" s="40">
        <v>440.46</v>
      </c>
      <c r="F16" s="40">
        <v>142.34</v>
      </c>
      <c r="G16" s="40">
        <v>64.069999999999993</v>
      </c>
      <c r="H16" s="40">
        <v>357.39</v>
      </c>
    </row>
    <row r="17" spans="1:8" x14ac:dyDescent="0.75">
      <c r="A17" s="40">
        <v>2018</v>
      </c>
      <c r="B17" s="40" t="s">
        <v>5</v>
      </c>
      <c r="C17" s="40" t="s">
        <v>14</v>
      </c>
      <c r="D17" s="41">
        <v>4203.82</v>
      </c>
      <c r="E17" s="41">
        <v>21525.040000000001</v>
      </c>
      <c r="F17" s="41">
        <v>22710.75</v>
      </c>
      <c r="G17" s="41">
        <v>3652.6</v>
      </c>
      <c r="H17" s="41">
        <v>26046.11</v>
      </c>
    </row>
    <row r="18" spans="1:8" x14ac:dyDescent="0.75">
      <c r="A18" s="40">
        <v>2018</v>
      </c>
      <c r="B18" s="40" t="s">
        <v>76</v>
      </c>
      <c r="C18" s="40" t="s">
        <v>46</v>
      </c>
      <c r="D18" s="40">
        <v>525.78</v>
      </c>
      <c r="E18" s="41">
        <v>1207.47</v>
      </c>
      <c r="F18" s="41">
        <v>1342.65</v>
      </c>
      <c r="G18" s="40">
        <v>496.02</v>
      </c>
      <c r="H18" s="41">
        <v>1785.96</v>
      </c>
    </row>
    <row r="19" spans="1:8" x14ac:dyDescent="0.75">
      <c r="A19" s="40">
        <v>2018</v>
      </c>
      <c r="B19" s="40" t="s">
        <v>74</v>
      </c>
      <c r="C19" s="40" t="s">
        <v>14</v>
      </c>
      <c r="D19" s="41">
        <v>2580.42</v>
      </c>
      <c r="E19" s="41">
        <v>6642.17</v>
      </c>
      <c r="F19" s="41">
        <v>7040.7</v>
      </c>
      <c r="G19" s="41">
        <v>2765.86</v>
      </c>
      <c r="H19" s="41">
        <v>9514.58</v>
      </c>
    </row>
    <row r="20" spans="1:8" x14ac:dyDescent="0.75">
      <c r="A20" s="40">
        <v>2017</v>
      </c>
      <c r="B20" s="40" t="s">
        <v>4</v>
      </c>
      <c r="C20" s="40" t="s">
        <v>5</v>
      </c>
      <c r="D20" s="41">
        <v>17003.32</v>
      </c>
      <c r="E20" s="41">
        <v>6987.12</v>
      </c>
      <c r="F20" s="41">
        <v>12664.07</v>
      </c>
      <c r="G20" s="41">
        <v>10977.89</v>
      </c>
      <c r="H20" s="41">
        <v>23816.2</v>
      </c>
    </row>
    <row r="21" spans="1:8" x14ac:dyDescent="0.75">
      <c r="A21" s="40">
        <v>2017</v>
      </c>
      <c r="B21" s="40" t="s">
        <v>4</v>
      </c>
      <c r="C21" s="40" t="s">
        <v>14</v>
      </c>
      <c r="D21" s="41">
        <v>9421.27</v>
      </c>
      <c r="E21" s="41">
        <v>9750.82</v>
      </c>
      <c r="F21" s="41">
        <v>12288.5</v>
      </c>
      <c r="G21" s="41">
        <v>9259.58</v>
      </c>
      <c r="H21" s="41">
        <v>20360.09</v>
      </c>
    </row>
    <row r="22" spans="1:8" x14ac:dyDescent="0.75">
      <c r="A22" s="40">
        <v>2017</v>
      </c>
      <c r="B22" s="40" t="s">
        <v>4</v>
      </c>
      <c r="C22" s="40" t="s">
        <v>46</v>
      </c>
      <c r="D22" s="40">
        <v>63.17</v>
      </c>
      <c r="E22" s="40">
        <v>137.71</v>
      </c>
      <c r="F22" s="40">
        <v>169.29</v>
      </c>
      <c r="G22" s="40">
        <v>59.6</v>
      </c>
      <c r="H22" s="40">
        <v>214.89</v>
      </c>
    </row>
    <row r="23" spans="1:8" x14ac:dyDescent="0.75">
      <c r="A23" s="40">
        <v>2017</v>
      </c>
      <c r="B23" s="40" t="s">
        <v>5</v>
      </c>
      <c r="C23" s="40" t="s">
        <v>14</v>
      </c>
      <c r="D23" s="41">
        <v>3371.08</v>
      </c>
      <c r="E23" s="41">
        <v>17541.46</v>
      </c>
      <c r="F23" s="41">
        <v>20097.03</v>
      </c>
      <c r="G23" s="41">
        <v>2869.85</v>
      </c>
      <c r="H23" s="41">
        <v>21939.71</v>
      </c>
    </row>
    <row r="24" spans="1:8" x14ac:dyDescent="0.75">
      <c r="A24" s="40">
        <v>2017</v>
      </c>
      <c r="B24" s="40" t="s">
        <v>76</v>
      </c>
      <c r="C24" s="40" t="s">
        <v>46</v>
      </c>
      <c r="D24" s="40">
        <v>393</v>
      </c>
      <c r="E24" s="41">
        <v>1315.79</v>
      </c>
      <c r="F24" s="40">
        <v>704.43</v>
      </c>
      <c r="G24" s="40">
        <v>370.75</v>
      </c>
      <c r="H24" s="41">
        <v>1391.99</v>
      </c>
    </row>
    <row r="25" spans="1:8" x14ac:dyDescent="0.75">
      <c r="A25" s="40">
        <v>2017</v>
      </c>
      <c r="B25" s="40" t="s">
        <v>74</v>
      </c>
      <c r="C25" s="40" t="s">
        <v>14</v>
      </c>
      <c r="D25" s="41">
        <v>3182.89</v>
      </c>
      <c r="E25" s="41">
        <v>7177.32</v>
      </c>
      <c r="F25" s="41">
        <v>7607.96</v>
      </c>
      <c r="G25" s="41">
        <v>3860.57</v>
      </c>
      <c r="H25" s="41">
        <v>10914.37</v>
      </c>
    </row>
    <row r="26" spans="1:8" x14ac:dyDescent="0.75">
      <c r="A26" s="40">
        <v>2016</v>
      </c>
      <c r="B26" s="40" t="s">
        <v>4</v>
      </c>
      <c r="C26" s="40" t="s">
        <v>5</v>
      </c>
      <c r="D26" s="41">
        <v>14512.46</v>
      </c>
      <c r="E26" s="41">
        <v>5797.52</v>
      </c>
      <c r="F26" s="41">
        <v>11047.05</v>
      </c>
      <c r="G26" s="41">
        <v>9468.66</v>
      </c>
      <c r="H26" s="41">
        <v>20412.849999999999</v>
      </c>
    </row>
    <row r="27" spans="1:8" x14ac:dyDescent="0.75">
      <c r="A27" s="40">
        <v>2016</v>
      </c>
      <c r="B27" s="40" t="s">
        <v>4</v>
      </c>
      <c r="C27" s="40" t="s">
        <v>14</v>
      </c>
      <c r="D27" s="41">
        <v>8064.3</v>
      </c>
      <c r="E27" s="41">
        <v>9379.17</v>
      </c>
      <c r="F27" s="41">
        <v>11275.87</v>
      </c>
      <c r="G27" s="41">
        <v>7262.31</v>
      </c>
      <c r="H27" s="41">
        <v>17990.830000000002</v>
      </c>
    </row>
    <row r="28" spans="1:8" x14ac:dyDescent="0.75">
      <c r="A28" s="40">
        <v>2016</v>
      </c>
      <c r="B28" s="40" t="s">
        <v>4</v>
      </c>
      <c r="C28" s="40" t="s">
        <v>46</v>
      </c>
      <c r="D28" s="40">
        <v>86</v>
      </c>
      <c r="E28" s="40">
        <v>172.14</v>
      </c>
      <c r="F28" s="40">
        <v>284.97000000000003</v>
      </c>
      <c r="G28" s="40">
        <v>81.13</v>
      </c>
      <c r="H28" s="40">
        <v>312.12</v>
      </c>
    </row>
    <row r="29" spans="1:8" x14ac:dyDescent="0.75">
      <c r="A29" s="40">
        <v>2016</v>
      </c>
      <c r="B29" s="40" t="s">
        <v>5</v>
      </c>
      <c r="C29" s="40" t="s">
        <v>14</v>
      </c>
      <c r="D29" s="41">
        <v>2156.1999999999998</v>
      </c>
      <c r="E29" s="41">
        <v>13672.52</v>
      </c>
      <c r="F29" s="41">
        <v>15467.24</v>
      </c>
      <c r="G29" s="41">
        <v>1792.92</v>
      </c>
      <c r="H29" s="41">
        <v>16544.439999999999</v>
      </c>
    </row>
    <row r="30" spans="1:8" x14ac:dyDescent="0.75">
      <c r="A30" s="40">
        <v>2016</v>
      </c>
      <c r="B30" s="40" t="s">
        <v>76</v>
      </c>
      <c r="C30" s="40" t="s">
        <v>46</v>
      </c>
      <c r="D30" s="40">
        <v>302.77</v>
      </c>
      <c r="E30" s="41">
        <v>1880.91</v>
      </c>
      <c r="F30" s="41">
        <v>1544.08</v>
      </c>
      <c r="G30" s="40">
        <v>285.63</v>
      </c>
      <c r="H30" s="41">
        <v>2006.7</v>
      </c>
    </row>
    <row r="31" spans="1:8" x14ac:dyDescent="0.75">
      <c r="A31" s="40">
        <v>2016</v>
      </c>
      <c r="B31" s="40" t="s">
        <v>74</v>
      </c>
      <c r="C31" s="40" t="s">
        <v>14</v>
      </c>
      <c r="D31" s="41">
        <v>2724.54</v>
      </c>
      <c r="E31" s="41">
        <v>4528.8999999999996</v>
      </c>
      <c r="F31" s="41">
        <v>4800.6400000000003</v>
      </c>
      <c r="G31" s="41">
        <v>5462.15</v>
      </c>
      <c r="H31" s="41">
        <v>8758.1200000000008</v>
      </c>
    </row>
    <row r="32" spans="1:8" x14ac:dyDescent="0.75">
      <c r="A32" s="40">
        <v>2015</v>
      </c>
      <c r="B32" s="40" t="s">
        <v>4</v>
      </c>
      <c r="C32" s="40" t="s">
        <v>5</v>
      </c>
      <c r="D32" s="41">
        <v>16561.68</v>
      </c>
      <c r="E32" s="41">
        <v>7086.66</v>
      </c>
      <c r="F32" s="41">
        <v>11580.66</v>
      </c>
      <c r="G32" s="41">
        <v>9536.5300000000007</v>
      </c>
      <c r="H32" s="41">
        <v>22382.77</v>
      </c>
    </row>
    <row r="33" spans="1:8" x14ac:dyDescent="0.75">
      <c r="A33" s="40">
        <v>2015</v>
      </c>
      <c r="B33" s="40" t="s">
        <v>4</v>
      </c>
      <c r="C33" s="40" t="s">
        <v>14</v>
      </c>
      <c r="D33" s="41">
        <v>7827.59</v>
      </c>
      <c r="E33" s="41">
        <v>9556.33</v>
      </c>
      <c r="F33" s="41">
        <v>11603.11</v>
      </c>
      <c r="G33" s="41">
        <v>7019.68</v>
      </c>
      <c r="H33" s="41">
        <v>18003.36</v>
      </c>
    </row>
    <row r="34" spans="1:8" x14ac:dyDescent="0.75">
      <c r="A34" s="40">
        <v>2015</v>
      </c>
      <c r="B34" s="40" t="s">
        <v>4</v>
      </c>
      <c r="C34" s="40" t="s">
        <v>46</v>
      </c>
      <c r="D34" s="40">
        <v>10.77</v>
      </c>
      <c r="E34" s="40">
        <v>282.17</v>
      </c>
      <c r="F34" s="40">
        <v>167.39</v>
      </c>
      <c r="G34" s="40">
        <v>10.16</v>
      </c>
      <c r="H34" s="40">
        <v>235.25</v>
      </c>
    </row>
    <row r="35" spans="1:8" x14ac:dyDescent="0.75">
      <c r="A35" s="40">
        <v>2015</v>
      </c>
      <c r="B35" s="40" t="s">
        <v>5</v>
      </c>
      <c r="C35" s="40" t="s">
        <v>14</v>
      </c>
      <c r="D35" s="41">
        <v>4033.25</v>
      </c>
      <c r="E35" s="41">
        <v>19331.53</v>
      </c>
      <c r="F35" s="41">
        <v>20744.05</v>
      </c>
      <c r="G35" s="41">
        <v>3684.26</v>
      </c>
      <c r="H35" s="41">
        <v>23896.55</v>
      </c>
    </row>
    <row r="36" spans="1:8" x14ac:dyDescent="0.75">
      <c r="A36" s="40">
        <v>2015</v>
      </c>
      <c r="B36" s="40" t="s">
        <v>76</v>
      </c>
      <c r="C36" s="40" t="s">
        <v>46</v>
      </c>
      <c r="D36" s="40">
        <v>260.20999999999998</v>
      </c>
      <c r="E36" s="41">
        <v>1018.94</v>
      </c>
      <c r="F36" s="40">
        <v>576.02</v>
      </c>
      <c r="G36" s="40">
        <v>245.48</v>
      </c>
      <c r="H36" s="41">
        <v>1050.33</v>
      </c>
    </row>
    <row r="37" spans="1:8" x14ac:dyDescent="0.75">
      <c r="A37" s="40">
        <v>2015</v>
      </c>
      <c r="B37" s="40" t="s">
        <v>74</v>
      </c>
      <c r="C37" s="40" t="s">
        <v>14</v>
      </c>
      <c r="D37" s="41">
        <v>2970</v>
      </c>
      <c r="E37" s="41">
        <v>5813.24</v>
      </c>
      <c r="F37" s="41">
        <v>6162.03</v>
      </c>
      <c r="G37" s="41">
        <v>4115.21</v>
      </c>
      <c r="H37" s="41">
        <v>9530.24</v>
      </c>
    </row>
  </sheetData>
  <autoFilter ref="A1:H1" xr:uid="{D055FE63-7489-4651-99EB-76DC75723B6A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3E26-D7A6-41C4-AAB3-957AAD016444}">
  <sheetPr codeName="Sheet9"/>
  <dimension ref="A1:D4"/>
  <sheetViews>
    <sheetView topLeftCell="B1" workbookViewId="0">
      <selection activeCell="D2" sqref="D2"/>
    </sheetView>
  </sheetViews>
  <sheetFormatPr defaultRowHeight="14.75" x14ac:dyDescent="0.75"/>
  <cols>
    <col min="1" max="1" width="40.76953125" customWidth="1"/>
    <col min="2" max="2" width="44.76953125" customWidth="1"/>
    <col min="3" max="3" width="32.86328125" customWidth="1"/>
    <col min="4" max="4" width="60.54296875" customWidth="1"/>
  </cols>
  <sheetData>
    <row r="1" spans="1:4" x14ac:dyDescent="0.75">
      <c r="A1" s="4" t="s">
        <v>3566</v>
      </c>
      <c r="B1" s="4" t="s">
        <v>5431</v>
      </c>
      <c r="D1" t="s">
        <v>5816</v>
      </c>
    </row>
    <row r="2" spans="1:4" x14ac:dyDescent="0.75">
      <c r="A2" t="s">
        <v>5432</v>
      </c>
      <c r="B2" s="31">
        <v>0.63380000000000003</v>
      </c>
      <c r="D2" s="6" t="s">
        <v>5815</v>
      </c>
    </row>
    <row r="3" spans="1:4" x14ac:dyDescent="0.75">
      <c r="A3" t="s">
        <v>5433</v>
      </c>
      <c r="B3" s="31">
        <v>0.25640000000000002</v>
      </c>
    </row>
    <row r="4" spans="1:4" x14ac:dyDescent="0.75">
      <c r="A4" t="s">
        <v>5434</v>
      </c>
      <c r="B4" s="31">
        <v>0.10979999999999999</v>
      </c>
    </row>
  </sheetData>
  <hyperlinks>
    <hyperlink ref="D2" r:id="rId1" xr:uid="{F177D1E6-F892-46B4-ADD6-6B46E4EDEB0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Hegemons Contacts</vt:lpstr>
      <vt:lpstr>Ceasefires-Agreements 2015-2020</vt:lpstr>
      <vt:lpstr>Sanctions</vt:lpstr>
      <vt:lpstr>Hegemons Aistrikes 2015-2020</vt:lpstr>
      <vt:lpstr>Astana meetings 2016-2020</vt:lpstr>
      <vt:lpstr>Hegemon contacts Israel Jordan</vt:lpstr>
      <vt:lpstr>Hegemon-Agent Contacts</vt:lpstr>
      <vt:lpstr>Hegemons trade</vt:lpstr>
      <vt:lpstr>Territorial control</vt:lpstr>
      <vt:lpstr>Border control</vt:lpstr>
      <vt:lpstr>Military sites</vt:lpstr>
      <vt:lpstr>UNSC vote Syria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Macaron</dc:creator>
  <cp:lastModifiedBy>Joe Macaron</cp:lastModifiedBy>
  <cp:lastPrinted>2023-05-18T17:14:01Z</cp:lastPrinted>
  <dcterms:created xsi:type="dcterms:W3CDTF">2021-07-12T20:57:27Z</dcterms:created>
  <dcterms:modified xsi:type="dcterms:W3CDTF">2023-05-31T11:58:15Z</dcterms:modified>
</cp:coreProperties>
</file>