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5"/>
  <workbookPr/>
  <mc:AlternateContent xmlns:mc="http://schemas.openxmlformats.org/markup-compatibility/2006">
    <mc:Choice Requires="x15">
      <x15ac:absPath xmlns:x15ac="http://schemas.microsoft.com/office/spreadsheetml/2010/11/ac" url="C:\Users\User\Documents\Codoped Catalyst Paper Data\Data\"/>
    </mc:Choice>
  </mc:AlternateContent>
  <xr:revisionPtr revIDLastSave="0" documentId="13_ncr:1_{75332B1B-36A8-4B60-8CA4-8D79F1EB3FFA}" xr6:coauthVersionLast="47" xr6:coauthVersionMax="47" xr10:uidLastSave="{00000000-0000-0000-0000-000000000000}"/>
  <bookViews>
    <workbookView xWindow="-120" yWindow="-120" windowWidth="20730" windowHeight="11160" xr2:uid="{C8E3D6EC-0F21-49AF-8D3B-C05CCF0B85A9}"/>
  </bookViews>
  <sheets>
    <sheet name="NaCuCN-20mg pH 3 " sheetId="6" r:id="rId1"/>
    <sheet name="NaCuCN-20mg pH 7" sheetId="3" r:id="rId2"/>
    <sheet name="NaCuCN-20mg pH 12  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6" l="1"/>
  <c r="G17" i="6"/>
  <c r="C17" i="6"/>
  <c r="C20" i="6" s="1"/>
  <c r="F16" i="6"/>
  <c r="B16" i="6"/>
  <c r="H15" i="6"/>
  <c r="H19" i="6" s="1"/>
  <c r="G15" i="6"/>
  <c r="G19" i="6" s="1"/>
  <c r="F15" i="6"/>
  <c r="F19" i="6" s="1"/>
  <c r="E15" i="6"/>
  <c r="E23" i="6" s="1"/>
  <c r="E26" i="6" s="1"/>
  <c r="D15" i="6"/>
  <c r="D19" i="6" s="1"/>
  <c r="C15" i="6"/>
  <c r="C19" i="6" s="1"/>
  <c r="B15" i="6"/>
  <c r="H23" i="6" s="1"/>
  <c r="H26" i="6" s="1"/>
  <c r="H14" i="6"/>
  <c r="H22" i="6" s="1"/>
  <c r="H25" i="6" s="1"/>
  <c r="G14" i="6"/>
  <c r="G18" i="6" s="1"/>
  <c r="F14" i="6"/>
  <c r="F18" i="6" s="1"/>
  <c r="E14" i="6"/>
  <c r="E22" i="6" s="1"/>
  <c r="E25" i="6" s="1"/>
  <c r="D14" i="6"/>
  <c r="D22" i="6" s="1"/>
  <c r="D25" i="6" s="1"/>
  <c r="C14" i="6"/>
  <c r="C18" i="6" s="1"/>
  <c r="B14" i="6"/>
  <c r="G22" i="6" s="1"/>
  <c r="G25" i="6" s="1"/>
  <c r="H13" i="6"/>
  <c r="G13" i="6"/>
  <c r="F13" i="6"/>
  <c r="F17" i="6" s="1"/>
  <c r="F20" i="6" s="1"/>
  <c r="E13" i="6"/>
  <c r="E16" i="6" s="1"/>
  <c r="D13" i="6"/>
  <c r="C13" i="6"/>
  <c r="C16" i="6" s="1"/>
  <c r="B13" i="6"/>
  <c r="F21" i="6" s="1"/>
  <c r="F24" i="6" s="1"/>
  <c r="F12" i="6"/>
  <c r="E11" i="6"/>
  <c r="H10" i="6"/>
  <c r="G10" i="6"/>
  <c r="F10" i="6"/>
  <c r="E10" i="6"/>
  <c r="D10" i="6"/>
  <c r="C10" i="6"/>
  <c r="B10" i="6"/>
  <c r="H9" i="6"/>
  <c r="G9" i="6"/>
  <c r="F9" i="6"/>
  <c r="E9" i="6"/>
  <c r="D9" i="6"/>
  <c r="C9" i="6"/>
  <c r="B9" i="6"/>
  <c r="H8" i="6"/>
  <c r="G8" i="6"/>
  <c r="F8" i="6"/>
  <c r="F11" i="6" s="1"/>
  <c r="E8" i="6"/>
  <c r="E12" i="6" s="1"/>
  <c r="D8" i="6"/>
  <c r="C8" i="6"/>
  <c r="B8" i="6"/>
  <c r="B11" i="6" s="1"/>
  <c r="H7" i="6"/>
  <c r="G7" i="6"/>
  <c r="F7" i="6"/>
  <c r="E7" i="6"/>
  <c r="D7" i="6"/>
  <c r="C7" i="6"/>
  <c r="B7" i="6"/>
  <c r="Q11" i="3"/>
  <c r="G20" i="6" l="1"/>
  <c r="C11" i="6"/>
  <c r="G11" i="6"/>
  <c r="G16" i="6"/>
  <c r="G21" i="6"/>
  <c r="G24" i="6" s="1"/>
  <c r="D18" i="6"/>
  <c r="D11" i="6"/>
  <c r="H11" i="6"/>
  <c r="B12" i="6"/>
  <c r="D16" i="6"/>
  <c r="H16" i="6"/>
  <c r="H18" i="6"/>
  <c r="C21" i="6"/>
  <c r="C24" i="6" s="1"/>
  <c r="C12" i="6"/>
  <c r="G12" i="6"/>
  <c r="D17" i="6"/>
  <c r="H17" i="6"/>
  <c r="H20" i="6" s="1"/>
  <c r="E18" i="6"/>
  <c r="B19" i="6"/>
  <c r="D21" i="6"/>
  <c r="D24" i="6" s="1"/>
  <c r="H21" i="6"/>
  <c r="H24" i="6" s="1"/>
  <c r="H27" i="6" s="1"/>
  <c r="B23" i="6"/>
  <c r="B26" i="6" s="1"/>
  <c r="F23" i="6"/>
  <c r="F26" i="6" s="1"/>
  <c r="D12" i="6"/>
  <c r="H12" i="6"/>
  <c r="E17" i="6"/>
  <c r="E20" i="6" s="1"/>
  <c r="B18" i="6"/>
  <c r="E21" i="6"/>
  <c r="E24" i="6" s="1"/>
  <c r="E27" i="6" s="1"/>
  <c r="B22" i="6"/>
  <c r="B25" i="6" s="1"/>
  <c r="F22" i="6"/>
  <c r="F25" i="6" s="1"/>
  <c r="F27" i="6" s="1"/>
  <c r="C23" i="6"/>
  <c r="C26" i="6" s="1"/>
  <c r="G23" i="6"/>
  <c r="G26" i="6" s="1"/>
  <c r="B17" i="6"/>
  <c r="B21" i="6"/>
  <c r="B24" i="6" s="1"/>
  <c r="B27" i="6" s="1"/>
  <c r="C22" i="6"/>
  <c r="C25" i="6" s="1"/>
  <c r="D23" i="6"/>
  <c r="D26" i="6" s="1"/>
  <c r="B20" i="6" l="1"/>
  <c r="C27" i="6"/>
  <c r="G27" i="6"/>
  <c r="D27" i="6"/>
  <c r="D20" i="6"/>
  <c r="N20" i="4"/>
  <c r="Q19" i="4"/>
  <c r="Q27" i="4" s="1"/>
  <c r="Q30" i="4" s="1"/>
  <c r="P19" i="4"/>
  <c r="P23" i="4" s="1"/>
  <c r="O19" i="4"/>
  <c r="O23" i="4" s="1"/>
  <c r="N19" i="4"/>
  <c r="N27" i="4" s="1"/>
  <c r="N30" i="4" s="1"/>
  <c r="M19" i="4"/>
  <c r="M27" i="4" s="1"/>
  <c r="M30" i="4" s="1"/>
  <c r="L19" i="4"/>
  <c r="L23" i="4" s="1"/>
  <c r="K19" i="4"/>
  <c r="P27" i="4" s="1"/>
  <c r="P30" i="4" s="1"/>
  <c r="Q18" i="4"/>
  <c r="Q22" i="4" s="1"/>
  <c r="P18" i="4"/>
  <c r="P26" i="4" s="1"/>
  <c r="P29" i="4" s="1"/>
  <c r="O18" i="4"/>
  <c r="O22" i="4" s="1"/>
  <c r="N18" i="4"/>
  <c r="N22" i="4" s="1"/>
  <c r="M18" i="4"/>
  <c r="M26" i="4" s="1"/>
  <c r="M29" i="4" s="1"/>
  <c r="L18" i="4"/>
  <c r="L26" i="4" s="1"/>
  <c r="L29" i="4" s="1"/>
  <c r="K18" i="4"/>
  <c r="O26" i="4" s="1"/>
  <c r="O29" i="4" s="1"/>
  <c r="Q17" i="4"/>
  <c r="Q20" i="4" s="1"/>
  <c r="P17" i="4"/>
  <c r="O17" i="4"/>
  <c r="N17" i="4"/>
  <c r="N21" i="4" s="1"/>
  <c r="M17" i="4"/>
  <c r="M20" i="4" s="1"/>
  <c r="L17" i="4"/>
  <c r="L20" i="4" s="1"/>
  <c r="K17" i="4"/>
  <c r="O25" i="4" s="1"/>
  <c r="O28" i="4" s="1"/>
  <c r="M15" i="4"/>
  <c r="Q14" i="4"/>
  <c r="P14" i="4"/>
  <c r="O14" i="4"/>
  <c r="N14" i="4"/>
  <c r="M14" i="4"/>
  <c r="L14" i="4"/>
  <c r="K14" i="4"/>
  <c r="Q13" i="4"/>
  <c r="P13" i="4"/>
  <c r="O13" i="4"/>
  <c r="N13" i="4"/>
  <c r="M13" i="4"/>
  <c r="L13" i="4"/>
  <c r="K13" i="4"/>
  <c r="Q12" i="4"/>
  <c r="P12" i="4"/>
  <c r="P15" i="4" s="1"/>
  <c r="O12" i="4"/>
  <c r="O15" i="4" s="1"/>
  <c r="N12" i="4"/>
  <c r="N16" i="4" s="1"/>
  <c r="M12" i="4"/>
  <c r="M16" i="4" s="1"/>
  <c r="L12" i="4"/>
  <c r="L15" i="4" s="1"/>
  <c r="K12" i="4"/>
  <c r="K16" i="4" s="1"/>
  <c r="Q11" i="4"/>
  <c r="P11" i="4"/>
  <c r="O11" i="4"/>
  <c r="N11" i="4"/>
  <c r="M11" i="4"/>
  <c r="L11" i="4"/>
  <c r="K11" i="4"/>
  <c r="Q19" i="3"/>
  <c r="P19" i="3"/>
  <c r="O19" i="3"/>
  <c r="N19" i="3"/>
  <c r="M19" i="3"/>
  <c r="L19" i="3"/>
  <c r="K19" i="3"/>
  <c r="Q18" i="3"/>
  <c r="P18" i="3"/>
  <c r="O18" i="3"/>
  <c r="N18" i="3"/>
  <c r="M18" i="3"/>
  <c r="L18" i="3"/>
  <c r="K18" i="3"/>
  <c r="Q17" i="3"/>
  <c r="P17" i="3"/>
  <c r="O17" i="3"/>
  <c r="N17" i="3"/>
  <c r="M17" i="3"/>
  <c r="L17" i="3"/>
  <c r="K17" i="3"/>
  <c r="Q14" i="3"/>
  <c r="P14" i="3"/>
  <c r="O14" i="3"/>
  <c r="N14" i="3"/>
  <c r="M14" i="3"/>
  <c r="L14" i="3"/>
  <c r="K14" i="3"/>
  <c r="Q13" i="3"/>
  <c r="P13" i="3"/>
  <c r="O13" i="3"/>
  <c r="N13" i="3"/>
  <c r="M13" i="3"/>
  <c r="L13" i="3"/>
  <c r="K13" i="3"/>
  <c r="Q12" i="3"/>
  <c r="P12" i="3"/>
  <c r="O12" i="3"/>
  <c r="N12" i="3"/>
  <c r="M12" i="3"/>
  <c r="L12" i="3"/>
  <c r="K12" i="3"/>
  <c r="P11" i="3"/>
  <c r="O11" i="3"/>
  <c r="N11" i="3"/>
  <c r="M11" i="3"/>
  <c r="L11" i="3"/>
  <c r="K11" i="3"/>
  <c r="O20" i="3" l="1"/>
  <c r="Q15" i="3"/>
  <c r="N27" i="3"/>
  <c r="N30" i="3" s="1"/>
  <c r="M26" i="3"/>
  <c r="M29" i="3" s="1"/>
  <c r="Q22" i="3"/>
  <c r="L25" i="3"/>
  <c r="L28" i="3" s="1"/>
  <c r="Q16" i="4"/>
  <c r="M15" i="3"/>
  <c r="O25" i="3"/>
  <c r="O28" i="3" s="1"/>
  <c r="M20" i="3"/>
  <c r="N20" i="3"/>
  <c r="P26" i="3"/>
  <c r="P29" i="3" s="1"/>
  <c r="Q27" i="3"/>
  <c r="Q30" i="3" s="1"/>
  <c r="Q20" i="3"/>
  <c r="N22" i="3"/>
  <c r="N16" i="3"/>
  <c r="O23" i="3"/>
  <c r="K16" i="3"/>
  <c r="O16" i="3"/>
  <c r="O22" i="3"/>
  <c r="L23" i="3"/>
  <c r="P23" i="3"/>
  <c r="L15" i="3"/>
  <c r="P15" i="3"/>
  <c r="L22" i="3"/>
  <c r="P22" i="3"/>
  <c r="M23" i="3"/>
  <c r="Q23" i="3"/>
  <c r="N15" i="3"/>
  <c r="O21" i="3"/>
  <c r="P25" i="3"/>
  <c r="P28" i="3" s="1"/>
  <c r="K20" i="3"/>
  <c r="O21" i="4"/>
  <c r="Q15" i="4"/>
  <c r="P21" i="4"/>
  <c r="P24" i="4" s="1"/>
  <c r="O24" i="4"/>
  <c r="N15" i="4"/>
  <c r="O16" i="4"/>
  <c r="K20" i="4"/>
  <c r="L21" i="4"/>
  <c r="M22" i="4"/>
  <c r="N23" i="4"/>
  <c r="N24" i="4" s="1"/>
  <c r="P25" i="4"/>
  <c r="P28" i="4" s="1"/>
  <c r="P31" i="4" s="1"/>
  <c r="Q26" i="4"/>
  <c r="Q29" i="4" s="1"/>
  <c r="K15" i="4"/>
  <c r="L16" i="4"/>
  <c r="P16" i="4"/>
  <c r="P20" i="4"/>
  <c r="M21" i="4"/>
  <c r="Q21" i="4"/>
  <c r="K23" i="4"/>
  <c r="M25" i="4"/>
  <c r="M28" i="4" s="1"/>
  <c r="M31" i="4" s="1"/>
  <c r="Q25" i="4"/>
  <c r="Q28" i="4" s="1"/>
  <c r="N26" i="4"/>
  <c r="N29" i="4" s="1"/>
  <c r="K27" i="4"/>
  <c r="K30" i="4" s="1"/>
  <c r="O27" i="4"/>
  <c r="O30" i="4" s="1"/>
  <c r="O31" i="4" s="1"/>
  <c r="O20" i="4"/>
  <c r="L25" i="4"/>
  <c r="L28" i="4" s="1"/>
  <c r="K22" i="4"/>
  <c r="N25" i="4"/>
  <c r="N28" i="4" s="1"/>
  <c r="N31" i="4" s="1"/>
  <c r="K26" i="4"/>
  <c r="K29" i="4" s="1"/>
  <c r="L27" i="4"/>
  <c r="L30" i="4" s="1"/>
  <c r="K21" i="4"/>
  <c r="K24" i="4" s="1"/>
  <c r="L22" i="4"/>
  <c r="P22" i="4"/>
  <c r="M23" i="4"/>
  <c r="Q23" i="4"/>
  <c r="K25" i="4"/>
  <c r="K28" i="4" s="1"/>
  <c r="K31" i="4" s="1"/>
  <c r="P21" i="3"/>
  <c r="N23" i="3"/>
  <c r="K15" i="3"/>
  <c r="O15" i="3"/>
  <c r="L16" i="3"/>
  <c r="P16" i="3"/>
  <c r="L20" i="3"/>
  <c r="P20" i="3"/>
  <c r="M21" i="3"/>
  <c r="Q21" i="3"/>
  <c r="K23" i="3"/>
  <c r="M25" i="3"/>
  <c r="M28" i="3" s="1"/>
  <c r="Q25" i="3"/>
  <c r="Q28" i="3" s="1"/>
  <c r="N26" i="3"/>
  <c r="N29" i="3" s="1"/>
  <c r="K27" i="3"/>
  <c r="K30" i="3" s="1"/>
  <c r="O27" i="3"/>
  <c r="O30" i="3" s="1"/>
  <c r="M22" i="3"/>
  <c r="Q26" i="3"/>
  <c r="Q29" i="3" s="1"/>
  <c r="M16" i="3"/>
  <c r="Q16" i="3"/>
  <c r="N21" i="3"/>
  <c r="K22" i="3"/>
  <c r="N25" i="3"/>
  <c r="N28" i="3" s="1"/>
  <c r="K26" i="3"/>
  <c r="K29" i="3" s="1"/>
  <c r="O26" i="3"/>
  <c r="O29" i="3" s="1"/>
  <c r="L27" i="3"/>
  <c r="L30" i="3" s="1"/>
  <c r="P27" i="3"/>
  <c r="P30" i="3" s="1"/>
  <c r="L21" i="3"/>
  <c r="K21" i="3"/>
  <c r="K25" i="3"/>
  <c r="K28" i="3" s="1"/>
  <c r="L26" i="3"/>
  <c r="L29" i="3" s="1"/>
  <c r="M27" i="3"/>
  <c r="M30" i="3" s="1"/>
  <c r="Q24" i="3" l="1"/>
  <c r="L24" i="3"/>
  <c r="O24" i="3"/>
  <c r="O31" i="3"/>
  <c r="P24" i="3"/>
  <c r="N31" i="3"/>
  <c r="L31" i="3"/>
  <c r="P31" i="3"/>
  <c r="L31" i="4"/>
  <c r="Q24" i="4"/>
  <c r="L24" i="4"/>
  <c r="Q31" i="4"/>
  <c r="M24" i="4"/>
  <c r="M31" i="3"/>
  <c r="K31" i="3"/>
  <c r="K24" i="3"/>
  <c r="N24" i="3"/>
  <c r="Q31" i="3"/>
  <c r="M24" i="3"/>
</calcChain>
</file>

<file path=xl/sharedStrings.xml><?xml version="1.0" encoding="utf-8"?>
<sst xmlns="http://schemas.openxmlformats.org/spreadsheetml/2006/main" count="75" uniqueCount="26">
  <si>
    <t>NaCuCN</t>
  </si>
  <si>
    <t>pH3  Iopamidol</t>
  </si>
  <si>
    <t>900rpm speed</t>
  </si>
  <si>
    <t>20mg</t>
  </si>
  <si>
    <t>Time (min)</t>
  </si>
  <si>
    <t>1st</t>
  </si>
  <si>
    <t>2nd</t>
  </si>
  <si>
    <t>3rd</t>
  </si>
  <si>
    <t>% degradation(average)</t>
  </si>
  <si>
    <t>std</t>
  </si>
  <si>
    <t>C1</t>
  </si>
  <si>
    <t>C2</t>
  </si>
  <si>
    <t>C3</t>
  </si>
  <si>
    <t>C/Co(1)</t>
  </si>
  <si>
    <t>C/Co(2)</t>
  </si>
  <si>
    <t>C/C0(3)</t>
  </si>
  <si>
    <t>C0/C(1)</t>
  </si>
  <si>
    <t>C0/C(2)</t>
  </si>
  <si>
    <t>C0/C(3)</t>
  </si>
  <si>
    <t>ln(Co/C)(1)</t>
  </si>
  <si>
    <t>ln(Co/C)(2)</t>
  </si>
  <si>
    <t>ln(Co/C)(3)</t>
  </si>
  <si>
    <t>pH7 Iopamidol</t>
  </si>
  <si>
    <t>Time(min)</t>
  </si>
  <si>
    <t>C/Co(3)</t>
  </si>
  <si>
    <t>pH12  Iopamidol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</si>
</sst>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'NaCuCN-20mg pH 7'!$K$16:$Q$16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0.76616167262080648</c:v>
                  </c:pt>
                  <c:pt idx="2">
                    <c:v>0.57306328467717194</c:v>
                  </c:pt>
                  <c:pt idx="3">
                    <c:v>0.93192978718369701</c:v>
                  </c:pt>
                  <c:pt idx="4">
                    <c:v>0.56395161253954729</c:v>
                  </c:pt>
                  <c:pt idx="5">
                    <c:v>1.5397407850397113</c:v>
                  </c:pt>
                  <c:pt idx="6">
                    <c:v>8.7444176293932821E-2</c:v>
                  </c:pt>
                </c:numCache>
              </c:numRef>
            </c:plus>
            <c:minus>
              <c:numRef>
                <c:f>'NaCuCN-20mg pH 7'!$K$16:$Q$16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0.76616167262080648</c:v>
                  </c:pt>
                  <c:pt idx="2">
                    <c:v>0.57306328467717194</c:v>
                  </c:pt>
                  <c:pt idx="3">
                    <c:v>0.93192978718369701</c:v>
                  </c:pt>
                  <c:pt idx="4">
                    <c:v>0.56395161253954729</c:v>
                  </c:pt>
                  <c:pt idx="5">
                    <c:v>1.5397407850397113</c:v>
                  </c:pt>
                  <c:pt idx="6">
                    <c:v>8.7444176293932821E-2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'NaCuCN-20mg pH 7'!$K$7:$Q$7</c:f>
              <c:numCache>
                <c:formatCode>General</c:formatCode>
                <c:ptCount val="7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40</c:v>
                </c:pt>
                <c:pt idx="4">
                  <c:v>60</c:v>
                </c:pt>
                <c:pt idx="5">
                  <c:v>90</c:v>
                </c:pt>
                <c:pt idx="6">
                  <c:v>120</c:v>
                </c:pt>
              </c:numCache>
            </c:numRef>
          </c:xVal>
          <c:yVal>
            <c:numRef>
              <c:f>'NaCuCN-20mg pH 7'!$K$15:$Q$15</c:f>
              <c:numCache>
                <c:formatCode>General</c:formatCode>
                <c:ptCount val="7"/>
                <c:pt idx="0">
                  <c:v>0</c:v>
                </c:pt>
                <c:pt idx="1">
                  <c:v>2.1932327302790653</c:v>
                </c:pt>
                <c:pt idx="2">
                  <c:v>5.3172725663907112</c:v>
                </c:pt>
                <c:pt idx="3">
                  <c:v>8.8994315229678875</c:v>
                </c:pt>
                <c:pt idx="4">
                  <c:v>10.818982306936723</c:v>
                </c:pt>
                <c:pt idx="5">
                  <c:v>15.418631507392101</c:v>
                </c:pt>
                <c:pt idx="6">
                  <c:v>19.757619020394017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FC5-4CDB-9AA3-5B8761A5DE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0347552"/>
        <c:axId val="1000348512"/>
      </c:scatterChart>
      <c:valAx>
        <c:axId val="1000347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0348512"/>
        <c:crosses val="autoZero"/>
        <c:crossBetween val="midCat"/>
      </c:valAx>
      <c:valAx>
        <c:axId val="10003485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Degradation(%)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0347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128587</xdr:colOff>
      <xdr:row>28</xdr:row>
      <xdr:rowOff>138112</xdr:rowOff>
    </xdr:from>
    <xdr:to>
      <xdr:col>25</xdr:col>
      <xdr:colOff>433387</xdr:colOff>
      <xdr:row>43</xdr:row>
      <xdr:rowOff>23812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0DAEE7D-6F4A-4479-AC3A-7C15082A1D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7A15F-466D-4686-AFF1-577934112CF8}">
  <dimension ref="A1:J27"/>
  <sheetViews>
    <sheetView tabSelected="1" topLeftCell="A7" workbookViewId="0">
      <selection activeCell="M14" sqref="M14"/>
    </sheetView>
  </sheetViews>
  <sheetFormatPr defaultRowHeight="15"/>
  <sheetData>
    <row r="1" spans="1:10">
      <c r="A1" s="1" t="s">
        <v>0</v>
      </c>
      <c r="B1" t="s">
        <v>1</v>
      </c>
      <c r="E1" t="s">
        <v>2</v>
      </c>
      <c r="J1" t="s">
        <v>3</v>
      </c>
    </row>
    <row r="3" spans="1:10">
      <c r="A3" t="s">
        <v>4</v>
      </c>
      <c r="B3">
        <v>0</v>
      </c>
      <c r="C3">
        <v>10</v>
      </c>
      <c r="D3">
        <v>20</v>
      </c>
      <c r="E3">
        <v>40</v>
      </c>
      <c r="F3">
        <v>60</v>
      </c>
      <c r="G3">
        <v>90</v>
      </c>
      <c r="H3">
        <v>120</v>
      </c>
    </row>
    <row r="4" spans="1:10">
      <c r="B4">
        <v>1360.1110000000001</v>
      </c>
      <c r="C4">
        <v>1088.0274999999999</v>
      </c>
      <c r="D4">
        <v>1028.3821</v>
      </c>
      <c r="E4">
        <v>778.6413</v>
      </c>
      <c r="F4">
        <v>702.63509999999997</v>
      </c>
      <c r="G4">
        <v>495.34120000000001</v>
      </c>
      <c r="H4">
        <v>245.91120000000001</v>
      </c>
    </row>
    <row r="5" spans="1:10">
      <c r="B5">
        <v>1356.1027099999999</v>
      </c>
      <c r="C5">
        <v>1076.913</v>
      </c>
      <c r="D5">
        <v>998.23329999999999</v>
      </c>
      <c r="E5">
        <v>820.6182</v>
      </c>
      <c r="F5">
        <v>631.69349999999997</v>
      </c>
      <c r="G5">
        <v>490.36200000000002</v>
      </c>
      <c r="H5">
        <v>275.23570000000001</v>
      </c>
    </row>
    <row r="6" spans="1:10">
      <c r="B6">
        <v>1365.2561000000001</v>
      </c>
      <c r="C6">
        <v>1062.8232</v>
      </c>
      <c r="D6">
        <v>1034.1222</v>
      </c>
      <c r="E6">
        <v>836.63260000000002</v>
      </c>
      <c r="F6">
        <v>696.67830000000004</v>
      </c>
      <c r="G6">
        <v>469.13209999999998</v>
      </c>
      <c r="H6">
        <v>193.28100000000001</v>
      </c>
    </row>
    <row r="7" spans="1:10">
      <c r="B7">
        <f t="shared" ref="B7:H7" si="0">AVERAGE(B4:B6)</f>
        <v>1360.4899366666666</v>
      </c>
      <c r="C7">
        <f t="shared" si="0"/>
        <v>1075.9212333333332</v>
      </c>
      <c r="D7">
        <f t="shared" si="0"/>
        <v>1020.2458666666668</v>
      </c>
      <c r="E7">
        <f t="shared" si="0"/>
        <v>811.9640333333333</v>
      </c>
      <c r="F7">
        <f t="shared" si="0"/>
        <v>677.00229999999999</v>
      </c>
      <c r="G7">
        <f t="shared" si="0"/>
        <v>484.94509999999997</v>
      </c>
      <c r="H7">
        <f t="shared" si="0"/>
        <v>238.14263333333329</v>
      </c>
    </row>
    <row r="8" spans="1:10">
      <c r="A8" t="s">
        <v>5</v>
      </c>
      <c r="B8">
        <f>($B4-B4)/$B4*100</f>
        <v>0</v>
      </c>
      <c r="C8">
        <f>($B4-C4)/$B4*100</f>
        <v>20.00450698509167</v>
      </c>
      <c r="D8">
        <f>($B4-D4)/$B4*100</f>
        <v>24.389840240980334</v>
      </c>
      <c r="E8">
        <f>($B4-E4)/$B4*100</f>
        <v>42.751635712085267</v>
      </c>
      <c r="F8">
        <f>($B4-F4)/$B4*100</f>
        <v>48.339870789957587</v>
      </c>
      <c r="G8">
        <f>($B4-G4)/$B4*100</f>
        <v>63.580825388516082</v>
      </c>
      <c r="H8">
        <f>($B4-H4)/$B4*100</f>
        <v>81.91976978349561</v>
      </c>
    </row>
    <row r="9" spans="1:10">
      <c r="A9" t="s">
        <v>6</v>
      </c>
      <c r="B9">
        <f>($B5-B5)/$B5*100</f>
        <v>0</v>
      </c>
      <c r="C9">
        <f>($B5-C5)/$B5*100</f>
        <v>20.58765224353839</v>
      </c>
      <c r="D9">
        <f>($B5-D5)/$B5*100</f>
        <v>26.389550537805501</v>
      </c>
      <c r="E9">
        <f>($B5-E5)/$B5*100</f>
        <v>39.487017174384967</v>
      </c>
      <c r="F9">
        <f>($B5-F5)/$B5*100</f>
        <v>53.418461939361507</v>
      </c>
      <c r="G9">
        <f>($B5-G5)/$B5*100</f>
        <v>63.840349526327536</v>
      </c>
      <c r="H9">
        <f>($B5-H5)/$B5*100</f>
        <v>79.703919329237237</v>
      </c>
    </row>
    <row r="10" spans="1:10">
      <c r="A10" t="s">
        <v>7</v>
      </c>
      <c r="B10">
        <f>($B6-B6)/$B6*100</f>
        <v>0</v>
      </c>
      <c r="C10">
        <f>($B6-C6)/$B6*100</f>
        <v>22.152100254303935</v>
      </c>
      <c r="D10">
        <f>($B6-D6)/$B6*100</f>
        <v>24.254343196122694</v>
      </c>
      <c r="E10">
        <f>($B6-E6)/$B6*100</f>
        <v>38.71973177779612</v>
      </c>
      <c r="F10">
        <f>($B6-F6)/$B6*100</f>
        <v>48.970870739929303</v>
      </c>
      <c r="G10">
        <f>($B6-G6)/$B6*100</f>
        <v>65.637794989526142</v>
      </c>
      <c r="H10">
        <f>($B6-H6)/$B6*100</f>
        <v>85.842875926355504</v>
      </c>
    </row>
    <row r="11" spans="1:10" ht="60">
      <c r="A11" s="2" t="s">
        <v>8</v>
      </c>
      <c r="B11">
        <f>AVERAGE(B8:B10)</f>
        <v>0</v>
      </c>
      <c r="C11">
        <f t="shared" ref="C11:H11" si="1">AVERAGE(C8:C10)</f>
        <v>20.914753160977998</v>
      </c>
      <c r="D11">
        <f t="shared" si="1"/>
        <v>25.011244658302843</v>
      </c>
      <c r="E11">
        <f t="shared" si="1"/>
        <v>40.319461554755456</v>
      </c>
      <c r="F11">
        <f t="shared" si="1"/>
        <v>50.243067823082804</v>
      </c>
      <c r="G11">
        <f t="shared" si="1"/>
        <v>64.352989968123254</v>
      </c>
      <c r="H11">
        <f t="shared" si="1"/>
        <v>82.48885501302945</v>
      </c>
    </row>
    <row r="12" spans="1:10">
      <c r="A12" t="s">
        <v>9</v>
      </c>
      <c r="B12">
        <f>_xlfn.STDEV.P(B8:B10)</f>
        <v>0</v>
      </c>
      <c r="C12">
        <f t="shared" ref="C12:H12" si="2">_xlfn.STDEV.P(C8:C10)</f>
        <v>0.90674710554958726</v>
      </c>
      <c r="D12">
        <f t="shared" si="2"/>
        <v>0.97617798424774493</v>
      </c>
      <c r="E12">
        <f t="shared" si="2"/>
        <v>1.7481008873711832</v>
      </c>
      <c r="F12">
        <f t="shared" si="2"/>
        <v>2.2600716920028816</v>
      </c>
      <c r="G12">
        <f t="shared" si="2"/>
        <v>0.9146515372144931</v>
      </c>
      <c r="H12">
        <f t="shared" si="2"/>
        <v>2.5383184097850635</v>
      </c>
    </row>
    <row r="13" spans="1:10">
      <c r="A13" t="s">
        <v>10</v>
      </c>
      <c r="B13">
        <f t="shared" ref="B13:H15" si="3">(B4-2.3519)/136.55</f>
        <v>9.9433108751373123</v>
      </c>
      <c r="C13">
        <f t="shared" si="3"/>
        <v>7.950755034785792</v>
      </c>
      <c r="D13">
        <f t="shared" si="3"/>
        <v>7.5139523983888692</v>
      </c>
      <c r="E13">
        <f t="shared" si="3"/>
        <v>5.6850194068106914</v>
      </c>
      <c r="F13">
        <f t="shared" si="3"/>
        <v>5.1284013181984616</v>
      </c>
      <c r="G13">
        <f t="shared" si="3"/>
        <v>3.6103207616257778</v>
      </c>
      <c r="H13">
        <f t="shared" si="3"/>
        <v>1.7836638593921639</v>
      </c>
    </row>
    <row r="14" spans="1:10">
      <c r="A14" t="s">
        <v>11</v>
      </c>
      <c r="B14">
        <f t="shared" si="3"/>
        <v>9.9139568656169885</v>
      </c>
      <c r="C14">
        <f t="shared" si="3"/>
        <v>7.8693599414134017</v>
      </c>
      <c r="D14">
        <f t="shared" si="3"/>
        <v>7.2931629439765651</v>
      </c>
      <c r="E14">
        <f t="shared" si="3"/>
        <v>5.9924298791651402</v>
      </c>
      <c r="F14">
        <f t="shared" si="3"/>
        <v>4.6088729403149022</v>
      </c>
      <c r="G14">
        <f t="shared" si="3"/>
        <v>3.5738564628341267</v>
      </c>
      <c r="H14">
        <f t="shared" si="3"/>
        <v>1.99841669718052</v>
      </c>
    </row>
    <row r="15" spans="1:10">
      <c r="A15" t="s">
        <v>12</v>
      </c>
      <c r="B15">
        <f>(B6-2.3519)/136.55</f>
        <v>9.9809901135115346</v>
      </c>
      <c r="C15">
        <f t="shared" si="3"/>
        <v>7.7661757597949475</v>
      </c>
      <c r="D15">
        <f t="shared" si="3"/>
        <v>7.5559890150128162</v>
      </c>
      <c r="E15">
        <f t="shared" si="3"/>
        <v>6.1097085316733795</v>
      </c>
      <c r="F15">
        <f t="shared" si="3"/>
        <v>5.0847777370926401</v>
      </c>
      <c r="G15">
        <f t="shared" si="3"/>
        <v>3.418383009886488</v>
      </c>
      <c r="H15">
        <f t="shared" si="3"/>
        <v>1.3982358110582203</v>
      </c>
    </row>
    <row r="16" spans="1:10">
      <c r="A16" t="s">
        <v>9</v>
      </c>
      <c r="B16">
        <f>_xlfn.STDEV.P(B13:B15)</f>
        <v>2.7436470461924298E-2</v>
      </c>
      <c r="C16">
        <f t="shared" ref="C16:H16" si="4">_xlfn.STDEV.P(C13:C15)</f>
        <v>7.5528982897307653E-2</v>
      </c>
      <c r="D16">
        <f t="shared" si="4"/>
        <v>0.11527387867028492</v>
      </c>
      <c r="E16">
        <f t="shared" si="4"/>
        <v>0.17907674755192085</v>
      </c>
      <c r="F16">
        <f t="shared" si="4"/>
        <v>0.23530078336056942</v>
      </c>
      <c r="G16">
        <f t="shared" si="4"/>
        <v>8.3227759925908307E-2</v>
      </c>
      <c r="H16">
        <f t="shared" si="4"/>
        <v>0.24830327734160107</v>
      </c>
    </row>
    <row r="17" spans="1:8">
      <c r="A17" t="s">
        <v>13</v>
      </c>
      <c r="B17">
        <f>B13/$B13</f>
        <v>1</v>
      </c>
      <c r="C17">
        <f>C13/$B13</f>
        <v>0.79960841359855361</v>
      </c>
      <c r="D17">
        <f>D13/$B13</f>
        <v>0.75567911863010173</v>
      </c>
      <c r="E17">
        <f>E13/$B13</f>
        <v>0.57174310229259362</v>
      </c>
      <c r="F17">
        <f>F13/$B13</f>
        <v>0.5157639525303126</v>
      </c>
      <c r="G17">
        <f>G13/$B13</f>
        <v>0.36309040388681613</v>
      </c>
      <c r="H17">
        <f>H13/$B13</f>
        <v>0.17938329413516726</v>
      </c>
    </row>
    <row r="18" spans="1:8">
      <c r="A18" t="s">
        <v>14</v>
      </c>
      <c r="B18">
        <f>B14/$B14</f>
        <v>1</v>
      </c>
      <c r="C18">
        <f>C14/$B14</f>
        <v>0.79376580391482843</v>
      </c>
      <c r="D18">
        <f>D14/$B14</f>
        <v>0.73564602336230556</v>
      </c>
      <c r="E18">
        <f>E14/$B14</f>
        <v>0.60444381193020302</v>
      </c>
      <c r="F18">
        <f>F14/$B14</f>
        <v>0.46488733033518925</v>
      </c>
      <c r="G18">
        <f>G14/$B14</f>
        <v>0.36048739280163389</v>
      </c>
      <c r="H18">
        <f>H14/$B14</f>
        <v>0.20157609360913331</v>
      </c>
    </row>
    <row r="19" spans="1:8">
      <c r="A19" t="s">
        <v>15</v>
      </c>
      <c r="B19">
        <f>B15/$B15</f>
        <v>1</v>
      </c>
      <c r="C19">
        <f>C15/$B15</f>
        <v>0.77809672902908367</v>
      </c>
      <c r="D19">
        <f>D15/$B15</f>
        <v>0.75703802218820659</v>
      </c>
      <c r="E19">
        <f>E15/$B15</f>
        <v>0.61213451392988583</v>
      </c>
      <c r="F19">
        <f>F15/$B15</f>
        <v>0.50944622520056804</v>
      </c>
      <c r="G19">
        <f>G15/$B15</f>
        <v>0.34248936939221403</v>
      </c>
      <c r="H19">
        <f>H15/$B15</f>
        <v>0.14008989039728542</v>
      </c>
    </row>
    <row r="20" spans="1:8">
      <c r="A20" t="s">
        <v>9</v>
      </c>
      <c r="B20">
        <f>_xlfn.STDEV.P(B17:B19)</f>
        <v>0</v>
      </c>
      <c r="C20">
        <f t="shared" ref="C20:H20" si="5">_xlfn.STDEV.P(C17:C19)</f>
        <v>9.0823918087436749E-3</v>
      </c>
      <c r="D20">
        <f t="shared" si="5"/>
        <v>9.779736071513603E-3</v>
      </c>
      <c r="E20">
        <f t="shared" si="5"/>
        <v>1.7511740322500947E-2</v>
      </c>
      <c r="F20">
        <f t="shared" si="5"/>
        <v>2.2641749726806788E-2</v>
      </c>
      <c r="G20">
        <f t="shared" si="5"/>
        <v>9.1597375969413777E-3</v>
      </c>
      <c r="H20">
        <f t="shared" si="5"/>
        <v>2.5423185199534581E-2</v>
      </c>
    </row>
    <row r="21" spans="1:8">
      <c r="A21" t="s">
        <v>16</v>
      </c>
      <c r="B21">
        <f>$B13/B13</f>
        <v>1</v>
      </c>
      <c r="C21">
        <f>$B13/C13</f>
        <v>1.2506121533909393</v>
      </c>
      <c r="D21">
        <f>$B13/D13</f>
        <v>1.323312997999474</v>
      </c>
      <c r="E21">
        <f>$B13/E13</f>
        <v>1.7490372791384245</v>
      </c>
      <c r="F21">
        <f>$B13/F13</f>
        <v>1.9388714451524756</v>
      </c>
      <c r="G21">
        <f>$B13/G13</f>
        <v>2.7541350288941366</v>
      </c>
      <c r="H21">
        <f>$B13/H13</f>
        <v>5.5746551250557879</v>
      </c>
    </row>
    <row r="22" spans="1:8">
      <c r="A22" t="s">
        <v>17</v>
      </c>
      <c r="B22">
        <f>$B14/B14</f>
        <v>1</v>
      </c>
      <c r="C22">
        <f>$B14/C14</f>
        <v>1.2598174361606798</v>
      </c>
      <c r="D22">
        <f>$B14/D14</f>
        <v>1.3593494265481811</v>
      </c>
      <c r="E22">
        <f>$B14/E14</f>
        <v>1.6544134959486905</v>
      </c>
      <c r="F22">
        <f>$B14/F14</f>
        <v>2.1510588367271448</v>
      </c>
      <c r="G22">
        <f>$B14/G14</f>
        <v>2.7740221155258871</v>
      </c>
      <c r="H22">
        <f>$B14/H14</f>
        <v>4.9609057408318114</v>
      </c>
    </row>
    <row r="23" spans="1:8">
      <c r="A23" t="s">
        <v>18</v>
      </c>
      <c r="B23">
        <f>$B15/B15</f>
        <v>1</v>
      </c>
      <c r="C23">
        <f>$B15/C15</f>
        <v>1.2851872558927337</v>
      </c>
      <c r="D23">
        <f>$B15/D15</f>
        <v>1.3209376156689139</v>
      </c>
      <c r="E23">
        <f>$B15/E15</f>
        <v>1.6336278664962525</v>
      </c>
      <c r="F23">
        <f>$B15/F15</f>
        <v>1.9629157122644336</v>
      </c>
      <c r="G23">
        <f>$B15/G15</f>
        <v>2.9197986546987216</v>
      </c>
      <c r="H23">
        <f>$B15/H15</f>
        <v>7.1382738409179129</v>
      </c>
    </row>
    <row r="24" spans="1:8">
      <c r="A24" t="s">
        <v>19</v>
      </c>
      <c r="B24">
        <f>LN(B21)</f>
        <v>0</v>
      </c>
      <c r="C24">
        <f t="shared" ref="C24:H24" si="6">LN(C21)</f>
        <v>0.22363315415192897</v>
      </c>
      <c r="D24">
        <f t="shared" si="6"/>
        <v>0.28013843916189241</v>
      </c>
      <c r="E24">
        <f t="shared" si="6"/>
        <v>0.55906551035386709</v>
      </c>
      <c r="F24">
        <f t="shared" si="6"/>
        <v>0.66210607450224879</v>
      </c>
      <c r="G24">
        <f t="shared" si="6"/>
        <v>1.0131034292040684</v>
      </c>
      <c r="H24">
        <f t="shared" si="6"/>
        <v>1.7182304544561731</v>
      </c>
    </row>
    <row r="25" spans="1:8">
      <c r="A25" t="s">
        <v>20</v>
      </c>
      <c r="B25">
        <f t="shared" ref="B25:H26" si="7">LN(B22)</f>
        <v>0</v>
      </c>
      <c r="C25">
        <f t="shared" si="7"/>
        <v>0.23096681852956757</v>
      </c>
      <c r="D25">
        <f t="shared" si="7"/>
        <v>0.3070062224637401</v>
      </c>
      <c r="E25">
        <f t="shared" si="7"/>
        <v>0.503446562907918</v>
      </c>
      <c r="F25">
        <f t="shared" si="7"/>
        <v>0.76596020310868607</v>
      </c>
      <c r="G25">
        <f t="shared" si="7"/>
        <v>1.0202982942926868</v>
      </c>
      <c r="H25">
        <f t="shared" si="7"/>
        <v>1.6015883331045067</v>
      </c>
    </row>
    <row r="26" spans="1:8">
      <c r="A26" t="s">
        <v>21</v>
      </c>
      <c r="B26">
        <f t="shared" si="7"/>
        <v>0</v>
      </c>
      <c r="C26">
        <f t="shared" si="7"/>
        <v>0.25090443216055275</v>
      </c>
      <c r="D26">
        <f t="shared" si="7"/>
        <v>0.27834179934474162</v>
      </c>
      <c r="E26">
        <f t="shared" si="7"/>
        <v>0.49080322661789261</v>
      </c>
      <c r="F26">
        <f t="shared" si="7"/>
        <v>0.67443097614750736</v>
      </c>
      <c r="G26">
        <f t="shared" si="7"/>
        <v>1.0715146600324621</v>
      </c>
      <c r="H26">
        <f t="shared" si="7"/>
        <v>1.9654709881479988</v>
      </c>
    </row>
    <row r="27" spans="1:8">
      <c r="A27" t="s">
        <v>9</v>
      </c>
      <c r="B27">
        <f>_xlfn.STDEV.P(B24:B26)</f>
        <v>0</v>
      </c>
      <c r="C27">
        <f t="shared" ref="C27:H27" si="8">_xlfn.STDEV.P(C24:C26)</f>
        <v>1.1522989941493958E-2</v>
      </c>
      <c r="D27">
        <f t="shared" si="8"/>
        <v>1.3109601430218115E-2</v>
      </c>
      <c r="E27">
        <f t="shared" si="8"/>
        <v>2.9651795239615211E-2</v>
      </c>
      <c r="F27">
        <f t="shared" si="8"/>
        <v>4.6326357529163163E-2</v>
      </c>
      <c r="G27">
        <f t="shared" si="8"/>
        <v>2.6005884142123042E-2</v>
      </c>
      <c r="H27">
        <f t="shared" si="8"/>
        <v>0.15171019617647355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298E9-0FAB-49AA-A0DC-D90030EF5798}">
  <dimension ref="A1:Q31"/>
  <sheetViews>
    <sheetView topLeftCell="A4" workbookViewId="0">
      <selection activeCell="Q10" sqref="Q10"/>
    </sheetView>
  </sheetViews>
  <sheetFormatPr defaultRowHeight="15"/>
  <sheetData>
    <row r="1" spans="1:17">
      <c r="A1" s="1" t="s">
        <v>0</v>
      </c>
      <c r="B1" t="s">
        <v>22</v>
      </c>
      <c r="E1" t="s">
        <v>2</v>
      </c>
      <c r="J1" t="s">
        <v>3</v>
      </c>
    </row>
    <row r="4" spans="1:17">
      <c r="A4" s="2"/>
    </row>
    <row r="7" spans="1:17">
      <c r="J7" t="s">
        <v>23</v>
      </c>
      <c r="K7">
        <v>0</v>
      </c>
      <c r="L7">
        <v>10</v>
      </c>
      <c r="M7">
        <v>20</v>
      </c>
      <c r="N7">
        <v>40</v>
      </c>
      <c r="O7">
        <v>60</v>
      </c>
      <c r="P7">
        <v>90</v>
      </c>
      <c r="Q7">
        <v>120</v>
      </c>
    </row>
    <row r="8" spans="1:17">
      <c r="K8">
        <v>1350.9936399999999</v>
      </c>
      <c r="L8">
        <v>1317.0274999999999</v>
      </c>
      <c r="M8">
        <v>1275.9267</v>
      </c>
      <c r="N8">
        <v>1215.3942</v>
      </c>
      <c r="O8">
        <v>1205.1645000000001</v>
      </c>
      <c r="P8">
        <v>1120.9570000000001</v>
      </c>
      <c r="Q8">
        <v>1083.3210999999999</v>
      </c>
    </row>
    <row r="9" spans="1:17">
      <c r="K9">
        <v>1346.213</v>
      </c>
      <c r="L9">
        <v>1330.913</v>
      </c>
      <c r="M9">
        <v>1267.2131999999999</v>
      </c>
      <c r="N9">
        <v>1241.8235999999999</v>
      </c>
      <c r="O9">
        <v>1209.6935000000001</v>
      </c>
      <c r="P9">
        <v>1132.3620000000001</v>
      </c>
      <c r="Q9">
        <v>1079.3172</v>
      </c>
    </row>
    <row r="10" spans="1:17">
      <c r="K10">
        <v>1356.5609999999999</v>
      </c>
      <c r="L10">
        <v>1316.8271</v>
      </c>
      <c r="M10">
        <v>1295.1482000000001</v>
      </c>
      <c r="N10">
        <v>1235.7324000000001</v>
      </c>
      <c r="O10">
        <v>1200.2617</v>
      </c>
      <c r="P10">
        <v>1175.5509999999999</v>
      </c>
      <c r="Q10">
        <v>1090.2114999999999</v>
      </c>
    </row>
    <row r="11" spans="1:17">
      <c r="K11">
        <f t="shared" ref="K11:Q11" si="0">AVERAGE(K8:K10)</f>
        <v>1351.2558799999999</v>
      </c>
      <c r="L11">
        <f t="shared" si="0"/>
        <v>1321.5891999999999</v>
      </c>
      <c r="M11">
        <f t="shared" si="0"/>
        <v>1279.4293666666667</v>
      </c>
      <c r="N11">
        <f t="shared" si="0"/>
        <v>1230.9834000000001</v>
      </c>
      <c r="O11">
        <f t="shared" si="0"/>
        <v>1205.0399</v>
      </c>
      <c r="P11">
        <f t="shared" si="0"/>
        <v>1142.9566666666667</v>
      </c>
      <c r="Q11">
        <f>AVERAGE(Q8:Q10)</f>
        <v>1084.2832666666666</v>
      </c>
    </row>
    <row r="12" spans="1:17">
      <c r="J12" t="s">
        <v>5</v>
      </c>
      <c r="K12">
        <f>($K8-K8)/$K8*100</f>
        <v>0</v>
      </c>
      <c r="L12">
        <f>($K8-L8)/$K8*100</f>
        <v>2.5141598742093265</v>
      </c>
      <c r="M12">
        <f t="shared" ref="M12:Q13" si="1">($K8-M8)/$K8*100</f>
        <v>5.5564243810947866</v>
      </c>
      <c r="N12">
        <f t="shared" si="1"/>
        <v>10.037015422219158</v>
      </c>
      <c r="O12">
        <f t="shared" si="1"/>
        <v>10.794213657438078</v>
      </c>
      <c r="P12">
        <f t="shared" si="1"/>
        <v>17.02721857373065</v>
      </c>
      <c r="Q12">
        <f t="shared" si="1"/>
        <v>19.813012591236184</v>
      </c>
    </row>
    <row r="13" spans="1:17">
      <c r="J13" t="s">
        <v>6</v>
      </c>
      <c r="K13">
        <f>($K9-K9)/$K9*100</f>
        <v>0</v>
      </c>
      <c r="L13">
        <f>($K9-L9)/$K9*100</f>
        <v>1.1365214865701012</v>
      </c>
      <c r="M13">
        <f t="shared" si="1"/>
        <v>5.8682987016170589</v>
      </c>
      <c r="N13">
        <f t="shared" si="1"/>
        <v>7.7543003967425683</v>
      </c>
      <c r="O13">
        <f t="shared" si="1"/>
        <v>10.141002946784788</v>
      </c>
      <c r="P13">
        <f t="shared" si="1"/>
        <v>15.88537623689564</v>
      </c>
      <c r="Q13">
        <f t="shared" si="1"/>
        <v>19.825673946099169</v>
      </c>
    </row>
    <row r="14" spans="1:17">
      <c r="J14" t="s">
        <v>7</v>
      </c>
      <c r="K14">
        <f>($K10-K10)/$K10*100</f>
        <v>0</v>
      </c>
      <c r="L14">
        <f t="shared" ref="L14:Q14" si="2">($K10-L10)/$K10*100</f>
        <v>2.9290168300577677</v>
      </c>
      <c r="M14">
        <f t="shared" si="2"/>
        <v>4.5270946164602872</v>
      </c>
      <c r="N14">
        <f t="shared" si="2"/>
        <v>8.9069787499419366</v>
      </c>
      <c r="O14">
        <f t="shared" si="2"/>
        <v>11.521730316587304</v>
      </c>
      <c r="P14">
        <f t="shared" si="2"/>
        <v>13.343299711550017</v>
      </c>
      <c r="Q14">
        <f t="shared" si="2"/>
        <v>19.634170523846699</v>
      </c>
    </row>
    <row r="15" spans="1:17" ht="60">
      <c r="J15" s="2" t="s">
        <v>8</v>
      </c>
      <c r="K15">
        <f>AVERAGE(K12:K14)</f>
        <v>0</v>
      </c>
      <c r="L15">
        <f t="shared" ref="L15:Q15" si="3">AVERAGE(L12:L14)</f>
        <v>2.1932327302790653</v>
      </c>
      <c r="M15">
        <f t="shared" si="3"/>
        <v>5.3172725663907112</v>
      </c>
      <c r="N15">
        <f t="shared" si="3"/>
        <v>8.8994315229678875</v>
      </c>
      <c r="O15">
        <f t="shared" si="3"/>
        <v>10.818982306936723</v>
      </c>
      <c r="P15">
        <f t="shared" si="3"/>
        <v>15.418631507392101</v>
      </c>
      <c r="Q15">
        <f t="shared" si="3"/>
        <v>19.757619020394017</v>
      </c>
    </row>
    <row r="16" spans="1:17">
      <c r="J16" t="s">
        <v>9</v>
      </c>
      <c r="K16">
        <f>_xlfn.STDEV.P(K12:K14)</f>
        <v>0</v>
      </c>
      <c r="L16">
        <f t="shared" ref="L16:Q16" si="4">_xlfn.STDEV.P(L12:L14)</f>
        <v>0.76616167262080648</v>
      </c>
      <c r="M16">
        <f t="shared" si="4"/>
        <v>0.57306328467717194</v>
      </c>
      <c r="N16">
        <f t="shared" si="4"/>
        <v>0.93192978718369701</v>
      </c>
      <c r="O16">
        <f t="shared" si="4"/>
        <v>0.56395161253954729</v>
      </c>
      <c r="P16">
        <f t="shared" si="4"/>
        <v>1.5397407850397113</v>
      </c>
      <c r="Q16">
        <f t="shared" si="4"/>
        <v>8.7444176293932821E-2</v>
      </c>
    </row>
    <row r="17" spans="10:17">
      <c r="J17" t="s">
        <v>10</v>
      </c>
      <c r="K17">
        <f>(K8-2.3519)/136.55</f>
        <v>9.876541486634931</v>
      </c>
      <c r="L17">
        <f t="shared" ref="L17:Q17" si="5">(L8-2.3519)/136.55</f>
        <v>9.6277964115708521</v>
      </c>
      <c r="M17">
        <f t="shared" si="5"/>
        <v>9.3268019040644443</v>
      </c>
      <c r="N17">
        <f t="shared" si="5"/>
        <v>8.8835027462467959</v>
      </c>
      <c r="O17">
        <f t="shared" si="5"/>
        <v>8.8085873306481144</v>
      </c>
      <c r="P17">
        <f t="shared" si="5"/>
        <v>8.1919084584401336</v>
      </c>
      <c r="Q17">
        <f t="shared" si="5"/>
        <v>7.9162885389967039</v>
      </c>
    </row>
    <row r="18" spans="10:17">
      <c r="J18" t="s">
        <v>11</v>
      </c>
      <c r="K18">
        <f t="shared" ref="K18:Q19" si="6">(K9-2.3519)/136.55</f>
        <v>9.841531307213474</v>
      </c>
      <c r="L18">
        <f t="shared" si="6"/>
        <v>9.729484437934822</v>
      </c>
      <c r="M18">
        <f t="shared" si="6"/>
        <v>9.2629901135115329</v>
      </c>
      <c r="N18">
        <f t="shared" si="6"/>
        <v>9.0770538264372025</v>
      </c>
      <c r="O18">
        <f t="shared" si="6"/>
        <v>8.8417546686195543</v>
      </c>
      <c r="P18">
        <f t="shared" si="6"/>
        <v>8.2754309776638593</v>
      </c>
      <c r="Q18">
        <f t="shared" si="6"/>
        <v>7.8869666788722075</v>
      </c>
    </row>
    <row r="19" spans="10:17">
      <c r="J19" t="s">
        <v>12</v>
      </c>
      <c r="K19">
        <f>(K10-2.3519)/136.55</f>
        <v>9.917313072134748</v>
      </c>
      <c r="L19">
        <f t="shared" si="6"/>
        <v>9.6263288172830457</v>
      </c>
      <c r="M19">
        <f t="shared" si="6"/>
        <v>9.4675671915049442</v>
      </c>
      <c r="N19">
        <f t="shared" si="6"/>
        <v>9.0324459904796779</v>
      </c>
      <c r="O19">
        <f t="shared" si="6"/>
        <v>8.7726825338703769</v>
      </c>
      <c r="P19">
        <f t="shared" si="6"/>
        <v>8.5917180519956062</v>
      </c>
      <c r="Q19">
        <f t="shared" si="6"/>
        <v>7.9667491761259601</v>
      </c>
    </row>
    <row r="20" spans="10:17">
      <c r="J20" t="s">
        <v>9</v>
      </c>
      <c r="K20">
        <f>_xlfn.STDEV.P(K17:K19)</f>
        <v>3.0967565006479365E-2</v>
      </c>
      <c r="L20">
        <f t="shared" ref="L20:Q20" si="7">_xlfn.STDEV.P(L17:L19)</f>
        <v>4.8285827931008003E-2</v>
      </c>
      <c r="M20">
        <f t="shared" si="7"/>
        <v>8.5465127132583196E-2</v>
      </c>
      <c r="N20">
        <f t="shared" si="7"/>
        <v>8.2755308439534575E-2</v>
      </c>
      <c r="O20">
        <f t="shared" si="7"/>
        <v>2.8205961817733317E-2</v>
      </c>
      <c r="P20">
        <f t="shared" si="7"/>
        <v>0.17219537860162279</v>
      </c>
      <c r="Q20">
        <f t="shared" si="7"/>
        <v>3.2949952366676159E-2</v>
      </c>
    </row>
    <row r="21" spans="10:17">
      <c r="J21" t="s">
        <v>13</v>
      </c>
      <c r="K21">
        <f>K17/$K17</f>
        <v>1</v>
      </c>
      <c r="L21">
        <f t="shared" ref="L21:Q21" si="8">L17/$K17</f>
        <v>0.97481455675545092</v>
      </c>
      <c r="M21">
        <f t="shared" si="8"/>
        <v>0.94433885755308156</v>
      </c>
      <c r="N21">
        <f t="shared" si="8"/>
        <v>0.89945480999275618</v>
      </c>
      <c r="O21">
        <f t="shared" si="8"/>
        <v>0.89186962283993976</v>
      </c>
      <c r="P21">
        <f t="shared" si="8"/>
        <v>0.82943087613468081</v>
      </c>
      <c r="Q21">
        <f t="shared" si="8"/>
        <v>0.80152435442195347</v>
      </c>
    </row>
    <row r="22" spans="10:17">
      <c r="J22" t="s">
        <v>14</v>
      </c>
      <c r="K22">
        <f t="shared" ref="K22:Q23" si="9">K18/$K18</f>
        <v>1</v>
      </c>
      <c r="L22">
        <f t="shared" si="9"/>
        <v>0.98861489479827946</v>
      </c>
      <c r="M22">
        <f t="shared" si="9"/>
        <v>0.94121431150883073</v>
      </c>
      <c r="N22">
        <f t="shared" si="9"/>
        <v>0.92232128751996778</v>
      </c>
      <c r="O22">
        <f t="shared" si="9"/>
        <v>0.89841249218390218</v>
      </c>
      <c r="P22">
        <f t="shared" si="9"/>
        <v>0.84086822663443428</v>
      </c>
      <c r="Q22">
        <f t="shared" si="9"/>
        <v>0.80139629013742564</v>
      </c>
    </row>
    <row r="23" spans="10:17">
      <c r="J23" t="s">
        <v>24</v>
      </c>
      <c r="K23">
        <f t="shared" si="9"/>
        <v>1</v>
      </c>
      <c r="L23">
        <f t="shared" si="9"/>
        <v>0.97065896248961847</v>
      </c>
      <c r="M23">
        <f t="shared" si="9"/>
        <v>0.95465043027697882</v>
      </c>
      <c r="N23">
        <f t="shared" si="9"/>
        <v>0.91077552203718037</v>
      </c>
      <c r="O23">
        <f t="shared" si="9"/>
        <v>0.88458259511031212</v>
      </c>
      <c r="P23">
        <f t="shared" si="9"/>
        <v>0.86633526535894656</v>
      </c>
      <c r="Q23">
        <f t="shared" si="9"/>
        <v>0.80331730158954029</v>
      </c>
    </row>
    <row r="24" spans="10:17">
      <c r="J24" t="s">
        <v>9</v>
      </c>
      <c r="K24">
        <f>_xlfn.STDEV.P(K21:K23)</f>
        <v>0</v>
      </c>
      <c r="L24">
        <f t="shared" ref="L24:Q24" si="10">_xlfn.STDEV.P(L21:L23)</f>
        <v>7.674878202955232E-3</v>
      </c>
      <c r="M24">
        <f t="shared" si="10"/>
        <v>5.7408923771546097E-3</v>
      </c>
      <c r="N24">
        <f t="shared" si="10"/>
        <v>9.3353510692705047E-3</v>
      </c>
      <c r="O24">
        <f t="shared" si="10"/>
        <v>5.6487556687844507E-3</v>
      </c>
      <c r="P24">
        <f t="shared" si="10"/>
        <v>1.5424788822131304E-2</v>
      </c>
      <c r="Q24">
        <f t="shared" si="10"/>
        <v>8.7694830747724723E-4</v>
      </c>
    </row>
    <row r="25" spans="10:17">
      <c r="J25" t="s">
        <v>16</v>
      </c>
      <c r="K25">
        <f t="shared" ref="K25:Q27" si="11">$K17/K17</f>
        <v>1</v>
      </c>
      <c r="L25">
        <f t="shared" si="11"/>
        <v>1.025836137827461</v>
      </c>
      <c r="M25">
        <f t="shared" si="11"/>
        <v>1.0589419168783805</v>
      </c>
      <c r="N25">
        <f t="shared" si="11"/>
        <v>1.1117845931671138</v>
      </c>
      <c r="O25">
        <f t="shared" si="11"/>
        <v>1.1212401167064594</v>
      </c>
      <c r="P25">
        <f t="shared" si="11"/>
        <v>1.205645978191946</v>
      </c>
      <c r="Q25">
        <f t="shared" si="11"/>
        <v>1.2476227259759112</v>
      </c>
    </row>
    <row r="26" spans="10:17">
      <c r="J26" t="s">
        <v>17</v>
      </c>
      <c r="K26">
        <f t="shared" si="11"/>
        <v>1</v>
      </c>
      <c r="L26">
        <f t="shared" si="11"/>
        <v>1.01151621856157</v>
      </c>
      <c r="M26">
        <f t="shared" si="11"/>
        <v>1.0624572828657182</v>
      </c>
      <c r="N26">
        <f t="shared" si="11"/>
        <v>1.0842208821710086</v>
      </c>
      <c r="O26">
        <f t="shared" si="11"/>
        <v>1.1130744604509608</v>
      </c>
      <c r="P26">
        <f t="shared" si="11"/>
        <v>1.1892469810668063</v>
      </c>
      <c r="Q26">
        <f t="shared" si="11"/>
        <v>1.2478220978893191</v>
      </c>
    </row>
    <row r="27" spans="10:17">
      <c r="J27" t="s">
        <v>18</v>
      </c>
      <c r="K27">
        <f t="shared" si="11"/>
        <v>1</v>
      </c>
      <c r="L27">
        <f t="shared" si="11"/>
        <v>1.0302279571345279</v>
      </c>
      <c r="M27">
        <f t="shared" si="11"/>
        <v>1.0475038488275374</v>
      </c>
      <c r="N27">
        <f t="shared" si="11"/>
        <v>1.0979653886209486</v>
      </c>
      <c r="O27">
        <f t="shared" si="11"/>
        <v>1.1304766853063559</v>
      </c>
      <c r="P27">
        <f t="shared" si="11"/>
        <v>1.1542875373838932</v>
      </c>
      <c r="Q27">
        <f t="shared" si="11"/>
        <v>1.2448381206545405</v>
      </c>
    </row>
    <row r="28" spans="10:17">
      <c r="J28" t="s">
        <v>19</v>
      </c>
      <c r="K28">
        <f>LN(K25)</f>
        <v>0</v>
      </c>
      <c r="L28">
        <f t="shared" ref="L28:Q28" si="12">LN(L25)</f>
        <v>2.5508024273798793E-2</v>
      </c>
      <c r="M28">
        <f t="shared" si="12"/>
        <v>5.7270217974770499E-2</v>
      </c>
      <c r="N28">
        <f t="shared" si="12"/>
        <v>0.10596646588330348</v>
      </c>
      <c r="O28">
        <f t="shared" si="12"/>
        <v>0.1144353198204348</v>
      </c>
      <c r="P28">
        <f t="shared" si="12"/>
        <v>0.18701550478936299</v>
      </c>
      <c r="Q28">
        <f t="shared" si="12"/>
        <v>0.22123992134058479</v>
      </c>
    </row>
    <row r="29" spans="10:17">
      <c r="J29" t="s">
        <v>20</v>
      </c>
      <c r="K29">
        <f t="shared" ref="K29:Q30" si="13">LN(K26)</f>
        <v>0</v>
      </c>
      <c r="L29">
        <f t="shared" si="13"/>
        <v>1.1450411665747978E-2</v>
      </c>
      <c r="M29">
        <f t="shared" si="13"/>
        <v>6.0584416646540809E-2</v>
      </c>
      <c r="N29">
        <f t="shared" si="13"/>
        <v>8.0861648100429215E-2</v>
      </c>
      <c r="O29">
        <f t="shared" si="13"/>
        <v>0.10712597073037515</v>
      </c>
      <c r="P29">
        <f t="shared" si="13"/>
        <v>0.17332031780847493</v>
      </c>
      <c r="Q29">
        <f t="shared" si="13"/>
        <v>0.22139971001787825</v>
      </c>
    </row>
    <row r="30" spans="10:17">
      <c r="J30" t="s">
        <v>21</v>
      </c>
      <c r="K30">
        <f t="shared" si="13"/>
        <v>0</v>
      </c>
      <c r="L30">
        <f t="shared" si="13"/>
        <v>2.9780095360753583E-2</v>
      </c>
      <c r="M30">
        <f t="shared" si="13"/>
        <v>4.6410047105770624E-2</v>
      </c>
      <c r="N30">
        <f t="shared" si="13"/>
        <v>9.3458820387360461E-2</v>
      </c>
      <c r="O30">
        <f t="shared" si="13"/>
        <v>0.12263938917634667</v>
      </c>
      <c r="P30">
        <f t="shared" si="13"/>
        <v>0.14348330289318262</v>
      </c>
      <c r="Q30">
        <f t="shared" si="13"/>
        <v>0.21900549789222346</v>
      </c>
    </row>
    <row r="31" spans="10:17">
      <c r="J31" t="s">
        <v>9</v>
      </c>
      <c r="K31">
        <f>_xlfn.STDEV.P(K28:K30)</f>
        <v>0</v>
      </c>
      <c r="L31">
        <f t="shared" ref="L31:Q31" si="14">_xlfn.STDEV.P(L28:L30)</f>
        <v>7.8304559819618452E-3</v>
      </c>
      <c r="M31">
        <f t="shared" si="14"/>
        <v>6.053832358451877E-3</v>
      </c>
      <c r="N31">
        <f t="shared" si="14"/>
        <v>1.0249020665356523E-2</v>
      </c>
      <c r="O31">
        <f t="shared" si="14"/>
        <v>6.3368366626046823E-3</v>
      </c>
      <c r="P31">
        <f t="shared" si="14"/>
        <v>1.8174641085946481E-2</v>
      </c>
      <c r="Q31">
        <f t="shared" si="14"/>
        <v>1.0929283940461474E-3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7D6CE-E94F-43E8-9799-5B4E6B3B29CC}">
  <dimension ref="A1:Q31"/>
  <sheetViews>
    <sheetView workbookViewId="0">
      <selection activeCell="B2" sqref="B2"/>
    </sheetView>
  </sheetViews>
  <sheetFormatPr defaultRowHeight="15"/>
  <sheetData>
    <row r="1" spans="1:17">
      <c r="A1" s="1" t="s">
        <v>0</v>
      </c>
      <c r="B1" t="s">
        <v>25</v>
      </c>
      <c r="E1" t="s">
        <v>2</v>
      </c>
      <c r="J1" t="s">
        <v>3</v>
      </c>
    </row>
    <row r="4" spans="1:17">
      <c r="A4" s="2"/>
    </row>
    <row r="7" spans="1:17">
      <c r="J7" t="s">
        <v>23</v>
      </c>
      <c r="K7">
        <v>0</v>
      </c>
      <c r="L7">
        <v>10</v>
      </c>
      <c r="M7">
        <v>20</v>
      </c>
      <c r="N7">
        <v>40</v>
      </c>
      <c r="O7">
        <v>60</v>
      </c>
      <c r="P7">
        <v>90</v>
      </c>
      <c r="Q7">
        <v>120</v>
      </c>
    </row>
    <row r="8" spans="1:17">
      <c r="K8">
        <v>680.99364000000003</v>
      </c>
      <c r="L8">
        <v>617.02750000000003</v>
      </c>
      <c r="M8">
        <v>620.92669999999998</v>
      </c>
      <c r="N8">
        <v>580.39419999999996</v>
      </c>
      <c r="O8">
        <v>551.16449999999998</v>
      </c>
      <c r="P8">
        <v>541.95699999999999</v>
      </c>
      <c r="Q8">
        <v>490.1121</v>
      </c>
    </row>
    <row r="9" spans="1:17">
      <c r="K9">
        <v>672.10271</v>
      </c>
      <c r="L9">
        <v>600.91300000000001</v>
      </c>
      <c r="M9">
        <v>590.21320000000003</v>
      </c>
      <c r="N9">
        <v>540.82360000000006</v>
      </c>
      <c r="O9">
        <v>571.69349999999997</v>
      </c>
      <c r="P9">
        <v>538.36199999999997</v>
      </c>
      <c r="Q9">
        <v>561.43119999999999</v>
      </c>
    </row>
    <row r="10" spans="1:17">
      <c r="K10">
        <v>681.25609999999995</v>
      </c>
      <c r="L10">
        <v>624.82709999999997</v>
      </c>
      <c r="M10">
        <v>607.14819999999997</v>
      </c>
      <c r="N10">
        <v>597.73239999999998</v>
      </c>
      <c r="O10">
        <v>569.26170000000002</v>
      </c>
      <c r="P10">
        <v>534.55100000000004</v>
      </c>
      <c r="Q10">
        <v>512.41229999999996</v>
      </c>
    </row>
    <row r="11" spans="1:17">
      <c r="K11">
        <f t="shared" ref="K11:Q11" si="0">AVERAGE(K8:K10)</f>
        <v>678.11748333333333</v>
      </c>
      <c r="L11">
        <f t="shared" si="0"/>
        <v>614.25586666666675</v>
      </c>
      <c r="M11">
        <f t="shared" si="0"/>
        <v>606.09603333333337</v>
      </c>
      <c r="N11">
        <f t="shared" si="0"/>
        <v>572.98339999999996</v>
      </c>
      <c r="O11">
        <f t="shared" si="0"/>
        <v>564.03989999999999</v>
      </c>
      <c r="P11">
        <f t="shared" si="0"/>
        <v>538.29</v>
      </c>
      <c r="Q11">
        <f t="shared" si="0"/>
        <v>521.31853333333333</v>
      </c>
    </row>
    <row r="12" spans="1:17">
      <c r="J12" t="s">
        <v>5</v>
      </c>
      <c r="K12">
        <f>($K8-K8)/$K8*100</f>
        <v>0</v>
      </c>
      <c r="L12">
        <f>($K8-L8)/$K8*100</f>
        <v>9.393059823583668</v>
      </c>
      <c r="M12">
        <f t="shared" ref="M12:Q13" si="1">($K8-M8)/$K8*100</f>
        <v>8.8204847258191794</v>
      </c>
      <c r="N12">
        <f t="shared" si="1"/>
        <v>14.772449269863969</v>
      </c>
      <c r="O12">
        <f t="shared" si="1"/>
        <v>19.064662630329419</v>
      </c>
      <c r="P12">
        <f t="shared" si="1"/>
        <v>20.416731057870088</v>
      </c>
      <c r="Q12">
        <f t="shared" si="1"/>
        <v>28.029856490289689</v>
      </c>
    </row>
    <row r="13" spans="1:17">
      <c r="J13" t="s">
        <v>6</v>
      </c>
      <c r="K13">
        <f>($K9-K9)/$K9*100</f>
        <v>0</v>
      </c>
      <c r="L13">
        <f>($K9-L9)/$K9*100</f>
        <v>10.592087926561105</v>
      </c>
      <c r="M13">
        <f t="shared" si="1"/>
        <v>12.184076746246117</v>
      </c>
      <c r="N13">
        <f t="shared" si="1"/>
        <v>19.532596439017475</v>
      </c>
      <c r="O13">
        <f t="shared" si="1"/>
        <v>14.939563329539324</v>
      </c>
      <c r="P13">
        <f t="shared" si="1"/>
        <v>19.898849983806794</v>
      </c>
      <c r="Q13">
        <f t="shared" si="1"/>
        <v>16.466457931705115</v>
      </c>
    </row>
    <row r="14" spans="1:17">
      <c r="J14" t="s">
        <v>7</v>
      </c>
      <c r="K14">
        <f>($K10-K10)/$K10*100</f>
        <v>0</v>
      </c>
      <c r="L14">
        <f t="shared" ref="L14:Q14" si="2">($K10-L10)/$K10*100</f>
        <v>8.2830817955244704</v>
      </c>
      <c r="M14">
        <f t="shared" si="2"/>
        <v>10.87812644906959</v>
      </c>
      <c r="N14">
        <f t="shared" si="2"/>
        <v>12.260249853175623</v>
      </c>
      <c r="O14">
        <f t="shared" si="2"/>
        <v>16.439397753649462</v>
      </c>
      <c r="P14">
        <f t="shared" si="2"/>
        <v>21.534500755295976</v>
      </c>
      <c r="Q14">
        <f t="shared" si="2"/>
        <v>24.784189088361924</v>
      </c>
    </row>
    <row r="15" spans="1:17" ht="60">
      <c r="J15" s="2" t="s">
        <v>8</v>
      </c>
      <c r="K15">
        <f>AVERAGE(K12:K14)</f>
        <v>0</v>
      </c>
      <c r="L15">
        <f t="shared" ref="L15:Q15" si="3">AVERAGE(L12:L14)</f>
        <v>9.4227431818897482</v>
      </c>
      <c r="M15">
        <f t="shared" si="3"/>
        <v>10.627562640378295</v>
      </c>
      <c r="N15">
        <f t="shared" si="3"/>
        <v>15.521765187352356</v>
      </c>
      <c r="O15">
        <f t="shared" si="3"/>
        <v>16.814541237839403</v>
      </c>
      <c r="P15">
        <f t="shared" si="3"/>
        <v>20.616693932324285</v>
      </c>
      <c r="Q15">
        <f t="shared" si="3"/>
        <v>23.093501170118909</v>
      </c>
    </row>
    <row r="16" spans="1:17">
      <c r="J16" t="s">
        <v>9</v>
      </c>
      <c r="K16">
        <f>_xlfn.STDEV.P(K12:K14)</f>
        <v>0</v>
      </c>
      <c r="L16">
        <f t="shared" ref="L16:Q16" si="4">_xlfn.STDEV.P(L12:L14)</f>
        <v>0.94288145405858126</v>
      </c>
      <c r="M16">
        <f t="shared" si="4"/>
        <v>1.3845635862705075</v>
      </c>
      <c r="N16">
        <f t="shared" si="4"/>
        <v>3.0158317784985433</v>
      </c>
      <c r="O16">
        <f t="shared" si="4"/>
        <v>1.7048285418466296</v>
      </c>
      <c r="P16">
        <f t="shared" si="4"/>
        <v>0.68255755554057029</v>
      </c>
      <c r="Q16">
        <f t="shared" si="4"/>
        <v>4.869761512561551</v>
      </c>
    </row>
    <row r="17" spans="10:17">
      <c r="J17" t="s">
        <v>10</v>
      </c>
      <c r="K17">
        <f t="shared" ref="K17:Q19" si="5">(K8-2.3519)/136.55</f>
        <v>4.9699138777004759</v>
      </c>
      <c r="L17">
        <f t="shared" si="5"/>
        <v>4.5014690589527646</v>
      </c>
      <c r="M17">
        <f t="shared" si="5"/>
        <v>4.5300241669718044</v>
      </c>
      <c r="N17">
        <f t="shared" si="5"/>
        <v>4.2331915049432434</v>
      </c>
      <c r="O17">
        <f t="shared" si="5"/>
        <v>4.019132918344928</v>
      </c>
      <c r="P17">
        <f t="shared" si="5"/>
        <v>3.9517034053460267</v>
      </c>
      <c r="Q17">
        <f t="shared" si="5"/>
        <v>3.5720263639692416</v>
      </c>
    </row>
    <row r="18" spans="10:17">
      <c r="J18" t="s">
        <v>11</v>
      </c>
      <c r="K18">
        <f t="shared" si="5"/>
        <v>4.9048027096301716</v>
      </c>
      <c r="L18">
        <f t="shared" si="5"/>
        <v>4.3834573416331013</v>
      </c>
      <c r="M18">
        <f t="shared" si="5"/>
        <v>4.3050992310508969</v>
      </c>
      <c r="N18">
        <f t="shared" si="5"/>
        <v>3.9434031490296597</v>
      </c>
      <c r="O18">
        <f t="shared" si="5"/>
        <v>4.1694734529476376</v>
      </c>
      <c r="P18">
        <f t="shared" si="5"/>
        <v>3.925376052727938</v>
      </c>
      <c r="Q18">
        <f t="shared" si="5"/>
        <v>4.09431929696082</v>
      </c>
    </row>
    <row r="19" spans="10:17">
      <c r="J19" t="s">
        <v>12</v>
      </c>
      <c r="K19">
        <f>(K10-2.3519)/136.55</f>
        <v>4.9718359575247151</v>
      </c>
      <c r="L19">
        <f t="shared" si="5"/>
        <v>4.5585880629805926</v>
      </c>
      <c r="M19">
        <f t="shared" si="5"/>
        <v>4.429119736360307</v>
      </c>
      <c r="N19">
        <f t="shared" si="5"/>
        <v>4.3601647748077621</v>
      </c>
      <c r="O19">
        <f t="shared" si="5"/>
        <v>4.1516645917246429</v>
      </c>
      <c r="P19">
        <f t="shared" si="5"/>
        <v>3.8974668619553277</v>
      </c>
      <c r="Q19">
        <f t="shared" si="5"/>
        <v>3.7353379714390327</v>
      </c>
    </row>
    <row r="20" spans="10:17">
      <c r="J20" t="s">
        <v>9</v>
      </c>
      <c r="K20">
        <f>_xlfn.STDEV.P(K17:K19)</f>
        <v>3.1156620344499411E-2</v>
      </c>
      <c r="L20">
        <f t="shared" ref="L20:Q20" si="6">_xlfn.STDEV.P(L17:L19)</f>
        <v>7.2923183027347183E-2</v>
      </c>
      <c r="M20">
        <f t="shared" si="6"/>
        <v>9.1986724074278062E-2</v>
      </c>
      <c r="N20">
        <f t="shared" si="6"/>
        <v>0.17441640952501919</v>
      </c>
      <c r="O20">
        <f t="shared" si="6"/>
        <v>6.7068850471002986E-2</v>
      </c>
      <c r="P20">
        <f t="shared" si="6"/>
        <v>2.2145114997895943E-2</v>
      </c>
      <c r="Q20">
        <f t="shared" si="6"/>
        <v>0.21815595366126192</v>
      </c>
    </row>
    <row r="21" spans="10:17">
      <c r="J21" t="s">
        <v>13</v>
      </c>
      <c r="K21">
        <f>K17/$K17</f>
        <v>1</v>
      </c>
      <c r="L21">
        <f t="shared" ref="L21:Q21" si="7">L17/$K17</f>
        <v>0.90574387599560269</v>
      </c>
      <c r="M21">
        <f t="shared" si="7"/>
        <v>0.91148947012896664</v>
      </c>
      <c r="N21">
        <f t="shared" si="7"/>
        <v>0.85176355347668398</v>
      </c>
      <c r="O21">
        <f t="shared" si="7"/>
        <v>0.80869266897730152</v>
      </c>
      <c r="P21">
        <f t="shared" si="7"/>
        <v>0.79512512743469033</v>
      </c>
      <c r="Q21">
        <f t="shared" si="7"/>
        <v>0.71873003272684044</v>
      </c>
    </row>
    <row r="22" spans="10:17">
      <c r="J22" t="s">
        <v>14</v>
      </c>
      <c r="K22">
        <f t="shared" ref="K22:Q23" si="8">K18/$K18</f>
        <v>1</v>
      </c>
      <c r="L22">
        <f t="shared" si="8"/>
        <v>0.8937071684915171</v>
      </c>
      <c r="M22">
        <f t="shared" si="8"/>
        <v>0.8777313759426435</v>
      </c>
      <c r="N22">
        <f t="shared" si="8"/>
        <v>0.80398812806213715</v>
      </c>
      <c r="O22">
        <f t="shared" si="8"/>
        <v>0.85007974831713895</v>
      </c>
      <c r="P22">
        <f t="shared" si="8"/>
        <v>0.80031273123805546</v>
      </c>
      <c r="Q22">
        <f t="shared" si="8"/>
        <v>0.83475718379496999</v>
      </c>
    </row>
    <row r="23" spans="10:17">
      <c r="J23" t="s">
        <v>24</v>
      </c>
      <c r="K23">
        <f t="shared" si="8"/>
        <v>1</v>
      </c>
      <c r="L23">
        <f t="shared" si="8"/>
        <v>0.91688223463634499</v>
      </c>
      <c r="M23">
        <f t="shared" si="8"/>
        <v>0.89084188903235551</v>
      </c>
      <c r="N23">
        <f t="shared" si="8"/>
        <v>0.87697277465657164</v>
      </c>
      <c r="O23">
        <f t="shared" si="8"/>
        <v>0.83503651914364374</v>
      </c>
      <c r="P23">
        <f t="shared" si="8"/>
        <v>0.78390898156175803</v>
      </c>
      <c r="Q23">
        <f t="shared" si="8"/>
        <v>0.75129952060982985</v>
      </c>
    </row>
    <row r="24" spans="10:17">
      <c r="J24" t="s">
        <v>9</v>
      </c>
      <c r="K24">
        <f>_xlfn.STDEV.P(K21:K23)</f>
        <v>0</v>
      </c>
      <c r="L24">
        <f t="shared" ref="L24:Q24" si="9">_xlfn.STDEV.P(L21:L23)</f>
        <v>9.4635502591425731E-3</v>
      </c>
      <c r="M24">
        <f t="shared" si="9"/>
        <v>1.3895711095751441E-2</v>
      </c>
      <c r="N24">
        <f t="shared" si="9"/>
        <v>3.0266877283687012E-2</v>
      </c>
      <c r="O24">
        <f t="shared" si="9"/>
        <v>1.7104864551202921E-2</v>
      </c>
      <c r="P24">
        <f t="shared" si="9"/>
        <v>6.8458922387906991E-3</v>
      </c>
      <c r="Q24">
        <f t="shared" si="9"/>
        <v>4.8862906711045533E-2</v>
      </c>
    </row>
    <row r="25" spans="10:17">
      <c r="J25" t="s">
        <v>16</v>
      </c>
      <c r="K25">
        <f t="shared" ref="K25:Q27" si="10">$K17/K17</f>
        <v>1</v>
      </c>
      <c r="L25">
        <f t="shared" si="10"/>
        <v>1.1040648758467067</v>
      </c>
      <c r="M25">
        <f t="shared" si="10"/>
        <v>1.0971053783632958</v>
      </c>
      <c r="N25">
        <f t="shared" si="10"/>
        <v>1.1740347375961935</v>
      </c>
      <c r="O25">
        <f t="shared" si="10"/>
        <v>1.2365637013435917</v>
      </c>
      <c r="P25">
        <f t="shared" si="10"/>
        <v>1.2576636877598082</v>
      </c>
      <c r="Q25">
        <f t="shared" si="10"/>
        <v>1.3913430001053797</v>
      </c>
    </row>
    <row r="26" spans="10:17">
      <c r="J26" t="s">
        <v>17</v>
      </c>
      <c r="K26">
        <f t="shared" si="10"/>
        <v>1</v>
      </c>
      <c r="L26">
        <f t="shared" si="10"/>
        <v>1.1189347420004407</v>
      </c>
      <c r="M26">
        <f t="shared" si="10"/>
        <v>1.1393007330130422</v>
      </c>
      <c r="N26">
        <f t="shared" si="10"/>
        <v>1.2437994605844651</v>
      </c>
      <c r="O26">
        <f t="shared" si="10"/>
        <v>1.1763602202965673</v>
      </c>
      <c r="P26">
        <f t="shared" si="10"/>
        <v>1.2495115483831369</v>
      </c>
      <c r="Q26">
        <f t="shared" si="10"/>
        <v>1.1979531526207463</v>
      </c>
    </row>
    <row r="27" spans="10:17">
      <c r="J27" t="s">
        <v>18</v>
      </c>
      <c r="K27">
        <f t="shared" si="10"/>
        <v>1</v>
      </c>
      <c r="L27">
        <f t="shared" si="10"/>
        <v>1.0906526075255687</v>
      </c>
      <c r="M27">
        <f t="shared" si="10"/>
        <v>1.1225336530663299</v>
      </c>
      <c r="N27">
        <f t="shared" si="10"/>
        <v>1.140286253916613</v>
      </c>
      <c r="O27">
        <f t="shared" si="10"/>
        <v>1.1975524148638812</v>
      </c>
      <c r="P27">
        <f t="shared" si="10"/>
        <v>1.2756583015642076</v>
      </c>
      <c r="Q27">
        <f t="shared" si="10"/>
        <v>1.3310270705194913</v>
      </c>
    </row>
    <row r="28" spans="10:17">
      <c r="J28" t="s">
        <v>19</v>
      </c>
      <c r="K28">
        <f>LN(K25)</f>
        <v>0</v>
      </c>
      <c r="L28">
        <f t="shared" ref="L28:Q28" si="11">LN(L25)</f>
        <v>9.8998710482247509E-2</v>
      </c>
      <c r="M28">
        <f t="shared" si="11"/>
        <v>9.2675237174835237E-2</v>
      </c>
      <c r="N28">
        <f t="shared" si="11"/>
        <v>0.16044631006201768</v>
      </c>
      <c r="O28">
        <f t="shared" si="11"/>
        <v>0.21233632411583386</v>
      </c>
      <c r="P28">
        <f t="shared" si="11"/>
        <v>0.2292557837131734</v>
      </c>
      <c r="Q28">
        <f t="shared" si="11"/>
        <v>0.33026946781042466</v>
      </c>
    </row>
    <row r="29" spans="10:17">
      <c r="J29" t="s">
        <v>20</v>
      </c>
      <c r="K29">
        <f t="shared" ref="K29:Q30" si="12">LN(K26)</f>
        <v>0</v>
      </c>
      <c r="L29">
        <f t="shared" si="12"/>
        <v>0.11237710948841566</v>
      </c>
      <c r="M29">
        <f t="shared" si="12"/>
        <v>0.13041468211068616</v>
      </c>
      <c r="N29">
        <f t="shared" si="12"/>
        <v>0.21817077600405976</v>
      </c>
      <c r="O29">
        <f t="shared" si="12"/>
        <v>0.16242511234916604</v>
      </c>
      <c r="P29">
        <f t="shared" si="12"/>
        <v>0.22275271365363022</v>
      </c>
      <c r="Q29">
        <f t="shared" si="12"/>
        <v>0.1806143942715106</v>
      </c>
    </row>
    <row r="30" spans="10:17">
      <c r="J30" t="s">
        <v>21</v>
      </c>
      <c r="K30">
        <f t="shared" si="12"/>
        <v>0</v>
      </c>
      <c r="L30">
        <f t="shared" si="12"/>
        <v>8.677623957876672E-2</v>
      </c>
      <c r="M30">
        <f t="shared" si="12"/>
        <v>0.11558832064484939</v>
      </c>
      <c r="N30">
        <f t="shared" si="12"/>
        <v>0.13127933081294735</v>
      </c>
      <c r="O30">
        <f t="shared" si="12"/>
        <v>0.18027981958628109</v>
      </c>
      <c r="P30">
        <f t="shared" si="12"/>
        <v>0.2434623603180063</v>
      </c>
      <c r="Q30">
        <f t="shared" si="12"/>
        <v>0.28595087768811239</v>
      </c>
    </row>
    <row r="31" spans="10:17">
      <c r="J31" t="s">
        <v>9</v>
      </c>
      <c r="K31">
        <f>_xlfn.STDEV.P(K28:K30)</f>
        <v>0</v>
      </c>
      <c r="L31">
        <f t="shared" ref="L31:Q31" si="13">_xlfn.STDEV.P(L28:L30)</f>
        <v>1.0455062012066559E-2</v>
      </c>
      <c r="M31">
        <f t="shared" si="13"/>
        <v>1.5524518573625436E-2</v>
      </c>
      <c r="N31">
        <f t="shared" si="13"/>
        <v>3.6106247372949818E-2</v>
      </c>
      <c r="O31">
        <f t="shared" si="13"/>
        <v>2.0649291387340271E-2</v>
      </c>
      <c r="P31">
        <f t="shared" si="13"/>
        <v>8.6474543716737549E-3</v>
      </c>
      <c r="Q31">
        <f t="shared" si="13"/>
        <v>6.2766368564474637E-2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B22B7A0C56424C84E09C5D083D8778" ma:contentTypeVersion="4" ma:contentTypeDescription="Create a new document." ma:contentTypeScope="" ma:versionID="b8186b02fd865bc9066da4ea1347393a">
  <xsd:schema xmlns:xsd="http://www.w3.org/2001/XMLSchema" xmlns:xs="http://www.w3.org/2001/XMLSchema" xmlns:p="http://schemas.microsoft.com/office/2006/metadata/properties" xmlns:ns2="b1f9cbbe-8d38-44c6-8129-028b622639f2" targetNamespace="http://schemas.microsoft.com/office/2006/metadata/properties" ma:root="true" ma:fieldsID="6dcf6b62f7da070482971b0424b38812" ns2:_="">
    <xsd:import namespace="b1f9cbbe-8d38-44c6-8129-028b62263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f9cbbe-8d38-44c6-8129-028b622639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1C4968-FF5A-4DAC-9370-7117DE479A46}"/>
</file>

<file path=customXml/itemProps2.xml><?xml version="1.0" encoding="utf-8"?>
<ds:datastoreItem xmlns:ds="http://schemas.openxmlformats.org/officeDocument/2006/customXml" ds:itemID="{CAD9A564-884A-4FBC-ACE4-E43A8D72CFFD}"/>
</file>

<file path=customXml/itemProps3.xml><?xml version="1.0" encoding="utf-8"?>
<ds:datastoreItem xmlns:ds="http://schemas.openxmlformats.org/officeDocument/2006/customXml" ds:itemID="{6B0651EC-3150-4EBC-B452-B1FBC8B1BC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Samuel Ashu Abey</dc:creator>
  <cp:keywords/>
  <dc:description/>
  <cp:lastModifiedBy>Antonio Jose Exposito</cp:lastModifiedBy>
  <cp:revision/>
  <dcterms:created xsi:type="dcterms:W3CDTF">2025-09-18T05:18:33Z</dcterms:created>
  <dcterms:modified xsi:type="dcterms:W3CDTF">2025-10-22T05:56:55Z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0x01010021B22B7A0C56424C84E09C5D083D8778</vt:lpwstr>
  </property>
</Properties>
</file>