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w89\Documents\experiments\molddevelopment\specimens_020525\"/>
    </mc:Choice>
  </mc:AlternateContent>
  <xr:revisionPtr revIDLastSave="0" documentId="13_ncr:1_{1D796248-1C8C-4754-B9DC-C86488E0E819}" xr6:coauthVersionLast="47" xr6:coauthVersionMax="47" xr10:uidLastSave="{00000000-0000-0000-0000-000000000000}"/>
  <bookViews>
    <workbookView xWindow="28680" yWindow="-120" windowWidth="29040" windowHeight="15720" activeTab="3" xr2:uid="{49107C06-A11B-4067-BBE0-5F22DF62B1FC}"/>
  </bookViews>
  <sheets>
    <sheet name="80% 25C" sheetId="1" r:id="rId1"/>
    <sheet name="80% 30C" sheetId="4" r:id="rId2"/>
    <sheet name="85% 27C" sheetId="6" r:id="rId3"/>
    <sheet name="90% 25C" sheetId="2" r:id="rId4"/>
    <sheet name="90% 30C" sheetId="3" r:id="rId5"/>
    <sheet name="Water Contact Angle" sheetId="7" r:id="rId6"/>
    <sheet name="Thermal Conductivity" sheetId="8" r:id="rId7"/>
    <sheet name="Liquid Water Immersion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3" i="6"/>
  <c r="E13" i="7"/>
  <c r="E12" i="7"/>
  <c r="D13" i="7"/>
  <c r="D12" i="7"/>
  <c r="C13" i="7"/>
  <c r="G5" i="8"/>
  <c r="G6" i="8"/>
  <c r="G7" i="8"/>
  <c r="G8" i="8"/>
  <c r="G9" i="8"/>
  <c r="G10" i="8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2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C16" i="9"/>
  <c r="C15" i="9"/>
  <c r="C14" i="9"/>
  <c r="C13" i="9"/>
  <c r="C12" i="9"/>
  <c r="C11" i="9"/>
  <c r="C10" i="9"/>
  <c r="C9" i="9"/>
  <c r="C8" i="9"/>
  <c r="C7" i="9"/>
  <c r="C3" i="9"/>
  <c r="C4" i="9"/>
  <c r="C5" i="9"/>
  <c r="C6" i="9"/>
  <c r="C2" i="9"/>
  <c r="G3" i="8"/>
  <c r="G4" i="8"/>
  <c r="G2" i="8"/>
  <c r="C12" i="7"/>
</calcChain>
</file>

<file path=xl/sharedStrings.xml><?xml version="1.0" encoding="utf-8"?>
<sst xmlns="http://schemas.openxmlformats.org/spreadsheetml/2006/main" count="236" uniqueCount="42">
  <si>
    <t>28 days score</t>
  </si>
  <si>
    <t>42 days score</t>
  </si>
  <si>
    <t>sample</t>
  </si>
  <si>
    <t>average</t>
  </si>
  <si>
    <t>name</t>
  </si>
  <si>
    <t>A</t>
  </si>
  <si>
    <t>B</t>
  </si>
  <si>
    <t>C</t>
  </si>
  <si>
    <t>percent increase</t>
  </si>
  <si>
    <t>A_1</t>
  </si>
  <si>
    <t>A_2</t>
  </si>
  <si>
    <t>A_3</t>
  </si>
  <si>
    <t>B_2</t>
  </si>
  <si>
    <t>B_1</t>
  </si>
  <si>
    <t>B_3</t>
  </si>
  <si>
    <t>C_1</t>
  </si>
  <si>
    <t>C_2</t>
  </si>
  <si>
    <t>C_3</t>
  </si>
  <si>
    <t>A_4</t>
  </si>
  <si>
    <t>A_5</t>
  </si>
  <si>
    <t>B_4</t>
  </si>
  <si>
    <t>B_5</t>
  </si>
  <si>
    <t>C_4</t>
  </si>
  <si>
    <t>mass before</t>
  </si>
  <si>
    <t>density before</t>
  </si>
  <si>
    <t>mass after 2 h</t>
  </si>
  <si>
    <t>density after 2 h</t>
  </si>
  <si>
    <t>Contact Angle</t>
  </si>
  <si>
    <t>standard error</t>
  </si>
  <si>
    <t>MBC type</t>
  </si>
  <si>
    <t>Specimen number</t>
  </si>
  <si>
    <t>A_6</t>
  </si>
  <si>
    <t>A_7c</t>
  </si>
  <si>
    <t>A_8c</t>
  </si>
  <si>
    <t>B_6</t>
  </si>
  <si>
    <t>B_7c</t>
  </si>
  <si>
    <t>B_8c</t>
  </si>
  <si>
    <t>C_5</t>
  </si>
  <si>
    <t>C_6</t>
  </si>
  <si>
    <t>C_7c</t>
  </si>
  <si>
    <t>C_8c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</si>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</sst>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1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2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79A7"/>
      <color rgb="FFE69F00"/>
      <color rgb="FF0072B2"/>
      <color rgb="FFFEAA02"/>
      <color rgb="FFF2F808"/>
      <color rgb="FF59A14F"/>
      <color rgb="FF4E7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CA2C-CC2D-42CB-BD8C-0EC5A45C8203}">
  <dimension ref="A1:D25"/>
  <sheetViews>
    <sheetView workbookViewId="0">
      <selection activeCell="F2" sqref="F2"/>
    </sheetView>
  </sheetViews>
  <sheetFormatPr defaultRowHeight="14.5" x14ac:dyDescent="0.35"/>
  <sheetData>
    <row r="1" spans="1:4" x14ac:dyDescent="0.35">
      <c r="A1" t="s">
        <v>2</v>
      </c>
      <c r="B1" t="s">
        <v>0</v>
      </c>
      <c r="C1" t="s">
        <v>1</v>
      </c>
    </row>
    <row r="2" spans="1:4" x14ac:dyDescent="0.35">
      <c r="A2" t="s">
        <v>9</v>
      </c>
      <c r="B2">
        <v>1</v>
      </c>
      <c r="C2">
        <v>3</v>
      </c>
    </row>
    <row r="3" spans="1:4" x14ac:dyDescent="0.35">
      <c r="A3" t="s">
        <v>10</v>
      </c>
      <c r="B3">
        <v>1</v>
      </c>
      <c r="C3">
        <v>3</v>
      </c>
    </row>
    <row r="4" spans="1:4" x14ac:dyDescent="0.35">
      <c r="A4" t="s">
        <v>11</v>
      </c>
      <c r="B4">
        <v>1</v>
      </c>
      <c r="C4">
        <v>3</v>
      </c>
      <c r="D4" s="1"/>
    </row>
    <row r="5" spans="1:4" x14ac:dyDescent="0.35">
      <c r="A5" t="s">
        <v>18</v>
      </c>
      <c r="B5">
        <v>1</v>
      </c>
      <c r="C5">
        <v>3</v>
      </c>
    </row>
    <row r="6" spans="1:4" x14ac:dyDescent="0.35">
      <c r="A6" t="s">
        <v>19</v>
      </c>
      <c r="B6">
        <v>1</v>
      </c>
      <c r="C6">
        <v>3</v>
      </c>
    </row>
    <row r="7" spans="1:4" x14ac:dyDescent="0.35">
      <c r="A7" t="s">
        <v>31</v>
      </c>
      <c r="B7">
        <v>1</v>
      </c>
      <c r="C7">
        <v>3</v>
      </c>
    </row>
    <row r="8" spans="1:4" x14ac:dyDescent="0.35">
      <c r="A8" t="s">
        <v>32</v>
      </c>
      <c r="B8">
        <v>0</v>
      </c>
      <c r="C8">
        <v>0</v>
      </c>
    </row>
    <row r="9" spans="1:4" x14ac:dyDescent="0.35">
      <c r="A9" t="s">
        <v>33</v>
      </c>
      <c r="B9">
        <v>0</v>
      </c>
      <c r="C9">
        <v>0</v>
      </c>
    </row>
    <row r="10" spans="1:4" x14ac:dyDescent="0.35">
      <c r="A10" t="s">
        <v>13</v>
      </c>
      <c r="B10">
        <v>1</v>
      </c>
      <c r="C10">
        <v>3</v>
      </c>
    </row>
    <row r="11" spans="1:4" x14ac:dyDescent="0.35">
      <c r="A11" t="s">
        <v>12</v>
      </c>
      <c r="B11">
        <v>1</v>
      </c>
      <c r="C11">
        <v>3</v>
      </c>
    </row>
    <row r="12" spans="1:4" x14ac:dyDescent="0.35">
      <c r="A12" t="s">
        <v>14</v>
      </c>
      <c r="B12">
        <v>1</v>
      </c>
      <c r="C12">
        <v>3</v>
      </c>
    </row>
    <row r="13" spans="1:4" x14ac:dyDescent="0.35">
      <c r="A13" t="s">
        <v>20</v>
      </c>
      <c r="B13">
        <v>1</v>
      </c>
      <c r="C13">
        <v>3</v>
      </c>
    </row>
    <row r="14" spans="1:4" x14ac:dyDescent="0.35">
      <c r="A14" t="s">
        <v>21</v>
      </c>
      <c r="B14">
        <v>1</v>
      </c>
      <c r="C14">
        <v>3</v>
      </c>
    </row>
    <row r="15" spans="1:4" x14ac:dyDescent="0.35">
      <c r="A15" t="s">
        <v>34</v>
      </c>
      <c r="B15">
        <v>1</v>
      </c>
      <c r="C15">
        <v>3</v>
      </c>
    </row>
    <row r="16" spans="1:4" x14ac:dyDescent="0.35">
      <c r="A16" t="s">
        <v>35</v>
      </c>
      <c r="B16">
        <v>0</v>
      </c>
      <c r="C16">
        <v>0</v>
      </c>
    </row>
    <row r="17" spans="1:3" x14ac:dyDescent="0.35">
      <c r="A17" t="s">
        <v>36</v>
      </c>
      <c r="B17">
        <v>0</v>
      </c>
      <c r="C17">
        <v>0</v>
      </c>
    </row>
    <row r="18" spans="1:3" x14ac:dyDescent="0.35">
      <c r="A18" t="s">
        <v>15</v>
      </c>
      <c r="B18">
        <v>1</v>
      </c>
      <c r="C18">
        <v>3</v>
      </c>
    </row>
    <row r="19" spans="1:3" x14ac:dyDescent="0.35">
      <c r="A19" t="s">
        <v>16</v>
      </c>
      <c r="B19">
        <v>1</v>
      </c>
      <c r="C19">
        <v>3</v>
      </c>
    </row>
    <row r="20" spans="1:3" x14ac:dyDescent="0.35">
      <c r="A20" t="s">
        <v>17</v>
      </c>
      <c r="B20">
        <v>1</v>
      </c>
      <c r="C20">
        <v>3</v>
      </c>
    </row>
    <row r="21" spans="1:3" x14ac:dyDescent="0.35">
      <c r="A21" t="s">
        <v>22</v>
      </c>
      <c r="B21">
        <v>1</v>
      </c>
      <c r="C21">
        <v>3</v>
      </c>
    </row>
    <row r="22" spans="1:3" x14ac:dyDescent="0.35">
      <c r="A22" t="s">
        <v>37</v>
      </c>
      <c r="B22">
        <v>1</v>
      </c>
      <c r="C22">
        <v>3</v>
      </c>
    </row>
    <row r="23" spans="1:3" x14ac:dyDescent="0.35">
      <c r="A23" t="s">
        <v>38</v>
      </c>
      <c r="B23">
        <v>1</v>
      </c>
      <c r="C23">
        <v>3</v>
      </c>
    </row>
    <row r="24" spans="1:3" x14ac:dyDescent="0.35">
      <c r="A24" t="s">
        <v>39</v>
      </c>
      <c r="B24">
        <v>0</v>
      </c>
      <c r="C24">
        <v>0</v>
      </c>
    </row>
    <row r="25" spans="1:3" x14ac:dyDescent="0.35">
      <c r="A25" t="s">
        <v>40</v>
      </c>
      <c r="B25">
        <v>0</v>
      </c>
      <c r="C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7AFE-6296-4D92-BC9F-C572D3C62FA6}">
  <dimension ref="A1:F25"/>
  <sheetViews>
    <sheetView workbookViewId="0">
      <selection activeCell="F3" sqref="F3"/>
    </sheetView>
  </sheetViews>
  <sheetFormatPr defaultRowHeight="14.5" x14ac:dyDescent="0.35"/>
  <sheetData>
    <row r="1" spans="1:6" x14ac:dyDescent="0.35">
      <c r="A1" t="s">
        <v>2</v>
      </c>
      <c r="B1" t="s">
        <v>0</v>
      </c>
      <c r="C1" t="s">
        <v>1</v>
      </c>
    </row>
    <row r="2" spans="1:6" x14ac:dyDescent="0.35">
      <c r="A2" t="s">
        <v>9</v>
      </c>
      <c r="B2">
        <v>3</v>
      </c>
      <c r="C2" t="s">
        <v>41</v>
      </c>
      <c r="F2">
        <f>_xlfn.STDEV.P(B10:B15)/SQRT(6)</f>
        <v>0.3042903097250923</v>
      </c>
    </row>
    <row r="3" spans="1:6" x14ac:dyDescent="0.35">
      <c r="A3" t="s">
        <v>10</v>
      </c>
      <c r="B3">
        <v>1</v>
      </c>
      <c r="C3">
        <v>3</v>
      </c>
    </row>
    <row r="4" spans="1:6" x14ac:dyDescent="0.35">
      <c r="A4" t="s">
        <v>11</v>
      </c>
      <c r="B4">
        <v>3</v>
      </c>
      <c r="C4" t="s">
        <v>41</v>
      </c>
    </row>
    <row r="5" spans="1:6" x14ac:dyDescent="0.35">
      <c r="A5" t="s">
        <v>18</v>
      </c>
      <c r="B5">
        <v>1</v>
      </c>
      <c r="C5">
        <v>3</v>
      </c>
    </row>
    <row r="6" spans="1:6" x14ac:dyDescent="0.35">
      <c r="A6" t="s">
        <v>19</v>
      </c>
      <c r="B6">
        <v>1</v>
      </c>
      <c r="C6">
        <v>3</v>
      </c>
    </row>
    <row r="7" spans="1:6" x14ac:dyDescent="0.35">
      <c r="A7" t="s">
        <v>31</v>
      </c>
      <c r="B7">
        <v>1</v>
      </c>
      <c r="C7">
        <v>3</v>
      </c>
    </row>
    <row r="8" spans="1:6" x14ac:dyDescent="0.35">
      <c r="A8" t="s">
        <v>32</v>
      </c>
      <c r="B8">
        <v>0</v>
      </c>
      <c r="C8">
        <v>0</v>
      </c>
    </row>
    <row r="9" spans="1:6" x14ac:dyDescent="0.35">
      <c r="A9" t="s">
        <v>33</v>
      </c>
      <c r="B9">
        <v>0</v>
      </c>
      <c r="C9">
        <v>0</v>
      </c>
    </row>
    <row r="10" spans="1:6" x14ac:dyDescent="0.35">
      <c r="A10" t="s">
        <v>13</v>
      </c>
      <c r="B10">
        <v>3</v>
      </c>
      <c r="C10" t="s">
        <v>41</v>
      </c>
    </row>
    <row r="11" spans="1:6" x14ac:dyDescent="0.35">
      <c r="A11" t="s">
        <v>12</v>
      </c>
      <c r="B11">
        <v>2</v>
      </c>
      <c r="C11" t="s">
        <v>41</v>
      </c>
    </row>
    <row r="12" spans="1:6" x14ac:dyDescent="0.35">
      <c r="A12" t="s">
        <v>14</v>
      </c>
      <c r="B12">
        <v>2</v>
      </c>
      <c r="C12" t="s">
        <v>41</v>
      </c>
    </row>
    <row r="13" spans="1:6" x14ac:dyDescent="0.35">
      <c r="A13" t="s">
        <v>20</v>
      </c>
      <c r="B13">
        <v>3</v>
      </c>
      <c r="C13" t="s">
        <v>41</v>
      </c>
    </row>
    <row r="14" spans="1:6" x14ac:dyDescent="0.35">
      <c r="A14" t="s">
        <v>21</v>
      </c>
      <c r="B14">
        <v>3</v>
      </c>
      <c r="C14" t="s">
        <v>41</v>
      </c>
    </row>
    <row r="15" spans="1:6" x14ac:dyDescent="0.35">
      <c r="A15" t="s">
        <v>34</v>
      </c>
      <c r="B15">
        <v>1</v>
      </c>
      <c r="C15">
        <v>3</v>
      </c>
    </row>
    <row r="16" spans="1:6" x14ac:dyDescent="0.35">
      <c r="A16" t="s">
        <v>35</v>
      </c>
      <c r="B16">
        <v>0</v>
      </c>
      <c r="C16">
        <v>0</v>
      </c>
    </row>
    <row r="17" spans="1:3" x14ac:dyDescent="0.35">
      <c r="A17" t="s">
        <v>36</v>
      </c>
      <c r="B17">
        <v>0</v>
      </c>
      <c r="C17">
        <v>0</v>
      </c>
    </row>
    <row r="18" spans="1:3" x14ac:dyDescent="0.35">
      <c r="A18" t="s">
        <v>15</v>
      </c>
      <c r="B18">
        <v>3</v>
      </c>
      <c r="C18" t="s">
        <v>41</v>
      </c>
    </row>
    <row r="19" spans="1:3" x14ac:dyDescent="0.35">
      <c r="A19" t="s">
        <v>16</v>
      </c>
      <c r="B19">
        <v>3</v>
      </c>
      <c r="C19" t="s">
        <v>41</v>
      </c>
    </row>
    <row r="20" spans="1:3" x14ac:dyDescent="0.35">
      <c r="A20" t="s">
        <v>17</v>
      </c>
      <c r="B20">
        <v>3</v>
      </c>
      <c r="C20" t="s">
        <v>41</v>
      </c>
    </row>
    <row r="21" spans="1:3" x14ac:dyDescent="0.35">
      <c r="A21" t="s">
        <v>22</v>
      </c>
      <c r="B21">
        <v>3</v>
      </c>
      <c r="C21" t="s">
        <v>41</v>
      </c>
    </row>
    <row r="22" spans="1:3" x14ac:dyDescent="0.35">
      <c r="A22" t="s">
        <v>37</v>
      </c>
      <c r="B22">
        <v>3</v>
      </c>
      <c r="C22" t="s">
        <v>41</v>
      </c>
    </row>
    <row r="23" spans="1:3" x14ac:dyDescent="0.35">
      <c r="A23" t="s">
        <v>38</v>
      </c>
      <c r="B23">
        <v>3</v>
      </c>
      <c r="C23" t="s">
        <v>41</v>
      </c>
    </row>
    <row r="24" spans="1:3" x14ac:dyDescent="0.35">
      <c r="A24" t="s">
        <v>39</v>
      </c>
      <c r="B24">
        <v>0</v>
      </c>
      <c r="C24">
        <v>0</v>
      </c>
    </row>
    <row r="25" spans="1:3" x14ac:dyDescent="0.35">
      <c r="A25" t="s">
        <v>40</v>
      </c>
      <c r="B25">
        <v>0</v>
      </c>
      <c r="C2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3E68-8CCB-422D-8BE7-0DF4DE91A748}">
  <dimension ref="A1:F25"/>
  <sheetViews>
    <sheetView workbookViewId="0">
      <selection activeCell="F3" sqref="F3"/>
    </sheetView>
  </sheetViews>
  <sheetFormatPr defaultRowHeight="14.5" x14ac:dyDescent="0.35"/>
  <sheetData>
    <row r="1" spans="1:6" x14ac:dyDescent="0.35">
      <c r="A1" t="s">
        <v>2</v>
      </c>
      <c r="B1" t="s">
        <v>0</v>
      </c>
      <c r="C1" t="s">
        <v>1</v>
      </c>
    </row>
    <row r="2" spans="1:6" x14ac:dyDescent="0.35">
      <c r="A2" t="s">
        <v>9</v>
      </c>
      <c r="B2">
        <v>1</v>
      </c>
      <c r="C2">
        <v>3</v>
      </c>
    </row>
    <row r="3" spans="1:6" x14ac:dyDescent="0.35">
      <c r="A3" t="s">
        <v>10</v>
      </c>
      <c r="B3">
        <v>1</v>
      </c>
      <c r="C3">
        <v>3</v>
      </c>
      <c r="F3">
        <f>_xlfn.STDEV.P(B2:B7)/SQRT(6)</f>
        <v>0.38490017945975052</v>
      </c>
    </row>
    <row r="4" spans="1:6" x14ac:dyDescent="0.35">
      <c r="A4" t="s">
        <v>11</v>
      </c>
      <c r="B4">
        <v>1</v>
      </c>
      <c r="C4">
        <v>3</v>
      </c>
    </row>
    <row r="5" spans="1:6" x14ac:dyDescent="0.35">
      <c r="A5" t="s">
        <v>18</v>
      </c>
      <c r="B5">
        <v>3</v>
      </c>
      <c r="C5" t="s">
        <v>41</v>
      </c>
    </row>
    <row r="6" spans="1:6" x14ac:dyDescent="0.35">
      <c r="A6" t="s">
        <v>19</v>
      </c>
      <c r="B6">
        <v>1</v>
      </c>
      <c r="C6">
        <v>3</v>
      </c>
    </row>
    <row r="7" spans="1:6" x14ac:dyDescent="0.35">
      <c r="A7" t="s">
        <v>31</v>
      </c>
      <c r="B7">
        <v>3</v>
      </c>
      <c r="C7" t="s">
        <v>41</v>
      </c>
    </row>
    <row r="8" spans="1:6" x14ac:dyDescent="0.35">
      <c r="A8" t="s">
        <v>32</v>
      </c>
      <c r="B8">
        <v>0</v>
      </c>
      <c r="C8">
        <v>0</v>
      </c>
    </row>
    <row r="9" spans="1:6" x14ac:dyDescent="0.35">
      <c r="A9" t="s">
        <v>33</v>
      </c>
      <c r="B9">
        <v>0</v>
      </c>
      <c r="C9">
        <v>0</v>
      </c>
    </row>
    <row r="10" spans="1:6" x14ac:dyDescent="0.35">
      <c r="A10" t="s">
        <v>13</v>
      </c>
      <c r="B10">
        <v>3</v>
      </c>
      <c r="C10" t="s">
        <v>41</v>
      </c>
    </row>
    <row r="11" spans="1:6" x14ac:dyDescent="0.35">
      <c r="A11" t="s">
        <v>12</v>
      </c>
      <c r="B11">
        <v>3</v>
      </c>
      <c r="C11" t="s">
        <v>41</v>
      </c>
    </row>
    <row r="12" spans="1:6" x14ac:dyDescent="0.35">
      <c r="A12" t="s">
        <v>14</v>
      </c>
      <c r="B12">
        <v>3</v>
      </c>
      <c r="C12" t="s">
        <v>41</v>
      </c>
    </row>
    <row r="13" spans="1:6" x14ac:dyDescent="0.35">
      <c r="A13" t="s">
        <v>20</v>
      </c>
      <c r="B13">
        <v>3</v>
      </c>
      <c r="C13" t="s">
        <v>41</v>
      </c>
    </row>
    <row r="14" spans="1:6" x14ac:dyDescent="0.35">
      <c r="A14" t="s">
        <v>21</v>
      </c>
      <c r="B14">
        <v>3</v>
      </c>
      <c r="C14" t="s">
        <v>41</v>
      </c>
    </row>
    <row r="15" spans="1:6" x14ac:dyDescent="0.35">
      <c r="A15" t="s">
        <v>34</v>
      </c>
      <c r="B15">
        <v>3</v>
      </c>
      <c r="C15" t="s">
        <v>41</v>
      </c>
    </row>
    <row r="16" spans="1:6" x14ac:dyDescent="0.35">
      <c r="A16" t="s">
        <v>35</v>
      </c>
      <c r="B16">
        <v>0</v>
      </c>
      <c r="C16">
        <v>0</v>
      </c>
    </row>
    <row r="17" spans="1:3" x14ac:dyDescent="0.35">
      <c r="A17" t="s">
        <v>36</v>
      </c>
      <c r="B17">
        <v>0</v>
      </c>
      <c r="C17">
        <v>0</v>
      </c>
    </row>
    <row r="18" spans="1:3" x14ac:dyDescent="0.35">
      <c r="A18" t="s">
        <v>15</v>
      </c>
      <c r="B18">
        <v>3</v>
      </c>
      <c r="C18" t="s">
        <v>41</v>
      </c>
    </row>
    <row r="19" spans="1:3" x14ac:dyDescent="0.35">
      <c r="A19" t="s">
        <v>16</v>
      </c>
      <c r="B19">
        <v>3</v>
      </c>
      <c r="C19" t="s">
        <v>41</v>
      </c>
    </row>
    <row r="20" spans="1:3" x14ac:dyDescent="0.35">
      <c r="A20" t="s">
        <v>17</v>
      </c>
      <c r="B20">
        <v>3</v>
      </c>
      <c r="C20" t="s">
        <v>41</v>
      </c>
    </row>
    <row r="21" spans="1:3" x14ac:dyDescent="0.35">
      <c r="A21" t="s">
        <v>22</v>
      </c>
      <c r="B21">
        <v>3</v>
      </c>
      <c r="C21" t="s">
        <v>41</v>
      </c>
    </row>
    <row r="22" spans="1:3" x14ac:dyDescent="0.35">
      <c r="A22" t="s">
        <v>37</v>
      </c>
      <c r="B22">
        <v>3</v>
      </c>
      <c r="C22" t="s">
        <v>41</v>
      </c>
    </row>
    <row r="23" spans="1:3" x14ac:dyDescent="0.35">
      <c r="A23" t="s">
        <v>38</v>
      </c>
      <c r="B23">
        <v>3</v>
      </c>
      <c r="C23" t="s">
        <v>41</v>
      </c>
    </row>
    <row r="24" spans="1:3" x14ac:dyDescent="0.35">
      <c r="A24" t="s">
        <v>39</v>
      </c>
      <c r="B24">
        <v>0</v>
      </c>
      <c r="C24">
        <v>0</v>
      </c>
    </row>
    <row r="25" spans="1:3" x14ac:dyDescent="0.35">
      <c r="A25" t="s">
        <v>40</v>
      </c>
      <c r="B25">
        <v>0</v>
      </c>
      <c r="C2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F5BE-0373-49DC-8F2C-F05AA55B0364}">
  <dimension ref="A1:C25"/>
  <sheetViews>
    <sheetView tabSelected="1" workbookViewId="0">
      <selection activeCell="F5" sqref="F5"/>
    </sheetView>
  </sheetViews>
  <sheetFormatPr defaultRowHeight="14.5" x14ac:dyDescent="0.35"/>
  <sheetData>
    <row r="1" spans="1:3" x14ac:dyDescent="0.35">
      <c r="A1" t="s">
        <v>2</v>
      </c>
      <c r="B1" t="s">
        <v>0</v>
      </c>
      <c r="C1" t="s">
        <v>1</v>
      </c>
    </row>
    <row r="2" spans="1:3" x14ac:dyDescent="0.35">
      <c r="A2" t="s">
        <v>9</v>
      </c>
      <c r="B2">
        <v>1</v>
      </c>
      <c r="C2">
        <v>3</v>
      </c>
    </row>
    <row r="3" spans="1:3" x14ac:dyDescent="0.35">
      <c r="A3" t="s">
        <v>10</v>
      </c>
      <c r="B3">
        <v>2</v>
      </c>
      <c r="C3" t="s">
        <v>41</v>
      </c>
    </row>
    <row r="4" spans="1:3" x14ac:dyDescent="0.35">
      <c r="A4" t="s">
        <v>11</v>
      </c>
      <c r="B4">
        <v>1</v>
      </c>
      <c r="C4">
        <v>3</v>
      </c>
    </row>
    <row r="5" spans="1:3" x14ac:dyDescent="0.35">
      <c r="A5" t="s">
        <v>18</v>
      </c>
      <c r="B5">
        <v>2</v>
      </c>
      <c r="C5" t="s">
        <v>41</v>
      </c>
    </row>
    <row r="6" spans="1:3" x14ac:dyDescent="0.35">
      <c r="A6" t="s">
        <v>19</v>
      </c>
      <c r="B6">
        <v>1</v>
      </c>
      <c r="C6">
        <v>3</v>
      </c>
    </row>
    <row r="7" spans="1:3" x14ac:dyDescent="0.35">
      <c r="A7" t="s">
        <v>31</v>
      </c>
      <c r="B7">
        <v>1</v>
      </c>
      <c r="C7">
        <v>3</v>
      </c>
    </row>
    <row r="8" spans="1:3" x14ac:dyDescent="0.35">
      <c r="A8" t="s">
        <v>32</v>
      </c>
      <c r="B8">
        <v>0</v>
      </c>
      <c r="C8">
        <v>0</v>
      </c>
    </row>
    <row r="9" spans="1:3" x14ac:dyDescent="0.35">
      <c r="A9" t="s">
        <v>33</v>
      </c>
      <c r="B9">
        <v>0</v>
      </c>
      <c r="C9">
        <v>0</v>
      </c>
    </row>
    <row r="10" spans="1:3" x14ac:dyDescent="0.35">
      <c r="A10" t="s">
        <v>13</v>
      </c>
      <c r="B10">
        <v>3</v>
      </c>
      <c r="C10" t="s">
        <v>41</v>
      </c>
    </row>
    <row r="11" spans="1:3" x14ac:dyDescent="0.35">
      <c r="A11" t="s">
        <v>12</v>
      </c>
      <c r="B11">
        <v>3</v>
      </c>
      <c r="C11" t="s">
        <v>41</v>
      </c>
    </row>
    <row r="12" spans="1:3" x14ac:dyDescent="0.35">
      <c r="A12" t="s">
        <v>14</v>
      </c>
      <c r="B12">
        <v>3</v>
      </c>
      <c r="C12" t="s">
        <v>41</v>
      </c>
    </row>
    <row r="13" spans="1:3" x14ac:dyDescent="0.35">
      <c r="A13" t="s">
        <v>20</v>
      </c>
      <c r="B13">
        <v>3</v>
      </c>
      <c r="C13" t="s">
        <v>41</v>
      </c>
    </row>
    <row r="14" spans="1:3" x14ac:dyDescent="0.35">
      <c r="A14" t="s">
        <v>21</v>
      </c>
      <c r="B14">
        <v>3</v>
      </c>
      <c r="C14" t="s">
        <v>41</v>
      </c>
    </row>
    <row r="15" spans="1:3" x14ac:dyDescent="0.35">
      <c r="A15" t="s">
        <v>34</v>
      </c>
      <c r="B15">
        <v>3</v>
      </c>
      <c r="C15" t="s">
        <v>41</v>
      </c>
    </row>
    <row r="16" spans="1:3" x14ac:dyDescent="0.35">
      <c r="A16" t="s">
        <v>35</v>
      </c>
      <c r="B16">
        <v>0</v>
      </c>
      <c r="C16">
        <v>0</v>
      </c>
    </row>
    <row r="17" spans="1:3" x14ac:dyDescent="0.35">
      <c r="A17" t="s">
        <v>36</v>
      </c>
      <c r="B17">
        <v>0</v>
      </c>
      <c r="C17">
        <v>0</v>
      </c>
    </row>
    <row r="18" spans="1:3" x14ac:dyDescent="0.35">
      <c r="A18" t="s">
        <v>15</v>
      </c>
      <c r="B18">
        <v>2</v>
      </c>
      <c r="C18">
        <v>3</v>
      </c>
    </row>
    <row r="19" spans="1:3" x14ac:dyDescent="0.35">
      <c r="A19" t="s">
        <v>16</v>
      </c>
      <c r="B19">
        <v>2</v>
      </c>
      <c r="C19">
        <v>3</v>
      </c>
    </row>
    <row r="20" spans="1:3" x14ac:dyDescent="0.35">
      <c r="A20" t="s">
        <v>17</v>
      </c>
      <c r="B20">
        <v>2</v>
      </c>
      <c r="C20">
        <v>3</v>
      </c>
    </row>
    <row r="21" spans="1:3" x14ac:dyDescent="0.35">
      <c r="A21" t="s">
        <v>22</v>
      </c>
      <c r="B21">
        <v>3</v>
      </c>
      <c r="C21" t="s">
        <v>41</v>
      </c>
    </row>
    <row r="22" spans="1:3" x14ac:dyDescent="0.35">
      <c r="A22" t="s">
        <v>37</v>
      </c>
      <c r="B22">
        <v>2</v>
      </c>
      <c r="C22">
        <v>3</v>
      </c>
    </row>
    <row r="23" spans="1:3" x14ac:dyDescent="0.35">
      <c r="A23" t="s">
        <v>38</v>
      </c>
      <c r="B23">
        <v>3</v>
      </c>
      <c r="C23" t="s">
        <v>41</v>
      </c>
    </row>
    <row r="24" spans="1:3" x14ac:dyDescent="0.35">
      <c r="A24" t="s">
        <v>39</v>
      </c>
      <c r="B24">
        <v>0</v>
      </c>
      <c r="C24">
        <v>0</v>
      </c>
    </row>
    <row r="25" spans="1:3" x14ac:dyDescent="0.35">
      <c r="A25" t="s">
        <v>40</v>
      </c>
      <c r="B25">
        <v>0</v>
      </c>
      <c r="C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6128-A163-459C-B004-91A95DFFAF9A}">
  <dimension ref="A1:C25"/>
  <sheetViews>
    <sheetView workbookViewId="0">
      <selection activeCell="C26" sqref="C26"/>
    </sheetView>
  </sheetViews>
  <sheetFormatPr defaultRowHeight="14.5" x14ac:dyDescent="0.35"/>
  <sheetData>
    <row r="1" spans="1:3" x14ac:dyDescent="0.35">
      <c r="A1" t="s">
        <v>2</v>
      </c>
      <c r="B1" t="s">
        <v>0</v>
      </c>
      <c r="C1" t="s">
        <v>1</v>
      </c>
    </row>
    <row r="2" spans="1:3" x14ac:dyDescent="0.35">
      <c r="A2" t="s">
        <v>9</v>
      </c>
      <c r="B2">
        <v>3</v>
      </c>
      <c r="C2" t="s">
        <v>41</v>
      </c>
    </row>
    <row r="3" spans="1:3" x14ac:dyDescent="0.35">
      <c r="A3" t="s">
        <v>10</v>
      </c>
      <c r="B3">
        <v>3</v>
      </c>
      <c r="C3" t="s">
        <v>41</v>
      </c>
    </row>
    <row r="4" spans="1:3" x14ac:dyDescent="0.35">
      <c r="A4" t="s">
        <v>11</v>
      </c>
      <c r="B4">
        <v>3</v>
      </c>
      <c r="C4" t="s">
        <v>41</v>
      </c>
    </row>
    <row r="5" spans="1:3" x14ac:dyDescent="0.35">
      <c r="A5" t="s">
        <v>18</v>
      </c>
      <c r="B5">
        <v>3</v>
      </c>
      <c r="C5" t="s">
        <v>41</v>
      </c>
    </row>
    <row r="6" spans="1:3" x14ac:dyDescent="0.35">
      <c r="A6" t="s">
        <v>19</v>
      </c>
      <c r="B6">
        <v>3</v>
      </c>
      <c r="C6" t="s">
        <v>41</v>
      </c>
    </row>
    <row r="7" spans="1:3" x14ac:dyDescent="0.35">
      <c r="A7" t="s">
        <v>31</v>
      </c>
      <c r="B7">
        <v>3</v>
      </c>
      <c r="C7" t="s">
        <v>41</v>
      </c>
    </row>
    <row r="8" spans="1:3" x14ac:dyDescent="0.35">
      <c r="A8" t="s">
        <v>32</v>
      </c>
      <c r="B8">
        <v>0</v>
      </c>
      <c r="C8" t="s">
        <v>41</v>
      </c>
    </row>
    <row r="9" spans="1:3" x14ac:dyDescent="0.35">
      <c r="A9" t="s">
        <v>33</v>
      </c>
      <c r="B9">
        <v>0</v>
      </c>
      <c r="C9" t="s">
        <v>41</v>
      </c>
    </row>
    <row r="10" spans="1:3" x14ac:dyDescent="0.35">
      <c r="A10" t="s">
        <v>13</v>
      </c>
      <c r="B10">
        <v>3</v>
      </c>
      <c r="C10" t="s">
        <v>41</v>
      </c>
    </row>
    <row r="11" spans="1:3" x14ac:dyDescent="0.35">
      <c r="A11" t="s">
        <v>12</v>
      </c>
      <c r="B11">
        <v>3</v>
      </c>
      <c r="C11" t="s">
        <v>41</v>
      </c>
    </row>
    <row r="12" spans="1:3" x14ac:dyDescent="0.35">
      <c r="A12" t="s">
        <v>14</v>
      </c>
      <c r="B12">
        <v>3</v>
      </c>
      <c r="C12" t="s">
        <v>41</v>
      </c>
    </row>
    <row r="13" spans="1:3" x14ac:dyDescent="0.35">
      <c r="A13" t="s">
        <v>20</v>
      </c>
      <c r="B13">
        <v>3</v>
      </c>
      <c r="C13" t="s">
        <v>41</v>
      </c>
    </row>
    <row r="14" spans="1:3" x14ac:dyDescent="0.35">
      <c r="A14" t="s">
        <v>21</v>
      </c>
      <c r="B14">
        <v>3</v>
      </c>
      <c r="C14" t="s">
        <v>41</v>
      </c>
    </row>
    <row r="15" spans="1:3" x14ac:dyDescent="0.35">
      <c r="A15" t="s">
        <v>34</v>
      </c>
      <c r="B15">
        <v>3</v>
      </c>
      <c r="C15" t="s">
        <v>41</v>
      </c>
    </row>
    <row r="16" spans="1:3" x14ac:dyDescent="0.35">
      <c r="A16" t="s">
        <v>35</v>
      </c>
      <c r="B16">
        <v>0</v>
      </c>
      <c r="C16" t="s">
        <v>41</v>
      </c>
    </row>
    <row r="17" spans="1:3" x14ac:dyDescent="0.35">
      <c r="A17" t="s">
        <v>36</v>
      </c>
      <c r="B17">
        <v>0</v>
      </c>
      <c r="C17" t="s">
        <v>41</v>
      </c>
    </row>
    <row r="18" spans="1:3" x14ac:dyDescent="0.35">
      <c r="A18" t="s">
        <v>15</v>
      </c>
      <c r="B18">
        <v>3</v>
      </c>
      <c r="C18" t="s">
        <v>41</v>
      </c>
    </row>
    <row r="19" spans="1:3" x14ac:dyDescent="0.35">
      <c r="A19" t="s">
        <v>16</v>
      </c>
      <c r="B19">
        <v>3</v>
      </c>
      <c r="C19" t="s">
        <v>41</v>
      </c>
    </row>
    <row r="20" spans="1:3" x14ac:dyDescent="0.35">
      <c r="A20" t="s">
        <v>17</v>
      </c>
      <c r="B20">
        <v>3</v>
      </c>
      <c r="C20" t="s">
        <v>41</v>
      </c>
    </row>
    <row r="21" spans="1:3" x14ac:dyDescent="0.35">
      <c r="A21" t="s">
        <v>22</v>
      </c>
      <c r="B21">
        <v>3</v>
      </c>
      <c r="C21" t="s">
        <v>41</v>
      </c>
    </row>
    <row r="22" spans="1:3" x14ac:dyDescent="0.35">
      <c r="A22" t="s">
        <v>37</v>
      </c>
      <c r="B22">
        <v>3</v>
      </c>
      <c r="C22" t="s">
        <v>41</v>
      </c>
    </row>
    <row r="23" spans="1:3" x14ac:dyDescent="0.35">
      <c r="A23" t="s">
        <v>38</v>
      </c>
      <c r="B23">
        <v>3</v>
      </c>
      <c r="C23" t="s">
        <v>41</v>
      </c>
    </row>
    <row r="24" spans="1:3" x14ac:dyDescent="0.35">
      <c r="A24" t="s">
        <v>39</v>
      </c>
      <c r="B24">
        <v>0</v>
      </c>
      <c r="C24" t="s">
        <v>41</v>
      </c>
    </row>
    <row r="25" spans="1:3" x14ac:dyDescent="0.35">
      <c r="A25" t="s">
        <v>40</v>
      </c>
      <c r="B25">
        <v>0</v>
      </c>
      <c r="C2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D626-035A-4CB9-A13E-28E44F4FC978}">
  <dimension ref="A1:I13"/>
  <sheetViews>
    <sheetView zoomScale="120" zoomScaleNormal="120" workbookViewId="0">
      <selection activeCell="A3" sqref="A3"/>
    </sheetView>
  </sheetViews>
  <sheetFormatPr defaultRowHeight="14.5" x14ac:dyDescent="0.35"/>
  <cols>
    <col min="6" max="6" width="12.36328125" bestFit="1" customWidth="1"/>
  </cols>
  <sheetData>
    <row r="1" spans="1:9" x14ac:dyDescent="0.35">
      <c r="A1" t="s">
        <v>29</v>
      </c>
      <c r="C1" t="s">
        <v>5</v>
      </c>
      <c r="D1" t="s">
        <v>6</v>
      </c>
      <c r="E1" t="s">
        <v>7</v>
      </c>
    </row>
    <row r="2" spans="1:9" x14ac:dyDescent="0.35">
      <c r="A2" t="s">
        <v>30</v>
      </c>
      <c r="C2" t="s">
        <v>27</v>
      </c>
    </row>
    <row r="3" spans="1:9" x14ac:dyDescent="0.35">
      <c r="A3">
        <v>1</v>
      </c>
      <c r="B3">
        <v>1</v>
      </c>
      <c r="C3">
        <v>139.1</v>
      </c>
      <c r="D3">
        <v>127.5</v>
      </c>
      <c r="E3" s="8">
        <v>137.43</v>
      </c>
      <c r="F3" s="8"/>
    </row>
    <row r="4" spans="1:9" x14ac:dyDescent="0.35">
      <c r="B4">
        <v>2</v>
      </c>
      <c r="C4">
        <v>145.4</v>
      </c>
      <c r="D4">
        <v>131</v>
      </c>
      <c r="E4" s="8">
        <v>140.83000000000001</v>
      </c>
      <c r="F4" s="8"/>
    </row>
    <row r="5" spans="1:9" x14ac:dyDescent="0.35">
      <c r="B5">
        <v>3</v>
      </c>
      <c r="C5">
        <v>145.1</v>
      </c>
      <c r="D5">
        <v>129.5</v>
      </c>
      <c r="E5" s="8">
        <v>130.22999999999999</v>
      </c>
      <c r="F5" s="8"/>
    </row>
    <row r="6" spans="1:9" x14ac:dyDescent="0.35">
      <c r="A6">
        <v>2</v>
      </c>
      <c r="B6">
        <v>1</v>
      </c>
      <c r="C6">
        <v>150.9</v>
      </c>
      <c r="D6">
        <v>134</v>
      </c>
      <c r="E6" s="8">
        <v>123.83</v>
      </c>
      <c r="F6" s="8"/>
      <c r="I6" s="2"/>
    </row>
    <row r="7" spans="1:9" x14ac:dyDescent="0.35">
      <c r="B7">
        <v>2</v>
      </c>
      <c r="C7">
        <v>136</v>
      </c>
      <c r="D7" s="2">
        <v>133</v>
      </c>
      <c r="E7" s="8">
        <v>126.83</v>
      </c>
      <c r="F7" s="8"/>
    </row>
    <row r="8" spans="1:9" x14ac:dyDescent="0.35">
      <c r="B8">
        <v>3</v>
      </c>
      <c r="C8">
        <v>147.9</v>
      </c>
      <c r="D8">
        <v>137</v>
      </c>
      <c r="E8" s="8">
        <v>128.83000000000001</v>
      </c>
      <c r="F8" s="8"/>
    </row>
    <row r="9" spans="1:9" x14ac:dyDescent="0.35">
      <c r="A9">
        <v>3</v>
      </c>
      <c r="B9">
        <v>1</v>
      </c>
      <c r="C9">
        <v>139.6</v>
      </c>
      <c r="D9">
        <v>135</v>
      </c>
      <c r="E9" s="8">
        <v>143.83000000000001</v>
      </c>
      <c r="F9" s="8"/>
    </row>
    <row r="10" spans="1:9" x14ac:dyDescent="0.35">
      <c r="B10">
        <v>2</v>
      </c>
      <c r="C10">
        <v>136.4</v>
      </c>
      <c r="D10">
        <v>140.5</v>
      </c>
      <c r="E10" s="8">
        <v>133.83000000000001</v>
      </c>
      <c r="F10" s="8"/>
    </row>
    <row r="11" spans="1:9" x14ac:dyDescent="0.35">
      <c r="B11">
        <v>3</v>
      </c>
      <c r="C11">
        <v>136</v>
      </c>
      <c r="D11">
        <v>138.5</v>
      </c>
      <c r="E11" s="8">
        <v>138.83000000000001</v>
      </c>
      <c r="F11" s="8"/>
    </row>
    <row r="12" spans="1:9" x14ac:dyDescent="0.35">
      <c r="B12" t="s">
        <v>3</v>
      </c>
      <c r="C12" s="7">
        <f>AVERAGE(C3:C11)</f>
        <v>141.82222222222222</v>
      </c>
      <c r="D12">
        <f>AVERAGE(D3:D11)</f>
        <v>134</v>
      </c>
      <c r="E12">
        <f>AVERAGE(E3:E11)</f>
        <v>133.83000000000001</v>
      </c>
    </row>
    <row r="13" spans="1:9" x14ac:dyDescent="0.35">
      <c r="B13" t="s">
        <v>28</v>
      </c>
      <c r="C13" s="7">
        <f>STDEVP(C3:C11)/3</f>
        <v>1.765357850463199</v>
      </c>
      <c r="D13" s="7">
        <f>STDEVP(D3:D11)/3</f>
        <v>1.3379549531991437</v>
      </c>
      <c r="E13" s="7">
        <f>STDEVP(E3:E11)/3</f>
        <v>2.1485567938261032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F388-2530-4520-AB34-99FC26CAFC67}">
  <dimension ref="A1:G10"/>
  <sheetViews>
    <sheetView workbookViewId="0">
      <selection activeCell="M10" sqref="M10"/>
    </sheetView>
  </sheetViews>
  <sheetFormatPr defaultRowHeight="14.5" x14ac:dyDescent="0.35"/>
  <sheetData>
    <row r="1" spans="1:7" x14ac:dyDescent="0.35">
      <c r="A1" t="s">
        <v>4</v>
      </c>
      <c r="B1">
        <v>1</v>
      </c>
      <c r="C1">
        <v>2</v>
      </c>
      <c r="D1">
        <v>3</v>
      </c>
      <c r="E1">
        <v>4</v>
      </c>
      <c r="F1">
        <v>5</v>
      </c>
      <c r="G1" t="s">
        <v>3</v>
      </c>
    </row>
    <row r="2" spans="1:7" x14ac:dyDescent="0.35">
      <c r="A2" t="s">
        <v>9</v>
      </c>
      <c r="B2">
        <v>4.1770000000000002E-2</v>
      </c>
      <c r="C2">
        <v>4.1590000000000002E-2</v>
      </c>
      <c r="D2">
        <v>4.1500000000000002E-2</v>
      </c>
      <c r="E2">
        <v>4.1480000000000003E-2</v>
      </c>
      <c r="F2">
        <v>4.1500000000000002E-2</v>
      </c>
      <c r="G2">
        <f>AVERAGE(B2:F2)</f>
        <v>4.1568000000000001E-2</v>
      </c>
    </row>
    <row r="3" spans="1:7" x14ac:dyDescent="0.35">
      <c r="A3" t="s">
        <v>10</v>
      </c>
      <c r="B3">
        <v>4.1700000000000001E-2</v>
      </c>
      <c r="C3">
        <v>4.1265000000000003E-2</v>
      </c>
      <c r="D3">
        <v>4.1169999999999998E-2</v>
      </c>
      <c r="E3">
        <v>4.1140000000000003E-2</v>
      </c>
      <c r="F3">
        <v>4.1209999999999997E-2</v>
      </c>
      <c r="G3">
        <f t="shared" ref="G3:G10" si="0">AVERAGE(B3:F3)</f>
        <v>4.1297E-2</v>
      </c>
    </row>
    <row r="4" spans="1:7" ht="15" thickBot="1" x14ac:dyDescent="0.4">
      <c r="A4" t="s">
        <v>11</v>
      </c>
      <c r="B4">
        <v>4.0099999999999997E-2</v>
      </c>
      <c r="C4">
        <v>3.9699999999999999E-2</v>
      </c>
      <c r="D4">
        <v>3.95E-2</v>
      </c>
      <c r="E4">
        <v>3.95E-2</v>
      </c>
      <c r="F4">
        <v>3.9480000000000001E-2</v>
      </c>
      <c r="G4">
        <f t="shared" si="0"/>
        <v>3.9656000000000004E-2</v>
      </c>
    </row>
    <row r="5" spans="1:7" ht="15" thickBot="1" x14ac:dyDescent="0.4">
      <c r="A5" s="3" t="s">
        <v>13</v>
      </c>
      <c r="B5" s="4">
        <v>4.1000000000000002E-2</v>
      </c>
      <c r="C5" s="4">
        <v>4.07E-2</v>
      </c>
      <c r="D5" s="4">
        <v>4.02E-2</v>
      </c>
      <c r="E5" s="4">
        <v>4.0099999999999997E-2</v>
      </c>
      <c r="F5" s="4">
        <v>4.02E-2</v>
      </c>
      <c r="G5">
        <f t="shared" si="0"/>
        <v>4.0439999999999997E-2</v>
      </c>
    </row>
    <row r="6" spans="1:7" ht="15" thickBot="1" x14ac:dyDescent="0.4">
      <c r="A6" s="3" t="s">
        <v>12</v>
      </c>
      <c r="B6" s="4">
        <v>4.53E-2</v>
      </c>
      <c r="C6" s="4">
        <v>4.4600000000000001E-2</v>
      </c>
      <c r="D6" s="4">
        <v>4.4200000000000003E-2</v>
      </c>
      <c r="E6" s="4">
        <v>4.3799999999999999E-2</v>
      </c>
      <c r="F6" s="4">
        <v>4.3499999999999997E-2</v>
      </c>
      <c r="G6">
        <f t="shared" si="0"/>
        <v>4.428E-2</v>
      </c>
    </row>
    <row r="7" spans="1:7" ht="15" thickBot="1" x14ac:dyDescent="0.4">
      <c r="A7" s="3" t="s">
        <v>14</v>
      </c>
      <c r="B7" s="4">
        <v>4.2599999999999999E-2</v>
      </c>
      <c r="C7" s="4">
        <v>4.2299999999999997E-2</v>
      </c>
      <c r="D7" s="4">
        <v>4.2200000000000001E-2</v>
      </c>
      <c r="E7" s="4">
        <v>4.2200000000000001E-2</v>
      </c>
      <c r="F7" s="4">
        <v>4.2099999999999999E-2</v>
      </c>
      <c r="G7">
        <f t="shared" si="0"/>
        <v>4.2279999999999998E-2</v>
      </c>
    </row>
    <row r="8" spans="1:7" ht="15" thickBot="1" x14ac:dyDescent="0.4">
      <c r="A8" s="3" t="s">
        <v>15</v>
      </c>
      <c r="B8" s="4">
        <v>5.5599999999999997E-2</v>
      </c>
      <c r="C8" s="4">
        <v>5.4800000000000001E-2</v>
      </c>
      <c r="D8" s="4">
        <v>5.4300000000000001E-2</v>
      </c>
      <c r="E8" s="4">
        <v>5.3800000000000001E-2</v>
      </c>
      <c r="F8" s="4">
        <v>5.3600000000000002E-2</v>
      </c>
      <c r="G8">
        <f t="shared" si="0"/>
        <v>5.4420000000000003E-2</v>
      </c>
    </row>
    <row r="9" spans="1:7" ht="15" thickBot="1" x14ac:dyDescent="0.4">
      <c r="A9" s="3" t="s">
        <v>16</v>
      </c>
      <c r="B9" s="4">
        <v>5.5800000000000002E-2</v>
      </c>
      <c r="C9" s="4">
        <v>5.4600000000000003E-2</v>
      </c>
      <c r="D9" s="4">
        <v>5.3800000000000001E-2</v>
      </c>
      <c r="E9" s="4">
        <v>5.3400000000000003E-2</v>
      </c>
      <c r="F9" s="3"/>
      <c r="G9">
        <f t="shared" si="0"/>
        <v>5.4400000000000004E-2</v>
      </c>
    </row>
    <row r="10" spans="1:7" ht="15" thickBot="1" x14ac:dyDescent="0.4">
      <c r="A10" s="3" t="s">
        <v>17</v>
      </c>
      <c r="B10" s="4">
        <v>5.62E-2</v>
      </c>
      <c r="C10" s="4">
        <v>5.5500000000000001E-2</v>
      </c>
      <c r="D10" s="4">
        <v>5.4899999999999997E-2</v>
      </c>
      <c r="E10" s="4">
        <v>5.4399999999999997E-2</v>
      </c>
      <c r="F10" s="4">
        <v>5.4300000000000001E-2</v>
      </c>
      <c r="G10">
        <f t="shared" si="0"/>
        <v>5.5059999999999998E-2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3F1F-B037-4C2C-A973-9ADE5550D9CF}">
  <dimension ref="A1:J16"/>
  <sheetViews>
    <sheetView workbookViewId="0">
      <selection activeCell="E2" sqref="E2"/>
    </sheetView>
  </sheetViews>
  <sheetFormatPr defaultRowHeight="14.5" x14ac:dyDescent="0.35"/>
  <cols>
    <col min="3" max="3" width="11.36328125" bestFit="1" customWidth="1"/>
  </cols>
  <sheetData>
    <row r="1" spans="1:10" ht="26.5" thickBot="1" x14ac:dyDescent="0.4">
      <c r="A1" s="3" t="s">
        <v>4</v>
      </c>
      <c r="B1" s="3" t="s">
        <v>23</v>
      </c>
      <c r="C1" s="3" t="s">
        <v>24</v>
      </c>
      <c r="D1" s="3" t="s">
        <v>25</v>
      </c>
      <c r="E1" s="3" t="s">
        <v>26</v>
      </c>
      <c r="F1" s="5" t="s">
        <v>8</v>
      </c>
      <c r="H1" s="6"/>
      <c r="I1" s="6"/>
      <c r="J1" s="6"/>
    </row>
    <row r="2" spans="1:10" ht="15" thickBot="1" x14ac:dyDescent="0.4">
      <c r="A2" s="3" t="s">
        <v>9</v>
      </c>
      <c r="B2" s="4">
        <v>10.38</v>
      </c>
      <c r="C2" s="3">
        <f>B2/(3.14*0.45*0.45*0.18)</f>
        <v>90.692249220203934</v>
      </c>
      <c r="D2" s="4">
        <v>15.76</v>
      </c>
      <c r="E2" s="3">
        <f>D2/(3.14*0.45*0.45*0.18)</f>
        <v>137.69844390273738</v>
      </c>
      <c r="F2">
        <f>(D2-B2)*100/B2</f>
        <v>51.830443159922915</v>
      </c>
    </row>
    <row r="3" spans="1:10" ht="15" thickBot="1" x14ac:dyDescent="0.4">
      <c r="A3" s="3" t="s">
        <v>10</v>
      </c>
      <c r="B3" s="4">
        <v>11.14</v>
      </c>
      <c r="C3" s="3">
        <f t="shared" ref="C3:E6" si="0">B3/(3.14*0.45*0.45*0.18)</f>
        <v>97.332529509929842</v>
      </c>
      <c r="D3" s="4">
        <v>16.899999999999999</v>
      </c>
      <c r="E3" s="3">
        <f t="shared" si="0"/>
        <v>147.65886433732624</v>
      </c>
      <c r="F3">
        <f t="shared" ref="F3:F16" si="1">(D3-B3)*100/B3</f>
        <v>51.705565529622959</v>
      </c>
    </row>
    <row r="4" spans="1:10" ht="15" thickBot="1" x14ac:dyDescent="0.4">
      <c r="A4" s="3" t="s">
        <v>11</v>
      </c>
      <c r="B4" s="4">
        <v>10.4</v>
      </c>
      <c r="C4" s="3">
        <f t="shared" si="0"/>
        <v>90.866993438354612</v>
      </c>
      <c r="D4" s="4">
        <v>14.65</v>
      </c>
      <c r="E4" s="3">
        <f t="shared" si="0"/>
        <v>128.00013979537454</v>
      </c>
      <c r="F4">
        <f t="shared" si="1"/>
        <v>40.865384615384613</v>
      </c>
    </row>
    <row r="5" spans="1:10" ht="15" thickBot="1" x14ac:dyDescent="0.4">
      <c r="A5" s="3" t="s">
        <v>18</v>
      </c>
      <c r="B5" s="4">
        <v>9.0399999999999991</v>
      </c>
      <c r="C5" s="3">
        <f t="shared" si="0"/>
        <v>78.984386604108224</v>
      </c>
      <c r="D5" s="4">
        <v>18.04</v>
      </c>
      <c r="E5" s="3">
        <f t="shared" si="0"/>
        <v>157.61928477191509</v>
      </c>
      <c r="F5">
        <f t="shared" si="1"/>
        <v>99.557522123893818</v>
      </c>
    </row>
    <row r="6" spans="1:10" ht="15" thickBot="1" x14ac:dyDescent="0.4">
      <c r="A6" s="3" t="s">
        <v>19</v>
      </c>
      <c r="B6" s="4">
        <v>11.23</v>
      </c>
      <c r="C6" s="3">
        <f t="shared" si="0"/>
        <v>98.118878491607916</v>
      </c>
      <c r="D6" s="4">
        <v>14.96</v>
      </c>
      <c r="E6" s="3">
        <f t="shared" si="0"/>
        <v>130.7086751767101</v>
      </c>
      <c r="F6">
        <f t="shared" si="1"/>
        <v>33.214603739982195</v>
      </c>
    </row>
    <row r="7" spans="1:10" ht="15" thickBot="1" x14ac:dyDescent="0.4">
      <c r="A7" s="3" t="s">
        <v>13</v>
      </c>
      <c r="B7" s="4">
        <v>18.27</v>
      </c>
      <c r="C7" s="3">
        <f>B7/(0.8*0.8*0.25)</f>
        <v>114.18749999999997</v>
      </c>
      <c r="D7" s="4">
        <v>24.51</v>
      </c>
      <c r="E7" s="3">
        <f>D7/(0.8*0.8*0.25)</f>
        <v>153.18749999999997</v>
      </c>
      <c r="F7">
        <f t="shared" si="1"/>
        <v>34.154351395730721</v>
      </c>
    </row>
    <row r="8" spans="1:10" ht="15" thickBot="1" x14ac:dyDescent="0.4">
      <c r="A8" s="3" t="s">
        <v>12</v>
      </c>
      <c r="B8" s="4">
        <v>21.47</v>
      </c>
      <c r="C8" s="3">
        <f>B8/(0.8*0.8*0.3)</f>
        <v>111.82291666666664</v>
      </c>
      <c r="D8" s="4">
        <v>31.06</v>
      </c>
      <c r="E8" s="3">
        <f>D8/(0.8*0.8*0.3)</f>
        <v>161.77083333333329</v>
      </c>
      <c r="F8">
        <f t="shared" si="1"/>
        <v>44.666977177456921</v>
      </c>
    </row>
    <row r="9" spans="1:10" ht="15" thickBot="1" x14ac:dyDescent="0.4">
      <c r="A9" s="3" t="s">
        <v>14</v>
      </c>
      <c r="B9" s="4">
        <v>19.399999999999999</v>
      </c>
      <c r="C9" s="3">
        <f>B9/(0.8*0.8*0.27)</f>
        <v>112.26851851851849</v>
      </c>
      <c r="D9" s="4">
        <v>26.72</v>
      </c>
      <c r="E9" s="3">
        <f>D9/(0.8*0.8*0.27)</f>
        <v>154.62962962962959</v>
      </c>
      <c r="F9">
        <f t="shared" si="1"/>
        <v>37.731958762886599</v>
      </c>
    </row>
    <row r="10" spans="1:10" ht="15" thickBot="1" x14ac:dyDescent="0.4">
      <c r="A10" s="3" t="s">
        <v>20</v>
      </c>
      <c r="B10" s="4">
        <v>28.54</v>
      </c>
      <c r="C10" s="3">
        <f>B10/(0.9*0.9*0.3)</f>
        <v>117.44855967078189</v>
      </c>
      <c r="D10" s="4">
        <v>36.07</v>
      </c>
      <c r="E10" s="3">
        <f>D10/(0.9*0.9*0.3)</f>
        <v>148.43621399176956</v>
      </c>
      <c r="F10">
        <f t="shared" si="1"/>
        <v>26.384022424667137</v>
      </c>
    </row>
    <row r="11" spans="1:10" ht="15" thickBot="1" x14ac:dyDescent="0.4">
      <c r="A11" s="3" t="s">
        <v>21</v>
      </c>
      <c r="B11" s="4">
        <v>25.25</v>
      </c>
      <c r="C11" s="3">
        <f>B11/(0.8*0.9*0.3)</f>
        <v>116.89814814814814</v>
      </c>
      <c r="D11" s="4">
        <v>32.01</v>
      </c>
      <c r="E11" s="3">
        <f>D11/(0.8*0.9*0.3)</f>
        <v>148.19444444444443</v>
      </c>
      <c r="F11">
        <f t="shared" si="1"/>
        <v>26.772277227722764</v>
      </c>
    </row>
    <row r="12" spans="1:10" ht="15" thickBot="1" x14ac:dyDescent="0.4">
      <c r="A12" s="3" t="s">
        <v>15</v>
      </c>
      <c r="B12" s="4">
        <v>15.01</v>
      </c>
      <c r="C12" s="3">
        <f>B12/(0.8*0.8*0.2)</f>
        <v>117.26562499999997</v>
      </c>
      <c r="D12" s="4">
        <v>40.89</v>
      </c>
      <c r="E12" s="3">
        <f>D12/(0.8*0.8*0.2)</f>
        <v>319.45312499999994</v>
      </c>
      <c r="F12">
        <f t="shared" si="1"/>
        <v>172.41838774150568</v>
      </c>
    </row>
    <row r="13" spans="1:10" ht="15" thickBot="1" x14ac:dyDescent="0.4">
      <c r="A13" s="3" t="s">
        <v>16</v>
      </c>
      <c r="B13" s="4">
        <v>24.94</v>
      </c>
      <c r="C13" s="3">
        <f>B13/(0.9*0.9*0.25)</f>
        <v>123.16049382716049</v>
      </c>
      <c r="D13" s="4">
        <v>64.55</v>
      </c>
      <c r="E13" s="3">
        <f>D13/(0.9*0.9*0.25)</f>
        <v>318.76543209876542</v>
      </c>
      <c r="F13">
        <f t="shared" si="1"/>
        <v>158.82117080994385</v>
      </c>
    </row>
    <row r="14" spans="1:10" ht="15" thickBot="1" x14ac:dyDescent="0.4">
      <c r="A14" s="3" t="s">
        <v>17</v>
      </c>
      <c r="B14" s="4">
        <v>19.329999999999998</v>
      </c>
      <c r="C14" s="3">
        <f>B14/(0.8*0.8*0.25)</f>
        <v>120.81249999999997</v>
      </c>
      <c r="D14" s="4">
        <v>50.45</v>
      </c>
      <c r="E14" s="3">
        <f>D14/(0.8*0.8*0.25)</f>
        <v>315.31249999999994</v>
      </c>
      <c r="F14">
        <f t="shared" si="1"/>
        <v>160.99327470253496</v>
      </c>
    </row>
    <row r="15" spans="1:10" ht="15" thickBot="1" x14ac:dyDescent="0.4">
      <c r="A15" s="3" t="s">
        <v>22</v>
      </c>
      <c r="B15" s="4">
        <v>19.48</v>
      </c>
      <c r="C15" s="3">
        <f>B15/(0.8*0.8*0.25)</f>
        <v>121.74999999999999</v>
      </c>
      <c r="D15" s="4">
        <v>46.72</v>
      </c>
      <c r="E15" s="3">
        <f>D15/(0.8*0.8*0.25)</f>
        <v>291.99999999999994</v>
      </c>
      <c r="F15">
        <f t="shared" si="1"/>
        <v>139.83572895277206</v>
      </c>
    </row>
    <row r="16" spans="1:10" ht="15" thickBot="1" x14ac:dyDescent="0.4">
      <c r="A16" s="3" t="s">
        <v>22</v>
      </c>
      <c r="B16" s="4">
        <v>25.55</v>
      </c>
      <c r="C16" s="3">
        <f>B16/(0.9*0.9*0.25)</f>
        <v>126.17283950617283</v>
      </c>
      <c r="D16" s="4">
        <v>64.66</v>
      </c>
      <c r="E16" s="3">
        <f>D16/(0.9*0.9*0.25)</f>
        <v>319.3086419753086</v>
      </c>
      <c r="F16">
        <f t="shared" si="1"/>
        <v>153.07240704500978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80% 25C</vt:lpstr>
      <vt:lpstr>80% 30C</vt:lpstr>
      <vt:lpstr>85% 27C</vt:lpstr>
      <vt:lpstr>90% 25C</vt:lpstr>
      <vt:lpstr>90% 30C</vt:lpstr>
      <vt:lpstr>Water Contact Angle</vt:lpstr>
      <vt:lpstr>Thermal Conductivity</vt:lpstr>
      <vt:lpstr>Liquid Water Immersion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 Wildman</dc:creator>
  <cp:lastModifiedBy>Joni Wildman</cp:lastModifiedBy>
  <dcterms:created xsi:type="dcterms:W3CDTF">2025-06-20T19:03:51Z</dcterms:created>
  <dcterms:modified xsi:type="dcterms:W3CDTF">2026-01-07T20:03:54Z</dcterms:modified>
</cp:coreProperties>
</file>