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jg20\lime\decomp\"/>
    </mc:Choice>
  </mc:AlternateContent>
  <bookViews>
    <workbookView xWindow="0" yWindow="0" windowWidth="21570" windowHeight="8160"/>
  </bookViews>
  <sheets>
    <sheet name="Notes" sheetId="10" r:id="rId1"/>
    <sheet name="Lattice data" sheetId="8" r:id="rId2"/>
    <sheet name="formation_energies_vibs" sheetId="2" r:id="rId3"/>
    <sheet name="formation_energies_naive" sheetId="3" r:id="rId4"/>
    <sheet name="phase_diagram" sheetId="1" r:id="rId5"/>
  </sheets>
  <calcPr calcId="152511"/>
</workbook>
</file>

<file path=xl/calcChain.xml><?xml version="1.0" encoding="utf-8"?>
<calcChain xmlns="http://schemas.openxmlformats.org/spreadsheetml/2006/main">
  <c r="D48" i="2" l="1"/>
  <c r="E48" i="2" s="1"/>
  <c r="D49" i="2"/>
  <c r="E49" i="2"/>
  <c r="O66" i="1" l="1"/>
  <c r="O65" i="1"/>
  <c r="Y17" i="1"/>
  <c r="X17" i="1"/>
  <c r="Y16" i="1"/>
  <c r="X16" i="1"/>
  <c r="Y15" i="1"/>
  <c r="X15" i="1"/>
  <c r="Y14" i="1"/>
  <c r="X14" i="1"/>
  <c r="S50" i="1"/>
  <c r="S47" i="1"/>
  <c r="AC55" i="1"/>
  <c r="AB55" i="1"/>
  <c r="AC54" i="1"/>
  <c r="AB54" i="1"/>
  <c r="AC53" i="1"/>
  <c r="AB53" i="1"/>
  <c r="AC52" i="1"/>
  <c r="AB52" i="1"/>
  <c r="AC51" i="1"/>
  <c r="AB51" i="1"/>
  <c r="AB50" i="1"/>
  <c r="AC49" i="1"/>
  <c r="AB49" i="1"/>
  <c r="AC48" i="1"/>
  <c r="AB48" i="1"/>
  <c r="AB47" i="1"/>
  <c r="AC46" i="1"/>
  <c r="AB46" i="1"/>
  <c r="AC45" i="1"/>
  <c r="AB45" i="1"/>
  <c r="AC44" i="1"/>
  <c r="AB44" i="1"/>
  <c r="AC43" i="1"/>
  <c r="AB43" i="1"/>
  <c r="AC42" i="1"/>
  <c r="AB42" i="1"/>
  <c r="AC41" i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Z55" i="1"/>
  <c r="Y55" i="1"/>
  <c r="X55" i="1"/>
  <c r="Z54" i="1"/>
  <c r="Y54" i="1"/>
  <c r="X54" i="1"/>
  <c r="Z53" i="1"/>
  <c r="Y53" i="1"/>
  <c r="X53" i="1"/>
  <c r="Z52" i="1"/>
  <c r="Y52" i="1"/>
  <c r="X52" i="1"/>
  <c r="Z51" i="1"/>
  <c r="Y51" i="1"/>
  <c r="X51" i="1"/>
  <c r="Z50" i="1"/>
  <c r="AC50" i="1" s="1"/>
  <c r="Y50" i="1"/>
  <c r="X50" i="1"/>
  <c r="Z49" i="1"/>
  <c r="Y49" i="1"/>
  <c r="X49" i="1"/>
  <c r="Z48" i="1"/>
  <c r="Y48" i="1"/>
  <c r="X48" i="1"/>
  <c r="Z47" i="1"/>
  <c r="AC47" i="1" s="1"/>
  <c r="Y47" i="1"/>
  <c r="X47" i="1"/>
  <c r="Z46" i="1"/>
  <c r="Y46" i="1"/>
  <c r="X46" i="1"/>
  <c r="Z45" i="1"/>
  <c r="Y45" i="1"/>
  <c r="X45" i="1"/>
  <c r="Z44" i="1"/>
  <c r="Y44" i="1"/>
  <c r="X44" i="1"/>
  <c r="Z43" i="1"/>
  <c r="Y43" i="1"/>
  <c r="X43" i="1"/>
  <c r="Z42" i="1"/>
  <c r="Y42" i="1"/>
  <c r="X42" i="1"/>
  <c r="Z41" i="1"/>
  <c r="Y41" i="1"/>
  <c r="X41" i="1"/>
  <c r="Z40" i="1"/>
  <c r="Y40" i="1"/>
  <c r="X40" i="1"/>
  <c r="Z39" i="1"/>
  <c r="Y39" i="1"/>
  <c r="X39" i="1"/>
  <c r="Z38" i="1"/>
  <c r="Y38" i="1"/>
  <c r="X38" i="1"/>
  <c r="Z37" i="1"/>
  <c r="Y37" i="1"/>
  <c r="X37" i="1"/>
  <c r="Z36" i="1"/>
  <c r="Y36" i="1"/>
  <c r="X36" i="1"/>
  <c r="Z35" i="1"/>
  <c r="Y35" i="1"/>
  <c r="X35" i="1"/>
  <c r="Z34" i="1"/>
  <c r="Y34" i="1"/>
  <c r="X34" i="1"/>
  <c r="Z33" i="1"/>
  <c r="Y33" i="1"/>
  <c r="X33" i="1"/>
  <c r="Z32" i="1"/>
  <c r="Y32" i="1"/>
  <c r="X32" i="1"/>
  <c r="Z31" i="1"/>
  <c r="Y31" i="1"/>
  <c r="X31" i="1"/>
  <c r="Z30" i="1"/>
  <c r="Y30" i="1"/>
  <c r="X30" i="1"/>
  <c r="Z29" i="1"/>
  <c r="Y29" i="1"/>
  <c r="X29" i="1"/>
  <c r="Z28" i="1"/>
  <c r="Y28" i="1"/>
  <c r="X28" i="1"/>
  <c r="Z27" i="1"/>
  <c r="Y27" i="1"/>
  <c r="X27" i="1"/>
  <c r="Z26" i="1"/>
  <c r="Y26" i="1"/>
  <c r="X26" i="1"/>
  <c r="Z25" i="1"/>
  <c r="Y25" i="1"/>
  <c r="X25" i="1"/>
  <c r="Z24" i="1"/>
  <c r="Y24" i="1"/>
  <c r="X24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S55" i="1"/>
  <c r="S54" i="1"/>
  <c r="S53" i="1"/>
  <c r="S52" i="1"/>
  <c r="S51" i="1"/>
  <c r="S49" i="1"/>
  <c r="S48" i="1"/>
  <c r="S46" i="1"/>
  <c r="S45" i="1"/>
  <c r="S44" i="1"/>
  <c r="S43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N43" i="1"/>
  <c r="O43" i="1"/>
  <c r="Q43" i="1"/>
  <c r="N44" i="1"/>
  <c r="O44" i="1"/>
  <c r="Q44" i="1"/>
  <c r="N45" i="1"/>
  <c r="O45" i="1"/>
  <c r="Q45" i="1"/>
  <c r="N46" i="1"/>
  <c r="O46" i="1"/>
  <c r="Q46" i="1"/>
  <c r="N47" i="1"/>
  <c r="O47" i="1"/>
  <c r="Q47" i="1"/>
  <c r="N48" i="1"/>
  <c r="O48" i="1"/>
  <c r="Q48" i="1"/>
  <c r="N49" i="1"/>
  <c r="O49" i="1"/>
  <c r="Q49" i="1"/>
  <c r="N50" i="1"/>
  <c r="O50" i="1"/>
  <c r="Q50" i="1"/>
  <c r="N51" i="1"/>
  <c r="O51" i="1"/>
  <c r="Q51" i="1"/>
  <c r="N52" i="1"/>
  <c r="O52" i="1"/>
  <c r="Q52" i="1"/>
  <c r="N53" i="1"/>
  <c r="O53" i="1"/>
  <c r="Q53" i="1"/>
  <c r="N54" i="1"/>
  <c r="O54" i="1"/>
  <c r="Q54" i="1"/>
  <c r="N55" i="1"/>
  <c r="O55" i="1"/>
  <c r="Q55" i="1"/>
  <c r="N56" i="1"/>
  <c r="O56" i="1"/>
  <c r="Q56" i="1"/>
  <c r="N57" i="1"/>
  <c r="O57" i="1"/>
  <c r="Q57" i="1"/>
  <c r="N58" i="1"/>
  <c r="O58" i="1"/>
  <c r="Q58" i="1"/>
  <c r="N59" i="1"/>
  <c r="O59" i="1"/>
  <c r="Q59" i="1"/>
  <c r="N60" i="1"/>
  <c r="O60" i="1"/>
  <c r="Q60" i="1"/>
  <c r="N61" i="1"/>
  <c r="O61" i="1"/>
  <c r="Q61" i="1"/>
  <c r="N62" i="1"/>
  <c r="O62" i="1"/>
  <c r="Q62" i="1"/>
  <c r="H43" i="1"/>
  <c r="I43" i="1"/>
  <c r="K43" i="1" s="1"/>
  <c r="J43" i="1"/>
  <c r="L43" i="1" s="1"/>
  <c r="H44" i="1"/>
  <c r="I44" i="1"/>
  <c r="K44" i="1" s="1"/>
  <c r="J44" i="1"/>
  <c r="H45" i="1"/>
  <c r="I45" i="1"/>
  <c r="J45" i="1"/>
  <c r="K45" i="1"/>
  <c r="L45" i="1"/>
  <c r="H46" i="1"/>
  <c r="I46" i="1"/>
  <c r="J46" i="1"/>
  <c r="L46" i="1" s="1"/>
  <c r="K46" i="1"/>
  <c r="H47" i="1"/>
  <c r="I47" i="1"/>
  <c r="K47" i="1" s="1"/>
  <c r="J47" i="1"/>
  <c r="L47" i="1" s="1"/>
  <c r="H48" i="1"/>
  <c r="I48" i="1"/>
  <c r="K48" i="1" s="1"/>
  <c r="J48" i="1"/>
  <c r="H49" i="1"/>
  <c r="I49" i="1"/>
  <c r="J49" i="1"/>
  <c r="K49" i="1"/>
  <c r="L49" i="1"/>
  <c r="H50" i="1"/>
  <c r="I50" i="1"/>
  <c r="J50" i="1"/>
  <c r="L50" i="1" s="1"/>
  <c r="K50" i="1"/>
  <c r="H51" i="1"/>
  <c r="I51" i="1"/>
  <c r="K51" i="1" s="1"/>
  <c r="J51" i="1"/>
  <c r="L51" i="1" s="1"/>
  <c r="H52" i="1"/>
  <c r="I52" i="1"/>
  <c r="K52" i="1" s="1"/>
  <c r="J52" i="1"/>
  <c r="H53" i="1"/>
  <c r="I53" i="1"/>
  <c r="J53" i="1"/>
  <c r="K53" i="1"/>
  <c r="L53" i="1"/>
  <c r="H54" i="1"/>
  <c r="I54" i="1"/>
  <c r="J54" i="1"/>
  <c r="L54" i="1" s="1"/>
  <c r="K54" i="1"/>
  <c r="H55" i="1"/>
  <c r="I55" i="1"/>
  <c r="K55" i="1" s="1"/>
  <c r="J55" i="1"/>
  <c r="L55" i="1" s="1"/>
  <c r="H56" i="1"/>
  <c r="I56" i="1"/>
  <c r="K56" i="1" s="1"/>
  <c r="J56" i="1"/>
  <c r="H57" i="1"/>
  <c r="I57" i="1"/>
  <c r="J57" i="1"/>
  <c r="K57" i="1"/>
  <c r="L57" i="1"/>
  <c r="H58" i="1"/>
  <c r="I58" i="1"/>
  <c r="J58" i="1"/>
  <c r="L58" i="1" s="1"/>
  <c r="K58" i="1"/>
  <c r="H59" i="1"/>
  <c r="I59" i="1"/>
  <c r="K59" i="1" s="1"/>
  <c r="J59" i="1"/>
  <c r="L59" i="1" s="1"/>
  <c r="H60" i="1"/>
  <c r="I60" i="1"/>
  <c r="K60" i="1" s="1"/>
  <c r="J60" i="1"/>
  <c r="H61" i="1"/>
  <c r="I61" i="1"/>
  <c r="J61" i="1"/>
  <c r="K61" i="1"/>
  <c r="L61" i="1"/>
  <c r="H62" i="1"/>
  <c r="I62" i="1"/>
  <c r="J62" i="1"/>
  <c r="L62" i="1" s="1"/>
  <c r="K62" i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43" i="1"/>
  <c r="L56" i="1" l="1"/>
  <c r="L60" i="1"/>
  <c r="L52" i="1"/>
  <c r="L48" i="1"/>
  <c r="L44" i="1"/>
  <c r="E9" i="8" l="1"/>
  <c r="E8" i="8"/>
  <c r="E7" i="8"/>
  <c r="E6" i="8"/>
  <c r="E4" i="8"/>
  <c r="E3" i="8"/>
  <c r="E2" i="8"/>
  <c r="E5" i="8"/>
  <c r="AC29" i="2" l="1"/>
  <c r="D13" i="3"/>
  <c r="E12" i="3"/>
  <c r="G12" i="3" s="1"/>
  <c r="D12" i="3"/>
  <c r="D11" i="3"/>
  <c r="G10" i="3"/>
  <c r="D10" i="3"/>
  <c r="E10" i="3" s="1"/>
  <c r="D9" i="3"/>
  <c r="D8" i="3"/>
  <c r="E8" i="3" s="1"/>
  <c r="G8" i="3" s="1"/>
  <c r="D7" i="3"/>
  <c r="E7" i="3" s="1"/>
  <c r="G7" i="3" s="1"/>
  <c r="D6" i="3"/>
  <c r="D5" i="3"/>
  <c r="D4" i="3"/>
  <c r="D3" i="3"/>
  <c r="E13" i="3" s="1"/>
  <c r="G13" i="3" s="1"/>
  <c r="D2" i="3"/>
  <c r="E43" i="2"/>
  <c r="D43" i="2"/>
  <c r="AD42" i="2"/>
  <c r="D42" i="2"/>
  <c r="B40" i="2"/>
  <c r="D38" i="2"/>
  <c r="D37" i="2"/>
  <c r="F35" i="2"/>
  <c r="F34" i="2"/>
  <c r="F33" i="2"/>
  <c r="F32" i="2"/>
  <c r="AB27" i="2"/>
  <c r="W27" i="2"/>
  <c r="W26" i="2"/>
  <c r="W23" i="2"/>
  <c r="V23" i="2"/>
  <c r="N23" i="2"/>
  <c r="V21" i="2"/>
  <c r="W21" i="2" s="1"/>
  <c r="W17" i="2"/>
  <c r="V17" i="2"/>
  <c r="W13" i="2"/>
  <c r="V13" i="2"/>
  <c r="V27" i="2" s="1"/>
  <c r="M13" i="2"/>
  <c r="L13" i="2"/>
  <c r="D13" i="2"/>
  <c r="W12" i="2"/>
  <c r="V12" i="2"/>
  <c r="V26" i="2" s="1"/>
  <c r="L12" i="2"/>
  <c r="M12" i="2" s="1"/>
  <c r="E12" i="2"/>
  <c r="G12" i="2" s="1"/>
  <c r="D12" i="2"/>
  <c r="V11" i="2"/>
  <c r="L11" i="2"/>
  <c r="M11" i="2" s="1"/>
  <c r="D11" i="2"/>
  <c r="V10" i="2"/>
  <c r="W10" i="2" s="1"/>
  <c r="L10" i="2"/>
  <c r="M10" i="2" s="1"/>
  <c r="D10" i="2"/>
  <c r="W9" i="2"/>
  <c r="V9" i="2"/>
  <c r="M9" i="2"/>
  <c r="L9" i="2"/>
  <c r="G9" i="2"/>
  <c r="E9" i="2"/>
  <c r="D9" i="2"/>
  <c r="V8" i="2"/>
  <c r="L8" i="2"/>
  <c r="M8" i="2" s="1"/>
  <c r="D8" i="2"/>
  <c r="E8" i="2" s="1"/>
  <c r="G8" i="2" s="1"/>
  <c r="W7" i="2"/>
  <c r="V7" i="2"/>
  <c r="L7" i="2"/>
  <c r="M7" i="2" s="1"/>
  <c r="D7" i="2"/>
  <c r="V6" i="2"/>
  <c r="W6" i="2" s="1"/>
  <c r="M6" i="2"/>
  <c r="L6" i="2"/>
  <c r="D6" i="2"/>
  <c r="V5" i="2"/>
  <c r="M5" i="2"/>
  <c r="N9" i="2" s="1"/>
  <c r="O9" i="2" s="1"/>
  <c r="L5" i="2"/>
  <c r="D5" i="2"/>
  <c r="V4" i="2"/>
  <c r="W4" i="2" s="1"/>
  <c r="L4" i="2"/>
  <c r="M4" i="2" s="1"/>
  <c r="D4" i="2"/>
  <c r="W3" i="2"/>
  <c r="V3" i="2"/>
  <c r="L3" i="2"/>
  <c r="M3" i="2" s="1"/>
  <c r="D3" i="2"/>
  <c r="E10" i="2" s="1"/>
  <c r="G10" i="2" s="1"/>
  <c r="V2" i="2"/>
  <c r="L2" i="2"/>
  <c r="M2" i="2" s="1"/>
  <c r="N8" i="2" s="1"/>
  <c r="O8" i="2" s="1"/>
  <c r="D2" i="2"/>
  <c r="Q42" i="1"/>
  <c r="J42" i="1"/>
  <c r="L42" i="1" s="1"/>
  <c r="O42" i="1" s="1"/>
  <c r="I42" i="1"/>
  <c r="K42" i="1" s="1"/>
  <c r="H42" i="1"/>
  <c r="J41" i="1"/>
  <c r="L41" i="1" s="1"/>
  <c r="O41" i="1" s="1"/>
  <c r="I41" i="1"/>
  <c r="K41" i="1" s="1"/>
  <c r="N41" i="1" s="1"/>
  <c r="H41" i="1"/>
  <c r="Q41" i="1" s="1"/>
  <c r="J40" i="1"/>
  <c r="I40" i="1"/>
  <c r="H40" i="1"/>
  <c r="Q40" i="1" s="1"/>
  <c r="K39" i="1"/>
  <c r="J39" i="1"/>
  <c r="L39" i="1" s="1"/>
  <c r="I39" i="1"/>
  <c r="H39" i="1"/>
  <c r="Q39" i="1" s="1"/>
  <c r="Q38" i="1"/>
  <c r="K38" i="1"/>
  <c r="N38" i="1" s="1"/>
  <c r="J38" i="1"/>
  <c r="L38" i="1" s="1"/>
  <c r="O38" i="1" s="1"/>
  <c r="I38" i="1"/>
  <c r="H38" i="1"/>
  <c r="J37" i="1"/>
  <c r="L37" i="1" s="1"/>
  <c r="O37" i="1" s="1"/>
  <c r="I37" i="1"/>
  <c r="H37" i="1"/>
  <c r="Q37" i="1" s="1"/>
  <c r="J36" i="1"/>
  <c r="I36" i="1"/>
  <c r="H36" i="1"/>
  <c r="K35" i="1"/>
  <c r="J35" i="1"/>
  <c r="L35" i="1" s="1"/>
  <c r="I35" i="1"/>
  <c r="H35" i="1"/>
  <c r="Q35" i="1" s="1"/>
  <c r="Q34" i="1"/>
  <c r="K34" i="1"/>
  <c r="N34" i="1" s="1"/>
  <c r="J34" i="1"/>
  <c r="L34" i="1" s="1"/>
  <c r="O34" i="1" s="1"/>
  <c r="I34" i="1"/>
  <c r="H34" i="1"/>
  <c r="J33" i="1"/>
  <c r="L33" i="1" s="1"/>
  <c r="O33" i="1" s="1"/>
  <c r="I33" i="1"/>
  <c r="K33" i="1" s="1"/>
  <c r="N33" i="1" s="1"/>
  <c r="H33" i="1"/>
  <c r="Q33" i="1" s="1"/>
  <c r="J32" i="1"/>
  <c r="I32" i="1"/>
  <c r="H32" i="1"/>
  <c r="K31" i="1"/>
  <c r="J31" i="1"/>
  <c r="L31" i="1" s="1"/>
  <c r="I31" i="1"/>
  <c r="H31" i="1"/>
  <c r="Q31" i="1" s="1"/>
  <c r="Q30" i="1"/>
  <c r="J30" i="1"/>
  <c r="K30" i="1" s="1"/>
  <c r="N30" i="1" s="1"/>
  <c r="I30" i="1"/>
  <c r="H30" i="1"/>
  <c r="J29" i="1"/>
  <c r="L29" i="1" s="1"/>
  <c r="O29" i="1" s="1"/>
  <c r="I29" i="1"/>
  <c r="H29" i="1"/>
  <c r="Q29" i="1" s="1"/>
  <c r="J28" i="1"/>
  <c r="L28" i="1" s="1"/>
  <c r="I28" i="1"/>
  <c r="H28" i="1"/>
  <c r="J27" i="1"/>
  <c r="L27" i="1" s="1"/>
  <c r="I27" i="1"/>
  <c r="H27" i="1"/>
  <c r="Q27" i="1" s="1"/>
  <c r="J26" i="1"/>
  <c r="L26" i="1" s="1"/>
  <c r="I26" i="1"/>
  <c r="H26" i="1"/>
  <c r="J25" i="1"/>
  <c r="L25" i="1" s="1"/>
  <c r="I25" i="1"/>
  <c r="H25" i="1"/>
  <c r="Q25" i="1" s="1"/>
  <c r="J24" i="1"/>
  <c r="L24" i="1" s="1"/>
  <c r="I24" i="1"/>
  <c r="H24" i="1"/>
  <c r="Q24" i="1" s="1"/>
  <c r="J23" i="1"/>
  <c r="L23" i="1" s="1"/>
  <c r="I23" i="1"/>
  <c r="H23" i="1"/>
  <c r="J22" i="1"/>
  <c r="L22" i="1" s="1"/>
  <c r="I22" i="1"/>
  <c r="H22" i="1"/>
  <c r="Q22" i="1" s="1"/>
  <c r="J21" i="1"/>
  <c r="L21" i="1" s="1"/>
  <c r="I21" i="1"/>
  <c r="H21" i="1"/>
  <c r="Q21" i="1" s="1"/>
  <c r="J20" i="1"/>
  <c r="L20" i="1" s="1"/>
  <c r="I20" i="1"/>
  <c r="H20" i="1"/>
  <c r="Q20" i="1" s="1"/>
  <c r="J19" i="1"/>
  <c r="L19" i="1" s="1"/>
  <c r="I19" i="1"/>
  <c r="H19" i="1"/>
  <c r="S18" i="1"/>
  <c r="L18" i="1"/>
  <c r="J18" i="1"/>
  <c r="I18" i="1"/>
  <c r="H18" i="1"/>
  <c r="Q18" i="1" s="1"/>
  <c r="Q17" i="1"/>
  <c r="J17" i="1"/>
  <c r="I17" i="1"/>
  <c r="K17" i="1" s="1"/>
  <c r="H17" i="1"/>
  <c r="Q16" i="1"/>
  <c r="J16" i="1"/>
  <c r="I16" i="1"/>
  <c r="H16" i="1"/>
  <c r="J15" i="1"/>
  <c r="L15" i="1" s="1"/>
  <c r="O15" i="1" s="1"/>
  <c r="I15" i="1"/>
  <c r="K15" i="1" s="1"/>
  <c r="N15" i="1" s="1"/>
  <c r="H15" i="1"/>
  <c r="Q15" i="1" s="1"/>
  <c r="R14" i="1"/>
  <c r="J14" i="1"/>
  <c r="I14" i="1"/>
  <c r="K14" i="1" s="1"/>
  <c r="H14" i="1"/>
  <c r="Q13" i="1"/>
  <c r="J13" i="1"/>
  <c r="I13" i="1"/>
  <c r="H13" i="1"/>
  <c r="J12" i="1"/>
  <c r="L12" i="1" s="1"/>
  <c r="I12" i="1"/>
  <c r="K12" i="1" s="1"/>
  <c r="H12" i="1"/>
  <c r="Q12" i="1" s="1"/>
  <c r="Q11" i="1"/>
  <c r="J11" i="1"/>
  <c r="I11" i="1"/>
  <c r="H11" i="1"/>
  <c r="J10" i="1"/>
  <c r="L10" i="1" s="1"/>
  <c r="I10" i="1"/>
  <c r="K10" i="1" s="1"/>
  <c r="H10" i="1"/>
  <c r="Q10" i="1" s="1"/>
  <c r="Q9" i="1"/>
  <c r="J9" i="1"/>
  <c r="I9" i="1"/>
  <c r="H9" i="1"/>
  <c r="J8" i="1"/>
  <c r="L8" i="1" s="1"/>
  <c r="I8" i="1"/>
  <c r="K8" i="1" s="1"/>
  <c r="H8" i="1"/>
  <c r="Q8" i="1" s="1"/>
  <c r="Q7" i="1"/>
  <c r="J7" i="1"/>
  <c r="I7" i="1"/>
  <c r="H7" i="1"/>
  <c r="J6" i="1"/>
  <c r="L6" i="1" s="1"/>
  <c r="I6" i="1"/>
  <c r="K6" i="1" s="1"/>
  <c r="H6" i="1"/>
  <c r="Q5" i="1"/>
  <c r="J5" i="1"/>
  <c r="I5" i="1"/>
  <c r="H5" i="1"/>
  <c r="U4" i="1"/>
  <c r="V4" i="1" s="1"/>
  <c r="J4" i="1"/>
  <c r="L4" i="1" s="1"/>
  <c r="I4" i="1"/>
  <c r="H4" i="1"/>
  <c r="Q4" i="1" s="1"/>
  <c r="V3" i="1"/>
  <c r="J3" i="1"/>
  <c r="I3" i="1"/>
  <c r="H3" i="1"/>
  <c r="Q3" i="1" s="1"/>
  <c r="L3" i="1" l="1"/>
  <c r="K4" i="1"/>
  <c r="N4" i="1" s="1"/>
  <c r="O17" i="1"/>
  <c r="L17" i="1"/>
  <c r="K19" i="1"/>
  <c r="K20" i="1"/>
  <c r="K21" i="1"/>
  <c r="N21" i="1" s="1"/>
  <c r="K22" i="1"/>
  <c r="K23" i="1"/>
  <c r="K24" i="1"/>
  <c r="N24" i="1" s="1"/>
  <c r="K25" i="1"/>
  <c r="N25" i="1" s="1"/>
  <c r="K26" i="1"/>
  <c r="K27" i="1"/>
  <c r="K28" i="1"/>
  <c r="K29" i="1"/>
  <c r="N29" i="1" s="1"/>
  <c r="L32" i="1"/>
  <c r="L36" i="1"/>
  <c r="L40" i="1"/>
  <c r="L7" i="1"/>
  <c r="O7" i="1" s="1"/>
  <c r="L9" i="1"/>
  <c r="O9" i="1" s="1"/>
  <c r="K11" i="1"/>
  <c r="N11" i="1" s="1"/>
  <c r="L13" i="1"/>
  <c r="O13" i="1" s="1"/>
  <c r="K16" i="1"/>
  <c r="N16" i="1" s="1"/>
  <c r="L5" i="1"/>
  <c r="O5" i="1" s="1"/>
  <c r="L14" i="1"/>
  <c r="K18" i="1"/>
  <c r="N18" i="1" s="1"/>
  <c r="K37" i="1"/>
  <c r="N37" i="1" s="1"/>
  <c r="N6" i="1"/>
  <c r="N14" i="1"/>
  <c r="N19" i="1"/>
  <c r="N23" i="1"/>
  <c r="N26" i="1"/>
  <c r="N28" i="1"/>
  <c r="O3" i="1"/>
  <c r="K5" i="1"/>
  <c r="N5" i="1" s="1"/>
  <c r="K7" i="1"/>
  <c r="N7" i="1" s="1"/>
  <c r="N8" i="1"/>
  <c r="K9" i="1"/>
  <c r="N9" i="1" s="1"/>
  <c r="N10" i="1"/>
  <c r="N12" i="1"/>
  <c r="K13" i="1"/>
  <c r="N13" i="1" s="1"/>
  <c r="S19" i="1"/>
  <c r="N20" i="1"/>
  <c r="N22" i="1"/>
  <c r="N27" i="1"/>
  <c r="K3" i="1"/>
  <c r="N3" i="1" s="1"/>
  <c r="O4" i="1"/>
  <c r="U5" i="1"/>
  <c r="O6" i="1"/>
  <c r="O8" i="1"/>
  <c r="O10" i="1"/>
  <c r="L11" i="1"/>
  <c r="O11" i="1" s="1"/>
  <c r="O12" i="1"/>
  <c r="O14" i="1"/>
  <c r="L16" i="1"/>
  <c r="O16" i="1" s="1"/>
  <c r="N17" i="1"/>
  <c r="O18" i="1"/>
  <c r="O19" i="1"/>
  <c r="O20" i="1"/>
  <c r="O21" i="1"/>
  <c r="O22" i="1"/>
  <c r="O23" i="1"/>
  <c r="O24" i="1"/>
  <c r="O25" i="1"/>
  <c r="O26" i="1"/>
  <c r="O27" i="1"/>
  <c r="O28" i="1"/>
  <c r="L30" i="1"/>
  <c r="O30" i="1" s="1"/>
  <c r="N31" i="1"/>
  <c r="O32" i="1"/>
  <c r="N35" i="1"/>
  <c r="O36" i="1"/>
  <c r="N39" i="1"/>
  <c r="O40" i="1"/>
  <c r="N42" i="1"/>
  <c r="Q6" i="1"/>
  <c r="Q14" i="1"/>
  <c r="Q19" i="1"/>
  <c r="Q23" i="1"/>
  <c r="Q26" i="1"/>
  <c r="Q28" i="1"/>
  <c r="O31" i="1"/>
  <c r="K32" i="1"/>
  <c r="N32" i="1" s="1"/>
  <c r="Q32" i="1"/>
  <c r="O35" i="1"/>
  <c r="K36" i="1"/>
  <c r="N36" i="1" s="1"/>
  <c r="Q36" i="1"/>
  <c r="O39" i="1"/>
  <c r="K40" i="1"/>
  <c r="N40" i="1" s="1"/>
  <c r="N10" i="2"/>
  <c r="O10" i="2" s="1"/>
  <c r="E13" i="2"/>
  <c r="V18" i="2"/>
  <c r="W18" i="2" s="1"/>
  <c r="N7" i="2"/>
  <c r="O7" i="2" s="1"/>
  <c r="X9" i="2"/>
  <c r="Y9" i="2" s="1"/>
  <c r="N12" i="2"/>
  <c r="O12" i="2" s="1"/>
  <c r="V25" i="2"/>
  <c r="W25" i="2" s="1"/>
  <c r="W11" i="2"/>
  <c r="N13" i="2"/>
  <c r="O13" i="2" s="1"/>
  <c r="V16" i="2"/>
  <c r="W16" i="2" s="1"/>
  <c r="W2" i="2"/>
  <c r="X13" i="2" s="1"/>
  <c r="Y13" i="2" s="1"/>
  <c r="W5" i="2"/>
  <c r="X10" i="2" s="1"/>
  <c r="Y10" i="2" s="1"/>
  <c r="W8" i="2"/>
  <c r="X8" i="2" s="1"/>
  <c r="Y8" i="2" s="1"/>
  <c r="V22" i="2"/>
  <c r="W22" i="2" s="1"/>
  <c r="E11" i="2"/>
  <c r="G11" i="2" s="1"/>
  <c r="E7" i="2"/>
  <c r="G7" i="2" s="1"/>
  <c r="N11" i="2"/>
  <c r="O11" i="2" s="1"/>
  <c r="B39" i="2"/>
  <c r="V24" i="2"/>
  <c r="W24" i="2" s="1"/>
  <c r="E9" i="3"/>
  <c r="G9" i="3" s="1"/>
  <c r="O23" i="2"/>
  <c r="V20" i="2" s="1"/>
  <c r="W20" i="2" s="1"/>
  <c r="O24" i="2"/>
  <c r="E42" i="2"/>
  <c r="E11" i="3"/>
  <c r="G11" i="3" s="1"/>
  <c r="V19" i="2" l="1"/>
  <c r="W19" i="2" s="1"/>
  <c r="E38" i="2" s="1"/>
  <c r="X11" i="2"/>
  <c r="Y11" i="2" s="1"/>
  <c r="H38" i="2"/>
  <c r="X26" i="2"/>
  <c r="Y26" i="2" s="1"/>
  <c r="AC26" i="2" s="1"/>
  <c r="G32" i="2"/>
  <c r="H32" i="2" s="1"/>
  <c r="X7" i="2"/>
  <c r="Y7" i="2" s="1"/>
  <c r="Z13" i="2" s="1"/>
  <c r="X25" i="2"/>
  <c r="Y25" i="2" s="1"/>
  <c r="AC25" i="2" s="1"/>
  <c r="X24" i="2"/>
  <c r="Y24" i="2" s="1"/>
  <c r="AC24" i="2" s="1"/>
  <c r="G35" i="2"/>
  <c r="H35" i="2" s="1"/>
  <c r="F13" i="3"/>
  <c r="H13" i="3" s="1"/>
  <c r="X23" i="2"/>
  <c r="Y23" i="2" s="1"/>
  <c r="AC23" i="2" s="1"/>
  <c r="X12" i="2"/>
  <c r="Y12" i="2" s="1"/>
  <c r="X22" i="2"/>
  <c r="Y22" i="2" s="1"/>
  <c r="AC22" i="2" s="1"/>
  <c r="G34" i="2"/>
  <c r="H34" i="2" s="1"/>
  <c r="G33" i="2"/>
  <c r="H33" i="2" s="1"/>
  <c r="G13" i="2"/>
  <c r="F13" i="2"/>
  <c r="H13" i="2" s="1"/>
  <c r="U6" i="1"/>
  <c r="R15" i="1"/>
  <c r="V5" i="1"/>
  <c r="E37" i="2"/>
  <c r="X21" i="2"/>
  <c r="Y21" i="2" s="1"/>
  <c r="AC21" i="2" s="1"/>
  <c r="I34" i="2" l="1"/>
  <c r="X27" i="2"/>
  <c r="Y27" i="2" s="1"/>
  <c r="AC27" i="2" s="1"/>
  <c r="V6" i="1"/>
  <c r="U7" i="1"/>
  <c r="S20" i="1"/>
  <c r="F38" i="2"/>
  <c r="I38" i="2" s="1"/>
  <c r="I35" i="2"/>
  <c r="I32" i="2"/>
  <c r="I33" i="2"/>
  <c r="F37" i="2"/>
  <c r="I37" i="2" s="1"/>
  <c r="H37" i="2"/>
  <c r="Z28" i="2" l="1"/>
  <c r="Z29" i="2" s="1"/>
  <c r="Z27" i="2"/>
  <c r="U8" i="1"/>
  <c r="V7" i="1"/>
  <c r="V8" i="1" l="1"/>
  <c r="U9" i="1"/>
  <c r="U10" i="1" l="1"/>
  <c r="V9" i="1"/>
  <c r="R16" i="1"/>
  <c r="S21" i="1" l="1"/>
  <c r="U11" i="1"/>
  <c r="V10" i="1"/>
  <c r="U12" i="1" l="1"/>
  <c r="V11" i="1"/>
  <c r="V12" i="1" l="1"/>
  <c r="U13" i="1"/>
  <c r="U14" i="1" l="1"/>
  <c r="V13" i="1"/>
  <c r="V14" i="1" l="1"/>
  <c r="R17" i="1"/>
  <c r="U15" i="1"/>
  <c r="V15" i="1" l="1"/>
  <c r="U16" i="1"/>
  <c r="S22" i="1" l="1"/>
  <c r="U17" i="1"/>
  <c r="V16" i="1"/>
  <c r="V17" i="1" l="1"/>
  <c r="U18" i="1"/>
  <c r="V18" i="1" l="1"/>
  <c r="U19" i="1"/>
  <c r="V19" i="1" l="1"/>
  <c r="U20" i="1"/>
  <c r="V20" i="1" l="1"/>
  <c r="U21" i="1"/>
  <c r="V21" i="1" l="1"/>
  <c r="U22" i="1"/>
  <c r="V22" i="1" l="1"/>
  <c r="U23" i="1"/>
  <c r="V23" i="1" l="1"/>
  <c r="U24" i="1"/>
  <c r="V24" i="1" l="1"/>
  <c r="U25" i="1"/>
  <c r="V25" i="1" l="1"/>
  <c r="U26" i="1"/>
  <c r="V26" i="1" l="1"/>
  <c r="U27" i="1"/>
  <c r="S23" i="1"/>
  <c r="U28" i="1" l="1"/>
  <c r="V27" i="1"/>
  <c r="U29" i="1" l="1"/>
  <c r="V28" i="1"/>
  <c r="V29" i="1" l="1"/>
  <c r="U30" i="1"/>
  <c r="V30" i="1" l="1"/>
  <c r="U31" i="1"/>
  <c r="U32" i="1" l="1"/>
  <c r="V31" i="1"/>
  <c r="R18" i="1"/>
  <c r="U33" i="1" l="1"/>
  <c r="V32" i="1"/>
  <c r="V33" i="1" l="1"/>
  <c r="U34" i="1"/>
  <c r="V34" i="1" l="1"/>
  <c r="U35" i="1"/>
  <c r="U36" i="1" l="1"/>
  <c r="V35" i="1"/>
  <c r="U37" i="1" l="1"/>
  <c r="V36" i="1"/>
  <c r="V37" i="1" l="1"/>
  <c r="U38" i="1"/>
  <c r="V38" i="1" l="1"/>
  <c r="U39" i="1"/>
  <c r="U40" i="1" l="1"/>
  <c r="V39" i="1"/>
  <c r="S24" i="1" l="1"/>
  <c r="U41" i="1"/>
  <c r="V40" i="1"/>
  <c r="U42" i="1" l="1"/>
  <c r="V41" i="1"/>
  <c r="U43" i="1" l="1"/>
  <c r="V42" i="1"/>
  <c r="U44" i="1" l="1"/>
  <c r="V43" i="1"/>
  <c r="V44" i="1" l="1"/>
  <c r="U45" i="1"/>
  <c r="U46" i="1" l="1"/>
  <c r="V45" i="1"/>
  <c r="U47" i="1" l="1"/>
  <c r="V46" i="1"/>
  <c r="U48" i="1" l="1"/>
  <c r="V47" i="1"/>
  <c r="U49" i="1" l="1"/>
  <c r="V48" i="1"/>
  <c r="U50" i="1" l="1"/>
  <c r="V49" i="1"/>
  <c r="U51" i="1" l="1"/>
  <c r="V50" i="1"/>
  <c r="U52" i="1" l="1"/>
  <c r="V51" i="1"/>
  <c r="V52" i="1" l="1"/>
  <c r="U53" i="1"/>
  <c r="U54" i="1" l="1"/>
  <c r="V53" i="1"/>
  <c r="U55" i="1" l="1"/>
  <c r="V54" i="1"/>
  <c r="R19" i="1"/>
  <c r="U56" i="1" l="1"/>
  <c r="V55" i="1"/>
  <c r="U57" i="1" l="1"/>
  <c r="V56" i="1"/>
  <c r="U58" i="1" l="1"/>
  <c r="V57" i="1"/>
  <c r="U59" i="1" l="1"/>
  <c r="V58" i="1"/>
  <c r="U60" i="1" l="1"/>
  <c r="V59" i="1"/>
  <c r="V60" i="1" l="1"/>
  <c r="U61" i="1"/>
  <c r="U62" i="1" l="1"/>
  <c r="S25" i="1"/>
  <c r="V61" i="1"/>
  <c r="U63" i="1" l="1"/>
  <c r="V62" i="1"/>
  <c r="U64" i="1" l="1"/>
  <c r="V63" i="1"/>
  <c r="U65" i="1" l="1"/>
  <c r="V64" i="1"/>
  <c r="U66" i="1" l="1"/>
  <c r="V65" i="1"/>
  <c r="U67" i="1" l="1"/>
  <c r="V66" i="1"/>
  <c r="U68" i="1" l="1"/>
  <c r="V67" i="1"/>
  <c r="V68" i="1" l="1"/>
  <c r="U69" i="1"/>
  <c r="U70" i="1" l="1"/>
  <c r="V69" i="1"/>
  <c r="U71" i="1" l="1"/>
  <c r="V70" i="1"/>
  <c r="U72" i="1" l="1"/>
  <c r="V71" i="1"/>
  <c r="U73" i="1" l="1"/>
  <c r="V72" i="1"/>
  <c r="U74" i="1" l="1"/>
  <c r="V73" i="1"/>
  <c r="U75" i="1" l="1"/>
  <c r="V74" i="1"/>
  <c r="U76" i="1" l="1"/>
  <c r="V75" i="1"/>
  <c r="V76" i="1" l="1"/>
  <c r="U77" i="1"/>
  <c r="U78" i="1" l="1"/>
  <c r="V77" i="1"/>
  <c r="U79" i="1" l="1"/>
  <c r="V78" i="1"/>
  <c r="U80" i="1" l="1"/>
  <c r="V79" i="1"/>
  <c r="U81" i="1" l="1"/>
  <c r="V80" i="1"/>
  <c r="U82" i="1" l="1"/>
  <c r="V81" i="1"/>
  <c r="U83" i="1" l="1"/>
  <c r="V82" i="1"/>
  <c r="U84" i="1" l="1"/>
  <c r="V83" i="1"/>
  <c r="V84" i="1" l="1"/>
  <c r="U85" i="1"/>
  <c r="U86" i="1" l="1"/>
  <c r="V85" i="1"/>
  <c r="U87" i="1" l="1"/>
  <c r="V86" i="1"/>
  <c r="U88" i="1" l="1"/>
  <c r="V87" i="1"/>
  <c r="U89" i="1" l="1"/>
  <c r="V88" i="1"/>
  <c r="U90" i="1" l="1"/>
  <c r="V89" i="1"/>
  <c r="R20" i="1"/>
  <c r="S26" i="1" l="1"/>
  <c r="U91" i="1"/>
  <c r="V90" i="1"/>
  <c r="U92" i="1" l="1"/>
  <c r="V91" i="1"/>
  <c r="V92" i="1" l="1"/>
  <c r="U93" i="1"/>
  <c r="U94" i="1" l="1"/>
  <c r="V93" i="1"/>
  <c r="U95" i="1" l="1"/>
  <c r="V94" i="1"/>
  <c r="U96" i="1" l="1"/>
  <c r="V95" i="1"/>
  <c r="U97" i="1" l="1"/>
  <c r="V96" i="1"/>
  <c r="U98" i="1" l="1"/>
  <c r="V97" i="1"/>
  <c r="U99" i="1" l="1"/>
  <c r="V98" i="1"/>
  <c r="U100" i="1" l="1"/>
  <c r="V99" i="1"/>
  <c r="V100" i="1" l="1"/>
  <c r="U101" i="1"/>
  <c r="U102" i="1" l="1"/>
  <c r="V101" i="1"/>
  <c r="U103" i="1" l="1"/>
  <c r="V102" i="1"/>
  <c r="U104" i="1" l="1"/>
  <c r="V103" i="1"/>
  <c r="U105" i="1" l="1"/>
  <c r="V104" i="1"/>
  <c r="U106" i="1" l="1"/>
  <c r="V105" i="1"/>
  <c r="U107" i="1" l="1"/>
  <c r="V106" i="1"/>
  <c r="U108" i="1" l="1"/>
  <c r="V107" i="1"/>
  <c r="V108" i="1" l="1"/>
  <c r="U109" i="1"/>
  <c r="U110" i="1" l="1"/>
  <c r="V109" i="1"/>
  <c r="U111" i="1" l="1"/>
  <c r="V110" i="1"/>
  <c r="U112" i="1" l="1"/>
  <c r="V111" i="1"/>
  <c r="U113" i="1" l="1"/>
  <c r="V112" i="1"/>
  <c r="U114" i="1" l="1"/>
  <c r="V113" i="1"/>
  <c r="U115" i="1" l="1"/>
  <c r="V114" i="1"/>
  <c r="U116" i="1" l="1"/>
  <c r="V115" i="1"/>
  <c r="V116" i="1" l="1"/>
  <c r="U117" i="1"/>
  <c r="U118" i="1" l="1"/>
  <c r="V117" i="1"/>
  <c r="U119" i="1" l="1"/>
  <c r="V118" i="1"/>
  <c r="U120" i="1" l="1"/>
  <c r="V119" i="1"/>
  <c r="U121" i="1" l="1"/>
  <c r="V120" i="1"/>
  <c r="U122" i="1" l="1"/>
  <c r="V121" i="1"/>
  <c r="U123" i="1" l="1"/>
  <c r="V122" i="1"/>
  <c r="U124" i="1" l="1"/>
  <c r="V123" i="1"/>
  <c r="V124" i="1" l="1"/>
  <c r="U125" i="1"/>
  <c r="U126" i="1" l="1"/>
  <c r="V125" i="1"/>
  <c r="U127" i="1" l="1"/>
  <c r="V126" i="1"/>
  <c r="U128" i="1" l="1"/>
  <c r="V127" i="1"/>
  <c r="S27" i="1" l="1"/>
  <c r="U129" i="1"/>
  <c r="V128" i="1"/>
  <c r="U130" i="1" l="1"/>
  <c r="V129" i="1"/>
  <c r="U131" i="1" l="1"/>
  <c r="V130" i="1"/>
  <c r="U132" i="1" l="1"/>
  <c r="V131" i="1"/>
  <c r="V132" i="1" l="1"/>
  <c r="U133" i="1"/>
  <c r="U134" i="1" l="1"/>
  <c r="V133" i="1"/>
  <c r="U135" i="1" l="1"/>
  <c r="V134" i="1"/>
  <c r="U136" i="1" l="1"/>
  <c r="V135" i="1"/>
  <c r="U137" i="1" l="1"/>
  <c r="V136" i="1"/>
  <c r="U138" i="1" l="1"/>
  <c r="V137" i="1"/>
  <c r="U139" i="1" l="1"/>
  <c r="V138" i="1"/>
  <c r="U140" i="1" l="1"/>
  <c r="V139" i="1"/>
  <c r="V140" i="1" l="1"/>
  <c r="R21" i="1"/>
  <c r="U141" i="1"/>
  <c r="U142" i="1" l="1"/>
  <c r="V141" i="1"/>
  <c r="U143" i="1" l="1"/>
  <c r="V142" i="1"/>
  <c r="U144" i="1" l="1"/>
  <c r="V143" i="1"/>
  <c r="U145" i="1" l="1"/>
  <c r="V144" i="1"/>
  <c r="U146" i="1" l="1"/>
  <c r="V145" i="1"/>
  <c r="U147" i="1" l="1"/>
  <c r="V146" i="1"/>
  <c r="U148" i="1" l="1"/>
  <c r="V147" i="1"/>
  <c r="V148" i="1" l="1"/>
  <c r="U149" i="1"/>
  <c r="U150" i="1" l="1"/>
  <c r="V149" i="1"/>
  <c r="U151" i="1" l="1"/>
  <c r="V150" i="1"/>
  <c r="U152" i="1" l="1"/>
  <c r="V151" i="1"/>
  <c r="U153" i="1" l="1"/>
  <c r="V152" i="1"/>
  <c r="U154" i="1" l="1"/>
  <c r="V153" i="1"/>
  <c r="U155" i="1" l="1"/>
  <c r="V154" i="1"/>
  <c r="U156" i="1" l="1"/>
  <c r="V155" i="1"/>
  <c r="V156" i="1" l="1"/>
  <c r="U157" i="1"/>
  <c r="U158" i="1" l="1"/>
  <c r="V157" i="1"/>
  <c r="U159" i="1" l="1"/>
  <c r="V158" i="1"/>
  <c r="U160" i="1" l="1"/>
  <c r="V159" i="1"/>
  <c r="U161" i="1" l="1"/>
  <c r="V160" i="1"/>
  <c r="U162" i="1" l="1"/>
  <c r="V161" i="1"/>
  <c r="U163" i="1" l="1"/>
  <c r="V162" i="1"/>
  <c r="U164" i="1" l="1"/>
  <c r="V163" i="1"/>
  <c r="V164" i="1" l="1"/>
  <c r="U165" i="1"/>
  <c r="U166" i="1" l="1"/>
  <c r="V165" i="1"/>
  <c r="U167" i="1" l="1"/>
  <c r="V166" i="1"/>
  <c r="U168" i="1" l="1"/>
  <c r="V167" i="1"/>
  <c r="U169" i="1" l="1"/>
  <c r="V168" i="1"/>
  <c r="U170" i="1" l="1"/>
  <c r="V169" i="1"/>
  <c r="U171" i="1" l="1"/>
  <c r="V170" i="1"/>
  <c r="U172" i="1" l="1"/>
  <c r="V171" i="1"/>
  <c r="V172" i="1" l="1"/>
  <c r="U173" i="1"/>
  <c r="U174" i="1" l="1"/>
  <c r="V173" i="1"/>
  <c r="U175" i="1" l="1"/>
  <c r="V174" i="1"/>
  <c r="U176" i="1" l="1"/>
  <c r="V175" i="1"/>
  <c r="U177" i="1" l="1"/>
  <c r="V176" i="1"/>
  <c r="U178" i="1" l="1"/>
  <c r="V177" i="1"/>
  <c r="S28" i="1" l="1"/>
  <c r="U179" i="1"/>
  <c r="V178" i="1"/>
  <c r="U180" i="1" l="1"/>
  <c r="V179" i="1"/>
  <c r="V180" i="1" l="1"/>
  <c r="U181" i="1"/>
  <c r="U182" i="1" l="1"/>
  <c r="V181" i="1"/>
  <c r="U183" i="1" l="1"/>
  <c r="V182" i="1"/>
  <c r="U184" i="1" l="1"/>
  <c r="V183" i="1"/>
  <c r="U185" i="1" l="1"/>
  <c r="V184" i="1"/>
  <c r="U186" i="1" l="1"/>
  <c r="V185" i="1"/>
  <c r="U187" i="1" l="1"/>
  <c r="V186" i="1"/>
  <c r="U188" i="1" l="1"/>
  <c r="V187" i="1"/>
  <c r="V188" i="1" l="1"/>
  <c r="U189" i="1"/>
  <c r="U190" i="1" l="1"/>
  <c r="V189" i="1"/>
  <c r="U191" i="1" l="1"/>
  <c r="V190" i="1"/>
  <c r="U192" i="1" l="1"/>
  <c r="V191" i="1"/>
  <c r="U193" i="1" l="1"/>
  <c r="V192" i="1"/>
  <c r="U194" i="1" l="1"/>
  <c r="V193" i="1"/>
  <c r="U195" i="1" l="1"/>
  <c r="V194" i="1"/>
  <c r="U196" i="1" l="1"/>
  <c r="V195" i="1"/>
  <c r="V196" i="1" l="1"/>
  <c r="U197" i="1"/>
  <c r="U198" i="1" l="1"/>
  <c r="V197" i="1"/>
  <c r="U199" i="1" l="1"/>
  <c r="V198" i="1"/>
  <c r="U200" i="1" l="1"/>
  <c r="V199" i="1"/>
  <c r="U201" i="1" l="1"/>
  <c r="V200" i="1"/>
  <c r="U202" i="1" l="1"/>
  <c r="V201" i="1"/>
  <c r="U203" i="1" l="1"/>
  <c r="V202" i="1"/>
  <c r="U204" i="1" l="1"/>
  <c r="V203" i="1"/>
  <c r="V204" i="1" l="1"/>
  <c r="U205" i="1"/>
  <c r="U206" i="1" l="1"/>
  <c r="V205" i="1"/>
  <c r="U207" i="1" l="1"/>
  <c r="V206" i="1"/>
  <c r="U208" i="1" l="1"/>
  <c r="V207" i="1"/>
  <c r="U209" i="1" l="1"/>
  <c r="V208" i="1"/>
  <c r="U210" i="1" l="1"/>
  <c r="V209" i="1"/>
  <c r="R22" i="1" l="1"/>
  <c r="U211" i="1"/>
  <c r="V210" i="1"/>
  <c r="U212" i="1" l="1"/>
  <c r="V211" i="1"/>
  <c r="V212" i="1" l="1"/>
  <c r="U213" i="1"/>
  <c r="U214" i="1" l="1"/>
  <c r="V213" i="1"/>
  <c r="U215" i="1" l="1"/>
  <c r="V214" i="1"/>
  <c r="U216" i="1" l="1"/>
  <c r="V215" i="1"/>
  <c r="U217" i="1" l="1"/>
  <c r="V216" i="1"/>
  <c r="U218" i="1" l="1"/>
  <c r="V217" i="1"/>
  <c r="U219" i="1" l="1"/>
  <c r="V218" i="1"/>
  <c r="U220" i="1" l="1"/>
  <c r="V219" i="1"/>
  <c r="V220" i="1" l="1"/>
  <c r="U221" i="1"/>
  <c r="U222" i="1" l="1"/>
  <c r="V221" i="1"/>
  <c r="U223" i="1" l="1"/>
  <c r="V222" i="1"/>
  <c r="U224" i="1" l="1"/>
  <c r="V223" i="1"/>
  <c r="U225" i="1" l="1"/>
  <c r="V224" i="1"/>
  <c r="U226" i="1" l="1"/>
  <c r="V225" i="1"/>
  <c r="U227" i="1" l="1"/>
  <c r="V226" i="1"/>
  <c r="U228" i="1" l="1"/>
  <c r="V227" i="1"/>
  <c r="V228" i="1" l="1"/>
  <c r="U229" i="1"/>
  <c r="U230" i="1" l="1"/>
  <c r="V229" i="1"/>
  <c r="U231" i="1" l="1"/>
  <c r="V230" i="1"/>
  <c r="U232" i="1" l="1"/>
  <c r="V231" i="1"/>
  <c r="U233" i="1" l="1"/>
  <c r="V232" i="1"/>
  <c r="U234" i="1" l="1"/>
  <c r="V233" i="1"/>
  <c r="U235" i="1" l="1"/>
  <c r="V234" i="1"/>
  <c r="U236" i="1" l="1"/>
  <c r="V235" i="1"/>
  <c r="V236" i="1" l="1"/>
  <c r="U237" i="1"/>
  <c r="U238" i="1" l="1"/>
  <c r="V237" i="1"/>
  <c r="U239" i="1" l="1"/>
  <c r="V238" i="1"/>
  <c r="U240" i="1" l="1"/>
  <c r="V239" i="1"/>
  <c r="U241" i="1" l="1"/>
  <c r="V240" i="1"/>
  <c r="U242" i="1" l="1"/>
  <c r="V241" i="1"/>
  <c r="U243" i="1" l="1"/>
  <c r="S29" i="1"/>
  <c r="V242" i="1"/>
  <c r="U244" i="1" l="1"/>
  <c r="V243" i="1"/>
  <c r="V244" i="1" l="1"/>
  <c r="U245" i="1"/>
  <c r="U246" i="1" l="1"/>
  <c r="V245" i="1"/>
  <c r="U247" i="1" l="1"/>
  <c r="V246" i="1"/>
  <c r="U248" i="1" l="1"/>
  <c r="V247" i="1"/>
  <c r="U249" i="1" l="1"/>
  <c r="V248" i="1"/>
  <c r="U250" i="1" l="1"/>
  <c r="V249" i="1"/>
  <c r="U251" i="1" l="1"/>
  <c r="V250" i="1"/>
  <c r="U252" i="1" l="1"/>
  <c r="V251" i="1"/>
  <c r="V252" i="1" l="1"/>
  <c r="U253" i="1"/>
  <c r="U254" i="1" l="1"/>
  <c r="V253" i="1"/>
  <c r="U255" i="1" l="1"/>
  <c r="V254" i="1"/>
  <c r="U256" i="1" l="1"/>
  <c r="V255" i="1"/>
  <c r="U257" i="1" l="1"/>
  <c r="V256" i="1"/>
  <c r="U258" i="1" l="1"/>
  <c r="V257" i="1"/>
  <c r="U259" i="1" l="1"/>
  <c r="V258" i="1"/>
  <c r="U260" i="1" l="1"/>
  <c r="V259" i="1"/>
  <c r="V260" i="1" l="1"/>
  <c r="U261" i="1"/>
  <c r="U262" i="1" l="1"/>
  <c r="V261" i="1"/>
  <c r="U263" i="1" l="1"/>
  <c r="V262" i="1"/>
  <c r="U264" i="1" l="1"/>
  <c r="V263" i="1"/>
  <c r="U265" i="1" l="1"/>
  <c r="V264" i="1"/>
  <c r="U266" i="1" l="1"/>
  <c r="V265" i="1"/>
  <c r="U267" i="1" l="1"/>
  <c r="V266" i="1"/>
  <c r="U268" i="1" l="1"/>
  <c r="V267" i="1"/>
  <c r="V268" i="1" l="1"/>
  <c r="U269" i="1"/>
  <c r="U270" i="1" l="1"/>
  <c r="V269" i="1"/>
  <c r="U271" i="1" l="1"/>
  <c r="V270" i="1"/>
  <c r="U272" i="1" l="1"/>
  <c r="V271" i="1"/>
  <c r="U273" i="1" l="1"/>
  <c r="V272" i="1"/>
  <c r="U274" i="1" l="1"/>
  <c r="V273" i="1"/>
  <c r="U275" i="1" l="1"/>
  <c r="V274" i="1"/>
  <c r="U276" i="1" l="1"/>
  <c r="V275" i="1"/>
  <c r="V276" i="1" l="1"/>
  <c r="U277" i="1"/>
  <c r="U278" i="1" l="1"/>
  <c r="V277" i="1"/>
  <c r="V278" i="1" l="1"/>
  <c r="U279" i="1"/>
  <c r="U280" i="1" l="1"/>
  <c r="V279" i="1"/>
  <c r="V280" i="1" l="1"/>
  <c r="U281" i="1"/>
  <c r="U282" i="1" l="1"/>
  <c r="V281" i="1"/>
  <c r="V282" i="1" l="1"/>
  <c r="U283" i="1"/>
  <c r="U284" i="1" l="1"/>
  <c r="V283" i="1"/>
  <c r="V284" i="1" l="1"/>
  <c r="U285" i="1"/>
  <c r="U286" i="1" l="1"/>
  <c r="V285" i="1"/>
  <c r="V286" i="1" l="1"/>
  <c r="U287" i="1"/>
  <c r="U288" i="1" l="1"/>
  <c r="V287" i="1"/>
  <c r="V288" i="1" l="1"/>
  <c r="U289" i="1"/>
  <c r="U290" i="1" l="1"/>
  <c r="V289" i="1"/>
  <c r="V290" i="1" l="1"/>
  <c r="U291" i="1"/>
  <c r="U292" i="1" l="1"/>
  <c r="V291" i="1"/>
  <c r="V292" i="1" l="1"/>
  <c r="U293" i="1"/>
  <c r="U294" i="1" l="1"/>
  <c r="V293" i="1"/>
  <c r="V294" i="1" l="1"/>
  <c r="U295" i="1"/>
  <c r="U296" i="1" l="1"/>
  <c r="V295" i="1"/>
  <c r="V296" i="1" l="1"/>
  <c r="U297" i="1"/>
  <c r="U298" i="1" l="1"/>
  <c r="V297" i="1"/>
  <c r="V298" i="1" l="1"/>
  <c r="U299" i="1"/>
  <c r="U300" i="1" l="1"/>
  <c r="V299" i="1"/>
  <c r="V300" i="1" l="1"/>
  <c r="U301" i="1"/>
  <c r="U302" i="1" l="1"/>
  <c r="V301" i="1"/>
  <c r="V302" i="1" l="1"/>
  <c r="U303" i="1"/>
  <c r="U304" i="1" l="1"/>
  <c r="V303" i="1"/>
  <c r="V304" i="1" l="1"/>
  <c r="U305" i="1"/>
  <c r="R23" i="1"/>
  <c r="U306" i="1" l="1"/>
  <c r="V305" i="1"/>
  <c r="V306" i="1" l="1"/>
  <c r="U307" i="1"/>
  <c r="U308" i="1" l="1"/>
  <c r="V307" i="1"/>
  <c r="V308" i="1" l="1"/>
  <c r="U309" i="1"/>
  <c r="U310" i="1" l="1"/>
  <c r="V309" i="1"/>
  <c r="V310" i="1" l="1"/>
  <c r="U311" i="1"/>
  <c r="U312" i="1" l="1"/>
  <c r="V311" i="1"/>
  <c r="V312" i="1" l="1"/>
  <c r="U313" i="1"/>
  <c r="U314" i="1" l="1"/>
  <c r="V313" i="1"/>
  <c r="V314" i="1" l="1"/>
  <c r="U315" i="1"/>
  <c r="U316" i="1" l="1"/>
  <c r="V315" i="1"/>
  <c r="V316" i="1" l="1"/>
  <c r="U317" i="1"/>
  <c r="U318" i="1" l="1"/>
  <c r="V317" i="1"/>
  <c r="V318" i="1" l="1"/>
  <c r="U319" i="1"/>
  <c r="U320" i="1" l="1"/>
  <c r="V319" i="1"/>
  <c r="V320" i="1" l="1"/>
  <c r="U321" i="1"/>
  <c r="U322" i="1" l="1"/>
  <c r="V321" i="1"/>
  <c r="S30" i="1"/>
  <c r="V322" i="1" l="1"/>
  <c r="U323" i="1"/>
  <c r="U324" i="1" l="1"/>
  <c r="V323" i="1"/>
  <c r="V324" i="1" l="1"/>
  <c r="U325" i="1"/>
  <c r="U326" i="1" l="1"/>
  <c r="V325" i="1"/>
  <c r="U327" i="1" l="1"/>
  <c r="V326" i="1"/>
  <c r="U328" i="1" l="1"/>
  <c r="V327" i="1"/>
  <c r="U329" i="1" l="1"/>
  <c r="V328" i="1"/>
  <c r="V329" i="1" l="1"/>
  <c r="U330" i="1"/>
  <c r="U331" i="1" l="1"/>
  <c r="V330" i="1"/>
  <c r="U332" i="1" l="1"/>
  <c r="V331" i="1"/>
  <c r="U333" i="1" l="1"/>
  <c r="V332" i="1"/>
  <c r="U334" i="1" l="1"/>
  <c r="V333" i="1"/>
  <c r="U335" i="1" l="1"/>
  <c r="V334" i="1"/>
  <c r="V335" i="1" l="1"/>
  <c r="U336" i="1"/>
  <c r="U337" i="1" l="1"/>
  <c r="V336" i="1"/>
  <c r="V337" i="1" l="1"/>
  <c r="U338" i="1"/>
  <c r="U339" i="1" l="1"/>
  <c r="V338" i="1"/>
  <c r="U340" i="1" l="1"/>
  <c r="V339" i="1"/>
  <c r="U341" i="1" l="1"/>
  <c r="V340" i="1"/>
  <c r="U342" i="1" l="1"/>
  <c r="V341" i="1"/>
  <c r="U343" i="1" l="1"/>
  <c r="V342" i="1"/>
  <c r="U344" i="1" l="1"/>
  <c r="V343" i="1"/>
  <c r="U345" i="1" l="1"/>
  <c r="V344" i="1"/>
  <c r="V345" i="1" l="1"/>
  <c r="U346" i="1"/>
  <c r="U347" i="1" l="1"/>
  <c r="V346" i="1"/>
  <c r="U348" i="1" l="1"/>
  <c r="V347" i="1"/>
  <c r="U349" i="1" l="1"/>
  <c r="V348" i="1"/>
  <c r="U350" i="1" l="1"/>
  <c r="V349" i="1"/>
  <c r="U351" i="1" l="1"/>
  <c r="V350" i="1"/>
  <c r="V351" i="1" l="1"/>
  <c r="U352" i="1"/>
  <c r="U353" i="1" l="1"/>
  <c r="V352" i="1"/>
  <c r="V353" i="1" l="1"/>
  <c r="U354" i="1"/>
  <c r="U355" i="1" l="1"/>
  <c r="V354" i="1"/>
  <c r="U356" i="1" l="1"/>
  <c r="V355" i="1"/>
  <c r="U357" i="1" l="1"/>
  <c r="V356" i="1"/>
  <c r="U358" i="1" l="1"/>
  <c r="V357" i="1"/>
  <c r="U359" i="1" l="1"/>
  <c r="V358" i="1"/>
  <c r="U360" i="1" l="1"/>
  <c r="V359" i="1"/>
  <c r="U361" i="1" l="1"/>
  <c r="V360" i="1"/>
  <c r="V361" i="1" l="1"/>
  <c r="U362" i="1"/>
  <c r="U363" i="1" l="1"/>
  <c r="V362" i="1"/>
  <c r="U364" i="1" l="1"/>
  <c r="V363" i="1"/>
  <c r="U365" i="1" l="1"/>
  <c r="V364" i="1"/>
  <c r="U366" i="1" l="1"/>
  <c r="V365" i="1"/>
  <c r="U367" i="1" l="1"/>
  <c r="V366" i="1"/>
  <c r="V367" i="1" l="1"/>
  <c r="U368" i="1"/>
  <c r="U369" i="1" l="1"/>
  <c r="V368" i="1"/>
  <c r="V369" i="1" l="1"/>
  <c r="U370" i="1"/>
  <c r="U371" i="1" l="1"/>
  <c r="V370" i="1"/>
  <c r="U372" i="1" l="1"/>
  <c r="V371" i="1"/>
  <c r="U373" i="1" l="1"/>
  <c r="V372" i="1"/>
  <c r="U374" i="1" l="1"/>
  <c r="V373" i="1"/>
  <c r="U375" i="1" l="1"/>
  <c r="V374" i="1"/>
  <c r="U376" i="1" l="1"/>
  <c r="V375" i="1"/>
  <c r="U377" i="1" l="1"/>
  <c r="V376" i="1"/>
  <c r="V377" i="1" l="1"/>
  <c r="U378" i="1"/>
  <c r="U379" i="1" l="1"/>
  <c r="V378" i="1"/>
  <c r="U380" i="1" l="1"/>
  <c r="V379" i="1"/>
  <c r="U381" i="1" l="1"/>
  <c r="V380" i="1"/>
  <c r="U382" i="1" l="1"/>
  <c r="V381" i="1"/>
  <c r="U383" i="1" l="1"/>
  <c r="V382" i="1"/>
  <c r="V383" i="1" l="1"/>
  <c r="U384" i="1"/>
  <c r="U385" i="1" l="1"/>
  <c r="V384" i="1"/>
  <c r="V385" i="1" l="1"/>
  <c r="U386" i="1"/>
  <c r="U387" i="1" l="1"/>
  <c r="V386" i="1"/>
  <c r="U388" i="1" l="1"/>
  <c r="V387" i="1"/>
  <c r="U389" i="1" l="1"/>
  <c r="V388" i="1"/>
  <c r="U390" i="1" l="1"/>
  <c r="V389" i="1"/>
  <c r="U391" i="1" l="1"/>
  <c r="V390" i="1"/>
  <c r="U392" i="1" l="1"/>
  <c r="V391" i="1"/>
  <c r="U393" i="1" l="1"/>
  <c r="V392" i="1"/>
  <c r="V393" i="1" l="1"/>
  <c r="U394" i="1"/>
  <c r="U395" i="1" l="1"/>
  <c r="V394" i="1"/>
  <c r="U396" i="1" l="1"/>
  <c r="V395" i="1"/>
  <c r="U397" i="1" l="1"/>
  <c r="V396" i="1"/>
  <c r="U398" i="1" l="1"/>
  <c r="V397" i="1"/>
  <c r="U399" i="1" l="1"/>
  <c r="V398" i="1"/>
  <c r="V399" i="1" l="1"/>
  <c r="U400" i="1"/>
  <c r="U401" i="1" l="1"/>
  <c r="V400" i="1"/>
  <c r="U402" i="1" l="1"/>
  <c r="V401" i="1"/>
  <c r="U403" i="1" l="1"/>
  <c r="V402" i="1"/>
  <c r="U404" i="1" l="1"/>
  <c r="V403" i="1"/>
  <c r="U405" i="1" l="1"/>
  <c r="V404" i="1"/>
  <c r="U406" i="1" l="1"/>
  <c r="V405" i="1"/>
  <c r="U407" i="1" l="1"/>
  <c r="V406" i="1"/>
  <c r="V407" i="1" l="1"/>
  <c r="U408" i="1"/>
  <c r="U409" i="1" l="1"/>
  <c r="V408" i="1"/>
  <c r="U410" i="1" l="1"/>
  <c r="V409" i="1"/>
  <c r="U411" i="1" l="1"/>
  <c r="V410" i="1"/>
  <c r="U412" i="1" l="1"/>
  <c r="V411" i="1"/>
  <c r="U413" i="1" l="1"/>
  <c r="V412" i="1"/>
  <c r="U414" i="1" l="1"/>
  <c r="V413" i="1"/>
  <c r="U415" i="1" l="1"/>
  <c r="V414" i="1"/>
  <c r="V415" i="1" l="1"/>
  <c r="U416" i="1"/>
  <c r="U417" i="1" l="1"/>
  <c r="V416" i="1"/>
  <c r="U418" i="1" l="1"/>
  <c r="V417" i="1"/>
  <c r="U419" i="1" l="1"/>
  <c r="V418" i="1"/>
  <c r="U420" i="1" l="1"/>
  <c r="V419" i="1"/>
  <c r="S31" i="1"/>
  <c r="U421" i="1" l="1"/>
  <c r="V420" i="1"/>
  <c r="U422" i="1" l="1"/>
  <c r="V421" i="1"/>
  <c r="U423" i="1" l="1"/>
  <c r="V422" i="1"/>
  <c r="V423" i="1" l="1"/>
  <c r="U424" i="1"/>
  <c r="U425" i="1" l="1"/>
  <c r="V424" i="1"/>
  <c r="U426" i="1" l="1"/>
  <c r="V425" i="1"/>
  <c r="U427" i="1" l="1"/>
  <c r="V426" i="1"/>
  <c r="U428" i="1" l="1"/>
  <c r="V427" i="1"/>
  <c r="R24" i="1"/>
  <c r="U429" i="1" l="1"/>
  <c r="V428" i="1"/>
  <c r="U430" i="1" l="1"/>
  <c r="V429" i="1"/>
  <c r="U431" i="1" l="1"/>
  <c r="V430" i="1"/>
  <c r="U432" i="1" l="1"/>
  <c r="V431" i="1"/>
  <c r="U433" i="1" l="1"/>
  <c r="V432" i="1"/>
  <c r="U434" i="1" l="1"/>
  <c r="V433" i="1"/>
  <c r="U435" i="1" l="1"/>
  <c r="V434" i="1"/>
  <c r="U436" i="1" l="1"/>
  <c r="V435" i="1"/>
  <c r="U437" i="1" l="1"/>
  <c r="V436" i="1"/>
  <c r="V437" i="1" l="1"/>
  <c r="U438" i="1"/>
  <c r="U439" i="1" l="1"/>
  <c r="V438" i="1"/>
  <c r="U440" i="1" l="1"/>
  <c r="V439" i="1"/>
  <c r="U441" i="1" l="1"/>
  <c r="V440" i="1"/>
  <c r="U442" i="1" l="1"/>
  <c r="V441" i="1"/>
  <c r="U443" i="1" l="1"/>
  <c r="V442" i="1"/>
  <c r="U444" i="1" l="1"/>
  <c r="V443" i="1"/>
  <c r="U445" i="1" l="1"/>
  <c r="V444" i="1"/>
  <c r="V445" i="1" l="1"/>
  <c r="U446" i="1"/>
  <c r="U447" i="1" l="1"/>
  <c r="V446" i="1"/>
  <c r="U448" i="1" l="1"/>
  <c r="V447" i="1"/>
  <c r="U449" i="1" l="1"/>
  <c r="V448" i="1"/>
  <c r="U450" i="1" l="1"/>
  <c r="V449" i="1"/>
  <c r="U451" i="1" l="1"/>
  <c r="V450" i="1"/>
  <c r="U452" i="1" l="1"/>
  <c r="V451" i="1"/>
  <c r="U453" i="1" l="1"/>
  <c r="V452" i="1"/>
  <c r="V453" i="1" l="1"/>
  <c r="U454" i="1"/>
  <c r="U455" i="1" l="1"/>
  <c r="V454" i="1"/>
  <c r="U456" i="1" l="1"/>
  <c r="V455" i="1"/>
  <c r="U457" i="1" l="1"/>
  <c r="V456" i="1"/>
  <c r="U458" i="1" l="1"/>
  <c r="V457" i="1"/>
  <c r="U459" i="1" l="1"/>
  <c r="V458" i="1"/>
  <c r="U460" i="1" l="1"/>
  <c r="V459" i="1"/>
  <c r="U461" i="1" l="1"/>
  <c r="V460" i="1"/>
  <c r="V461" i="1" l="1"/>
  <c r="U462" i="1"/>
  <c r="U463" i="1" l="1"/>
  <c r="V462" i="1"/>
  <c r="U464" i="1" l="1"/>
  <c r="V463" i="1"/>
  <c r="U465" i="1" l="1"/>
  <c r="V464" i="1"/>
  <c r="U466" i="1" l="1"/>
  <c r="V465" i="1"/>
  <c r="U467" i="1" l="1"/>
  <c r="V466" i="1"/>
  <c r="U468" i="1" l="1"/>
  <c r="V467" i="1"/>
  <c r="U469" i="1" l="1"/>
  <c r="V468" i="1"/>
  <c r="V469" i="1" l="1"/>
  <c r="U470" i="1"/>
  <c r="U471" i="1" l="1"/>
  <c r="V470" i="1"/>
  <c r="U472" i="1" l="1"/>
  <c r="V471" i="1"/>
  <c r="U473" i="1" l="1"/>
  <c r="V472" i="1"/>
  <c r="U474" i="1" l="1"/>
  <c r="V473" i="1"/>
  <c r="U475" i="1" l="1"/>
  <c r="V474" i="1"/>
  <c r="U476" i="1" l="1"/>
  <c r="V475" i="1"/>
  <c r="U477" i="1" l="1"/>
  <c r="V476" i="1"/>
  <c r="V477" i="1" l="1"/>
  <c r="U478" i="1"/>
  <c r="U479" i="1" l="1"/>
  <c r="V478" i="1"/>
  <c r="U480" i="1" l="1"/>
  <c r="V479" i="1"/>
  <c r="U481" i="1" l="1"/>
  <c r="V480" i="1"/>
  <c r="U482" i="1" l="1"/>
  <c r="V481" i="1"/>
  <c r="U483" i="1" l="1"/>
  <c r="V482" i="1"/>
  <c r="U484" i="1" l="1"/>
  <c r="V483" i="1"/>
  <c r="U485" i="1" l="1"/>
  <c r="V484" i="1"/>
  <c r="V485" i="1" l="1"/>
  <c r="U486" i="1"/>
  <c r="U487" i="1" l="1"/>
  <c r="V486" i="1"/>
  <c r="U488" i="1" l="1"/>
  <c r="V487" i="1"/>
  <c r="U489" i="1" l="1"/>
  <c r="V488" i="1"/>
  <c r="U490" i="1" l="1"/>
  <c r="V489" i="1"/>
  <c r="U491" i="1" l="1"/>
  <c r="V490" i="1"/>
  <c r="U492" i="1" l="1"/>
  <c r="V491" i="1"/>
  <c r="U493" i="1" l="1"/>
  <c r="V492" i="1"/>
  <c r="V493" i="1" l="1"/>
  <c r="U494" i="1"/>
  <c r="U495" i="1" l="1"/>
  <c r="V494" i="1"/>
  <c r="U496" i="1" l="1"/>
  <c r="V495" i="1"/>
  <c r="U497" i="1" l="1"/>
  <c r="V496" i="1"/>
  <c r="U498" i="1" l="1"/>
  <c r="V497" i="1"/>
  <c r="U499" i="1" l="1"/>
  <c r="V498" i="1"/>
  <c r="U500" i="1" l="1"/>
  <c r="V499" i="1"/>
  <c r="U501" i="1" l="1"/>
  <c r="V500" i="1"/>
  <c r="V501" i="1" l="1"/>
  <c r="U502" i="1"/>
  <c r="U503" i="1" l="1"/>
  <c r="V502" i="1"/>
  <c r="U504" i="1" l="1"/>
  <c r="V503" i="1"/>
  <c r="U505" i="1" l="1"/>
  <c r="V504" i="1"/>
  <c r="U506" i="1" l="1"/>
  <c r="V505" i="1"/>
  <c r="U507" i="1" l="1"/>
  <c r="V506" i="1"/>
  <c r="U508" i="1" l="1"/>
  <c r="V507" i="1"/>
  <c r="U509" i="1" l="1"/>
  <c r="V508" i="1"/>
  <c r="V509" i="1" l="1"/>
  <c r="U510" i="1"/>
  <c r="U511" i="1" l="1"/>
  <c r="V510" i="1"/>
  <c r="U512" i="1" l="1"/>
  <c r="V511" i="1"/>
  <c r="U513" i="1" l="1"/>
  <c r="V512" i="1"/>
  <c r="U514" i="1" l="1"/>
  <c r="V513" i="1"/>
  <c r="U515" i="1" l="1"/>
  <c r="V514" i="1"/>
  <c r="U516" i="1" l="1"/>
  <c r="V515" i="1"/>
  <c r="U517" i="1" l="1"/>
  <c r="V516" i="1"/>
  <c r="V517" i="1" l="1"/>
  <c r="U518" i="1"/>
  <c r="U519" i="1" l="1"/>
  <c r="V518" i="1"/>
  <c r="U520" i="1" l="1"/>
  <c r="V519" i="1"/>
  <c r="U521" i="1" l="1"/>
  <c r="V520" i="1"/>
  <c r="U522" i="1" l="1"/>
  <c r="V521" i="1"/>
  <c r="U523" i="1" l="1"/>
  <c r="V522" i="1"/>
  <c r="U524" i="1" l="1"/>
  <c r="V523" i="1"/>
  <c r="U525" i="1" l="1"/>
  <c r="V524" i="1"/>
  <c r="V525" i="1" l="1"/>
  <c r="U526" i="1"/>
  <c r="U527" i="1" l="1"/>
  <c r="V526" i="1"/>
  <c r="U528" i="1" l="1"/>
  <c r="V527" i="1"/>
  <c r="U529" i="1" l="1"/>
  <c r="V528" i="1"/>
  <c r="U530" i="1" l="1"/>
  <c r="V529" i="1"/>
  <c r="U531" i="1" l="1"/>
  <c r="V530" i="1"/>
  <c r="U532" i="1" l="1"/>
  <c r="V531" i="1"/>
  <c r="U533" i="1" l="1"/>
  <c r="V532" i="1"/>
  <c r="V533" i="1" l="1"/>
  <c r="U534" i="1"/>
  <c r="U535" i="1" l="1"/>
  <c r="V534" i="1"/>
  <c r="U536" i="1" l="1"/>
  <c r="V535" i="1"/>
  <c r="U537" i="1" l="1"/>
  <c r="V536" i="1"/>
  <c r="U538" i="1" l="1"/>
  <c r="V537" i="1"/>
  <c r="U539" i="1" l="1"/>
  <c r="V538" i="1"/>
  <c r="S32" i="1"/>
  <c r="U540" i="1" l="1"/>
  <c r="V539" i="1"/>
  <c r="U541" i="1" l="1"/>
  <c r="V540" i="1"/>
  <c r="V541" i="1" l="1"/>
  <c r="U542" i="1"/>
  <c r="U543" i="1" l="1"/>
  <c r="V542" i="1"/>
  <c r="U544" i="1" l="1"/>
  <c r="V543" i="1"/>
  <c r="U545" i="1" l="1"/>
  <c r="V544" i="1"/>
  <c r="U546" i="1" l="1"/>
  <c r="V545" i="1"/>
  <c r="U547" i="1" l="1"/>
  <c r="V546" i="1"/>
  <c r="U548" i="1" l="1"/>
  <c r="V547" i="1"/>
  <c r="U549" i="1" l="1"/>
  <c r="V548" i="1"/>
  <c r="V549" i="1" l="1"/>
  <c r="U550" i="1"/>
  <c r="U551" i="1" l="1"/>
  <c r="V550" i="1"/>
  <c r="U552" i="1" l="1"/>
  <c r="V551" i="1"/>
  <c r="U553" i="1" l="1"/>
  <c r="V552" i="1"/>
  <c r="U554" i="1" l="1"/>
  <c r="V553" i="1"/>
  <c r="U555" i="1" l="1"/>
  <c r="V554" i="1"/>
  <c r="U556" i="1" l="1"/>
  <c r="V555" i="1"/>
  <c r="U557" i="1" l="1"/>
  <c r="V556" i="1"/>
  <c r="V557" i="1" l="1"/>
  <c r="U558" i="1"/>
  <c r="U559" i="1" l="1"/>
  <c r="V558" i="1"/>
  <c r="U560" i="1" l="1"/>
  <c r="V559" i="1"/>
  <c r="U561" i="1" l="1"/>
  <c r="V560" i="1"/>
  <c r="U562" i="1" l="1"/>
  <c r="V561" i="1"/>
  <c r="U563" i="1" l="1"/>
  <c r="V562" i="1"/>
  <c r="U564" i="1" l="1"/>
  <c r="V563" i="1"/>
  <c r="U565" i="1" l="1"/>
  <c r="V564" i="1"/>
  <c r="V565" i="1" l="1"/>
  <c r="U566" i="1"/>
  <c r="U567" i="1" l="1"/>
  <c r="V566" i="1"/>
  <c r="U568" i="1" l="1"/>
  <c r="V567" i="1"/>
  <c r="U569" i="1" l="1"/>
  <c r="V568" i="1"/>
  <c r="U570" i="1" l="1"/>
  <c r="V569" i="1"/>
  <c r="U571" i="1" l="1"/>
  <c r="V570" i="1"/>
  <c r="U572" i="1" l="1"/>
  <c r="V571" i="1"/>
  <c r="U573" i="1" l="1"/>
  <c r="V572" i="1"/>
  <c r="V573" i="1" l="1"/>
  <c r="U574" i="1"/>
  <c r="U575" i="1" l="1"/>
  <c r="V574" i="1"/>
  <c r="U576" i="1" l="1"/>
  <c r="V575" i="1"/>
  <c r="U577" i="1" l="1"/>
  <c r="V576" i="1"/>
  <c r="U578" i="1" l="1"/>
  <c r="V577" i="1"/>
  <c r="U579" i="1" l="1"/>
  <c r="V578" i="1"/>
  <c r="U580" i="1" l="1"/>
  <c r="V579" i="1"/>
  <c r="U581" i="1" l="1"/>
  <c r="V580" i="1"/>
  <c r="V581" i="1" l="1"/>
  <c r="U582" i="1"/>
  <c r="U583" i="1" l="1"/>
  <c r="V582" i="1"/>
  <c r="R25" i="1"/>
  <c r="U584" i="1" l="1"/>
  <c r="V583" i="1"/>
  <c r="U585" i="1" l="1"/>
  <c r="V584" i="1"/>
  <c r="U586" i="1" l="1"/>
  <c r="V585" i="1"/>
  <c r="U587" i="1" l="1"/>
  <c r="V586" i="1"/>
  <c r="U588" i="1" l="1"/>
  <c r="V587" i="1"/>
  <c r="U589" i="1" l="1"/>
  <c r="V588" i="1"/>
  <c r="V589" i="1" l="1"/>
  <c r="U590" i="1"/>
  <c r="U591" i="1" l="1"/>
  <c r="V590" i="1"/>
  <c r="U592" i="1" l="1"/>
  <c r="V591" i="1"/>
  <c r="U593" i="1" l="1"/>
  <c r="V592" i="1"/>
  <c r="U594" i="1" l="1"/>
  <c r="V593" i="1"/>
  <c r="U595" i="1" l="1"/>
  <c r="V594" i="1"/>
  <c r="U596" i="1" l="1"/>
  <c r="V595" i="1"/>
  <c r="U597" i="1" l="1"/>
  <c r="V596" i="1"/>
  <c r="V597" i="1" l="1"/>
  <c r="U598" i="1"/>
  <c r="U599" i="1" l="1"/>
  <c r="V598" i="1"/>
  <c r="U600" i="1" l="1"/>
  <c r="V599" i="1"/>
  <c r="U601" i="1" l="1"/>
  <c r="V600" i="1"/>
  <c r="U602" i="1" l="1"/>
  <c r="V601" i="1"/>
  <c r="U603" i="1" l="1"/>
  <c r="V602" i="1"/>
  <c r="U604" i="1" l="1"/>
  <c r="V603" i="1"/>
  <c r="U605" i="1" l="1"/>
  <c r="V604" i="1"/>
  <c r="V605" i="1" l="1"/>
  <c r="U606" i="1"/>
  <c r="U607" i="1" l="1"/>
  <c r="V606" i="1"/>
  <c r="U608" i="1" l="1"/>
  <c r="V607" i="1"/>
  <c r="U609" i="1" l="1"/>
  <c r="V608" i="1"/>
  <c r="U610" i="1" l="1"/>
  <c r="V609" i="1"/>
  <c r="U611" i="1" l="1"/>
  <c r="V610" i="1"/>
  <c r="U612" i="1" l="1"/>
  <c r="V611" i="1"/>
  <c r="U613" i="1" l="1"/>
  <c r="V612" i="1"/>
  <c r="V613" i="1" l="1"/>
  <c r="U614" i="1"/>
  <c r="U615" i="1" l="1"/>
  <c r="V614" i="1"/>
  <c r="U616" i="1" l="1"/>
  <c r="V615" i="1"/>
  <c r="U617" i="1" l="1"/>
  <c r="V616" i="1"/>
  <c r="U618" i="1" l="1"/>
  <c r="V617" i="1"/>
  <c r="U619" i="1" l="1"/>
  <c r="V618" i="1"/>
  <c r="U620" i="1" l="1"/>
  <c r="V619" i="1"/>
  <c r="U621" i="1" l="1"/>
  <c r="V620" i="1"/>
  <c r="V621" i="1" l="1"/>
  <c r="U622" i="1"/>
  <c r="U623" i="1" l="1"/>
  <c r="V622" i="1"/>
  <c r="U624" i="1" l="1"/>
  <c r="V623" i="1"/>
  <c r="U625" i="1" l="1"/>
  <c r="V624" i="1"/>
  <c r="U626" i="1" l="1"/>
  <c r="V625" i="1"/>
  <c r="U627" i="1" l="1"/>
  <c r="V626" i="1"/>
  <c r="U628" i="1" l="1"/>
  <c r="V627" i="1"/>
  <c r="U629" i="1" l="1"/>
  <c r="V628" i="1"/>
  <c r="V629" i="1" l="1"/>
  <c r="U630" i="1"/>
  <c r="U631" i="1" l="1"/>
  <c r="V630" i="1"/>
  <c r="U632" i="1" l="1"/>
  <c r="V631" i="1"/>
  <c r="U633" i="1" l="1"/>
  <c r="V632" i="1"/>
  <c r="U634" i="1" l="1"/>
  <c r="V633" i="1"/>
  <c r="U635" i="1" l="1"/>
  <c r="V634" i="1"/>
  <c r="U636" i="1" l="1"/>
  <c r="V635" i="1"/>
  <c r="U637" i="1" l="1"/>
  <c r="V636" i="1"/>
  <c r="V637" i="1" l="1"/>
  <c r="U638" i="1"/>
  <c r="U639" i="1" l="1"/>
  <c r="V638" i="1"/>
  <c r="U640" i="1" l="1"/>
  <c r="V639" i="1"/>
  <c r="U641" i="1" l="1"/>
  <c r="V640" i="1"/>
  <c r="U642" i="1" l="1"/>
  <c r="V641" i="1"/>
  <c r="U643" i="1" l="1"/>
  <c r="V642" i="1"/>
  <c r="U644" i="1" l="1"/>
  <c r="V643" i="1"/>
  <c r="U645" i="1" l="1"/>
  <c r="V644" i="1"/>
  <c r="V645" i="1" l="1"/>
  <c r="U646" i="1"/>
  <c r="U647" i="1" l="1"/>
  <c r="V646" i="1"/>
  <c r="U648" i="1" l="1"/>
  <c r="V647" i="1"/>
  <c r="U649" i="1" l="1"/>
  <c r="V648" i="1"/>
  <c r="U650" i="1" l="1"/>
  <c r="V649" i="1"/>
  <c r="U651" i="1" l="1"/>
  <c r="V650" i="1"/>
  <c r="U652" i="1" l="1"/>
  <c r="V651" i="1"/>
  <c r="U653" i="1" l="1"/>
  <c r="V652" i="1"/>
  <c r="V653" i="1" l="1"/>
  <c r="U654" i="1"/>
  <c r="U655" i="1" l="1"/>
  <c r="V654" i="1"/>
  <c r="U656" i="1" l="1"/>
  <c r="V655" i="1"/>
  <c r="U657" i="1" l="1"/>
  <c r="V656" i="1"/>
  <c r="V657" i="1" l="1"/>
  <c r="U658" i="1"/>
  <c r="U659" i="1" l="1"/>
  <c r="V658" i="1"/>
  <c r="V659" i="1" l="1"/>
  <c r="U660" i="1"/>
  <c r="U661" i="1" l="1"/>
  <c r="V660" i="1"/>
  <c r="V661" i="1" l="1"/>
  <c r="U662" i="1"/>
  <c r="U663" i="1" l="1"/>
  <c r="V662" i="1"/>
  <c r="V663" i="1" l="1"/>
  <c r="U664" i="1"/>
  <c r="V664" i="1" l="1"/>
  <c r="U665" i="1"/>
  <c r="V665" i="1" l="1"/>
  <c r="U666" i="1"/>
  <c r="V666" i="1" l="1"/>
  <c r="U667" i="1"/>
  <c r="V667" i="1" l="1"/>
  <c r="U668" i="1"/>
  <c r="U669" i="1" l="1"/>
  <c r="V668" i="1"/>
  <c r="V669" i="1" l="1"/>
  <c r="U670" i="1"/>
  <c r="U671" i="1" l="1"/>
  <c r="V670" i="1"/>
  <c r="V671" i="1" l="1"/>
  <c r="U672" i="1"/>
  <c r="U673" i="1" l="1"/>
  <c r="V672" i="1"/>
  <c r="V673" i="1" l="1"/>
  <c r="U674" i="1"/>
  <c r="V674" i="1" l="1"/>
  <c r="U675" i="1"/>
  <c r="V675" i="1" l="1"/>
  <c r="U676" i="1"/>
  <c r="U677" i="1" l="1"/>
  <c r="V676" i="1"/>
  <c r="V677" i="1" l="1"/>
  <c r="U678" i="1"/>
  <c r="U679" i="1" l="1"/>
  <c r="V678" i="1"/>
  <c r="S33" i="1"/>
  <c r="V679" i="1" l="1"/>
  <c r="U680" i="1"/>
  <c r="V680" i="1" l="1"/>
  <c r="U681" i="1"/>
  <c r="V681" i="1" l="1"/>
  <c r="U682" i="1"/>
  <c r="V682" i="1" l="1"/>
  <c r="U683" i="1"/>
  <c r="V683" i="1" l="1"/>
  <c r="U684" i="1"/>
  <c r="U685" i="1" l="1"/>
  <c r="V684" i="1"/>
  <c r="V685" i="1" l="1"/>
  <c r="U686" i="1"/>
  <c r="U687" i="1" l="1"/>
  <c r="V686" i="1"/>
  <c r="V687" i="1" l="1"/>
  <c r="U688" i="1"/>
  <c r="U689" i="1" l="1"/>
  <c r="V688" i="1"/>
  <c r="V689" i="1" l="1"/>
  <c r="U690" i="1"/>
  <c r="V690" i="1" l="1"/>
  <c r="U691" i="1"/>
  <c r="V691" i="1" l="1"/>
  <c r="U692" i="1"/>
  <c r="U693" i="1" l="1"/>
  <c r="V692" i="1"/>
  <c r="V693" i="1" l="1"/>
  <c r="U694" i="1"/>
  <c r="U695" i="1" l="1"/>
  <c r="V694" i="1"/>
  <c r="V695" i="1" l="1"/>
  <c r="U696" i="1"/>
  <c r="V696" i="1" l="1"/>
  <c r="U697" i="1"/>
  <c r="V697" i="1" l="1"/>
  <c r="U698" i="1"/>
  <c r="V698" i="1" l="1"/>
  <c r="U699" i="1"/>
  <c r="V699" i="1" l="1"/>
  <c r="U700" i="1"/>
  <c r="U701" i="1" l="1"/>
  <c r="V700" i="1"/>
  <c r="V701" i="1" l="1"/>
  <c r="U702" i="1"/>
  <c r="U703" i="1" l="1"/>
  <c r="V702" i="1"/>
  <c r="V703" i="1" l="1"/>
  <c r="U704" i="1"/>
  <c r="U705" i="1" l="1"/>
  <c r="V704" i="1"/>
  <c r="V705" i="1" l="1"/>
  <c r="U706" i="1"/>
  <c r="V706" i="1" l="1"/>
  <c r="U707" i="1"/>
  <c r="V707" i="1" l="1"/>
  <c r="U708" i="1"/>
  <c r="U709" i="1" l="1"/>
  <c r="V708" i="1"/>
  <c r="V709" i="1" l="1"/>
  <c r="U710" i="1"/>
  <c r="U711" i="1" l="1"/>
  <c r="V710" i="1"/>
  <c r="V711" i="1" l="1"/>
  <c r="U712" i="1"/>
  <c r="V712" i="1" l="1"/>
  <c r="U713" i="1"/>
  <c r="V713" i="1" l="1"/>
  <c r="U714" i="1"/>
  <c r="V714" i="1" l="1"/>
  <c r="U715" i="1"/>
  <c r="V715" i="1" l="1"/>
  <c r="U716" i="1"/>
  <c r="U717" i="1" l="1"/>
  <c r="V716" i="1"/>
  <c r="V717" i="1" l="1"/>
  <c r="U718" i="1"/>
  <c r="U719" i="1" l="1"/>
  <c r="V718" i="1"/>
  <c r="V719" i="1" l="1"/>
  <c r="U720" i="1"/>
  <c r="U721" i="1" l="1"/>
  <c r="V720" i="1"/>
  <c r="V721" i="1" l="1"/>
  <c r="U722" i="1"/>
  <c r="V722" i="1" l="1"/>
  <c r="U723" i="1"/>
  <c r="V723" i="1" l="1"/>
  <c r="U724" i="1"/>
  <c r="U725" i="1" l="1"/>
  <c r="V724" i="1"/>
  <c r="V725" i="1" l="1"/>
  <c r="U726" i="1"/>
  <c r="U727" i="1" l="1"/>
  <c r="V726" i="1"/>
  <c r="V727" i="1" l="1"/>
  <c r="U728" i="1"/>
  <c r="V728" i="1" l="1"/>
  <c r="U729" i="1"/>
  <c r="V729" i="1" l="1"/>
  <c r="U730" i="1"/>
  <c r="V730" i="1" l="1"/>
  <c r="U731" i="1"/>
  <c r="V731" i="1" l="1"/>
  <c r="U732" i="1"/>
  <c r="U733" i="1" l="1"/>
  <c r="V732" i="1"/>
  <c r="V733" i="1" l="1"/>
  <c r="U734" i="1"/>
  <c r="U735" i="1" l="1"/>
  <c r="V734" i="1"/>
  <c r="V735" i="1" l="1"/>
  <c r="U736" i="1"/>
  <c r="U737" i="1" l="1"/>
  <c r="V736" i="1"/>
  <c r="V737" i="1" l="1"/>
  <c r="U738" i="1"/>
  <c r="V738" i="1" l="1"/>
  <c r="U739" i="1"/>
  <c r="V739" i="1" l="1"/>
  <c r="U740" i="1"/>
  <c r="U741" i="1" l="1"/>
  <c r="V740" i="1"/>
  <c r="V741" i="1" l="1"/>
  <c r="U742" i="1"/>
  <c r="V742" i="1" l="1"/>
  <c r="U743" i="1"/>
  <c r="V743" i="1" l="1"/>
  <c r="U744" i="1"/>
  <c r="U745" i="1" l="1"/>
  <c r="V744" i="1"/>
  <c r="V745" i="1" l="1"/>
  <c r="U746" i="1"/>
  <c r="V746" i="1" l="1"/>
  <c r="U747" i="1"/>
  <c r="V747" i="1" l="1"/>
  <c r="U748" i="1"/>
  <c r="U749" i="1" l="1"/>
  <c r="V748" i="1"/>
  <c r="V749" i="1" l="1"/>
  <c r="U750" i="1"/>
  <c r="V750" i="1" l="1"/>
  <c r="U751" i="1"/>
  <c r="V751" i="1" l="1"/>
  <c r="U752" i="1"/>
  <c r="U753" i="1" l="1"/>
  <c r="V752" i="1"/>
  <c r="V753" i="1" l="1"/>
  <c r="U754" i="1"/>
  <c r="V754" i="1" l="1"/>
  <c r="U755" i="1"/>
  <c r="V755" i="1" l="1"/>
  <c r="U756" i="1"/>
  <c r="U757" i="1" l="1"/>
  <c r="V756" i="1"/>
  <c r="V757" i="1" l="1"/>
  <c r="U758" i="1"/>
  <c r="V758" i="1" l="1"/>
  <c r="U759" i="1"/>
  <c r="V759" i="1" l="1"/>
  <c r="U760" i="1"/>
  <c r="U761" i="1" l="1"/>
  <c r="V760" i="1"/>
  <c r="V761" i="1" l="1"/>
  <c r="U762" i="1"/>
  <c r="V762" i="1" l="1"/>
  <c r="U763" i="1"/>
  <c r="V763" i="1" l="1"/>
  <c r="U764" i="1"/>
  <c r="U765" i="1" l="1"/>
  <c r="V764" i="1"/>
  <c r="V765" i="1" l="1"/>
  <c r="U766" i="1"/>
  <c r="V766" i="1" l="1"/>
  <c r="U767" i="1"/>
  <c r="V767" i="1" l="1"/>
  <c r="U768" i="1"/>
  <c r="U769" i="1" l="1"/>
  <c r="V768" i="1"/>
  <c r="V769" i="1" l="1"/>
  <c r="U770" i="1"/>
  <c r="V770" i="1" l="1"/>
  <c r="U771" i="1"/>
  <c r="V771" i="1" l="1"/>
  <c r="U772" i="1"/>
  <c r="U773" i="1" l="1"/>
  <c r="V772" i="1"/>
  <c r="R26" i="1"/>
  <c r="V773" i="1" l="1"/>
  <c r="U774" i="1"/>
  <c r="V774" i="1" l="1"/>
  <c r="U775" i="1"/>
  <c r="V775" i="1" l="1"/>
  <c r="U776" i="1"/>
  <c r="U777" i="1" l="1"/>
  <c r="V776" i="1"/>
  <c r="V777" i="1" l="1"/>
  <c r="U778" i="1"/>
  <c r="V778" i="1" l="1"/>
  <c r="U779" i="1"/>
  <c r="V779" i="1" l="1"/>
  <c r="U780" i="1"/>
  <c r="U781" i="1" l="1"/>
  <c r="V780" i="1"/>
  <c r="V781" i="1" l="1"/>
  <c r="U782" i="1"/>
  <c r="V782" i="1" l="1"/>
  <c r="U783" i="1"/>
  <c r="V783" i="1" l="1"/>
  <c r="U784" i="1"/>
  <c r="U785" i="1" l="1"/>
  <c r="V784" i="1"/>
  <c r="V785" i="1" l="1"/>
  <c r="U786" i="1"/>
  <c r="U787" i="1" l="1"/>
  <c r="V786" i="1"/>
  <c r="V787" i="1" l="1"/>
  <c r="U788" i="1"/>
  <c r="U789" i="1" l="1"/>
  <c r="V788" i="1"/>
  <c r="V789" i="1" l="1"/>
  <c r="U790" i="1"/>
  <c r="V790" i="1" l="1"/>
  <c r="U791" i="1"/>
  <c r="V791" i="1" l="1"/>
  <c r="U792" i="1"/>
  <c r="U793" i="1" l="1"/>
  <c r="V792" i="1"/>
  <c r="V793" i="1" l="1"/>
  <c r="U794" i="1"/>
  <c r="U795" i="1" l="1"/>
  <c r="V794" i="1"/>
  <c r="V795" i="1" l="1"/>
  <c r="U796" i="1"/>
  <c r="U797" i="1" l="1"/>
  <c r="V796" i="1"/>
  <c r="V797" i="1" l="1"/>
  <c r="U798" i="1"/>
  <c r="V798" i="1" l="1"/>
  <c r="U799" i="1"/>
  <c r="V799" i="1" l="1"/>
  <c r="U800" i="1"/>
  <c r="U801" i="1" l="1"/>
  <c r="V800" i="1"/>
  <c r="V801" i="1" l="1"/>
  <c r="U802" i="1"/>
  <c r="U803" i="1" l="1"/>
  <c r="V802" i="1"/>
  <c r="V803" i="1" l="1"/>
  <c r="U804" i="1"/>
  <c r="U805" i="1" l="1"/>
  <c r="V804" i="1"/>
  <c r="V805" i="1" l="1"/>
  <c r="U806" i="1"/>
  <c r="V806" i="1" l="1"/>
  <c r="U807" i="1"/>
  <c r="V807" i="1" l="1"/>
  <c r="U808" i="1"/>
  <c r="U809" i="1" l="1"/>
  <c r="V808" i="1"/>
  <c r="V809" i="1" l="1"/>
  <c r="U810" i="1"/>
  <c r="U811" i="1" l="1"/>
  <c r="V810" i="1"/>
  <c r="V811" i="1" l="1"/>
  <c r="U812" i="1"/>
  <c r="U813" i="1" l="1"/>
  <c r="V812" i="1"/>
  <c r="V813" i="1" l="1"/>
  <c r="U814" i="1"/>
  <c r="V814" i="1" l="1"/>
  <c r="U815" i="1"/>
  <c r="V815" i="1" l="1"/>
  <c r="U816" i="1"/>
  <c r="U817" i="1" l="1"/>
  <c r="V816" i="1"/>
  <c r="V817" i="1" l="1"/>
  <c r="U818" i="1"/>
  <c r="U819" i="1" l="1"/>
  <c r="V818" i="1"/>
  <c r="V819" i="1" l="1"/>
  <c r="U820" i="1"/>
  <c r="U821" i="1" l="1"/>
  <c r="V820" i="1"/>
  <c r="V821" i="1" l="1"/>
  <c r="U822" i="1"/>
  <c r="V822" i="1" l="1"/>
  <c r="U823" i="1"/>
  <c r="V823" i="1" l="1"/>
  <c r="U824" i="1"/>
  <c r="U825" i="1" l="1"/>
  <c r="V824" i="1"/>
  <c r="V825" i="1" l="1"/>
  <c r="U826" i="1"/>
  <c r="U827" i="1" l="1"/>
  <c r="V826" i="1"/>
  <c r="V827" i="1" l="1"/>
  <c r="U828" i="1"/>
  <c r="U829" i="1" l="1"/>
  <c r="V828" i="1"/>
  <c r="V829" i="1" l="1"/>
  <c r="U830" i="1"/>
  <c r="V830" i="1" l="1"/>
  <c r="U831" i="1"/>
  <c r="V831" i="1" l="1"/>
  <c r="U832" i="1"/>
  <c r="U833" i="1" l="1"/>
  <c r="V832" i="1"/>
  <c r="V833" i="1" l="1"/>
  <c r="U834" i="1"/>
  <c r="U835" i="1" l="1"/>
  <c r="V834" i="1"/>
  <c r="V835" i="1" l="1"/>
  <c r="U836" i="1"/>
  <c r="U837" i="1" l="1"/>
  <c r="V836" i="1"/>
  <c r="V837" i="1" l="1"/>
  <c r="U838" i="1"/>
  <c r="V838" i="1" l="1"/>
  <c r="U839" i="1"/>
  <c r="V839" i="1" l="1"/>
  <c r="U840" i="1"/>
  <c r="U841" i="1" l="1"/>
  <c r="V840" i="1"/>
  <c r="V841" i="1" l="1"/>
  <c r="U842" i="1"/>
  <c r="U843" i="1" l="1"/>
  <c r="V842" i="1"/>
  <c r="V843" i="1" l="1"/>
  <c r="U844" i="1"/>
  <c r="S34" i="1"/>
  <c r="U845" i="1" l="1"/>
  <c r="V844" i="1"/>
  <c r="V845" i="1" l="1"/>
  <c r="U846" i="1"/>
  <c r="V846" i="1" l="1"/>
  <c r="U847" i="1"/>
  <c r="V847" i="1" l="1"/>
  <c r="U848" i="1"/>
  <c r="U849" i="1" l="1"/>
  <c r="V848" i="1"/>
  <c r="V849" i="1" l="1"/>
  <c r="U850" i="1"/>
  <c r="U851" i="1" l="1"/>
  <c r="V850" i="1"/>
  <c r="V851" i="1" l="1"/>
  <c r="U852" i="1"/>
  <c r="U853" i="1" l="1"/>
  <c r="V852" i="1"/>
  <c r="V853" i="1" l="1"/>
  <c r="U854" i="1"/>
  <c r="V854" i="1" l="1"/>
  <c r="U855" i="1"/>
  <c r="V855" i="1" l="1"/>
  <c r="U856" i="1"/>
  <c r="U857" i="1" l="1"/>
  <c r="V856" i="1"/>
  <c r="V857" i="1" l="1"/>
  <c r="U858" i="1"/>
  <c r="U859" i="1" l="1"/>
  <c r="V858" i="1"/>
  <c r="V859" i="1" l="1"/>
  <c r="U860" i="1"/>
  <c r="U861" i="1" l="1"/>
  <c r="V860" i="1"/>
  <c r="V861" i="1" l="1"/>
  <c r="U862" i="1"/>
  <c r="V862" i="1" l="1"/>
  <c r="U863" i="1"/>
  <c r="U864" i="1" l="1"/>
  <c r="V863" i="1"/>
  <c r="V864" i="1" l="1"/>
  <c r="U865" i="1"/>
  <c r="U866" i="1" l="1"/>
  <c r="V865" i="1"/>
  <c r="V866" i="1" l="1"/>
  <c r="U867" i="1"/>
  <c r="U868" i="1" l="1"/>
  <c r="V867" i="1"/>
  <c r="V868" i="1" l="1"/>
  <c r="U869" i="1"/>
  <c r="V869" i="1" l="1"/>
  <c r="U870" i="1"/>
  <c r="V870" i="1" l="1"/>
  <c r="U871" i="1"/>
  <c r="U872" i="1" l="1"/>
  <c r="V871" i="1"/>
  <c r="V872" i="1" l="1"/>
  <c r="U873" i="1"/>
  <c r="V873" i="1" l="1"/>
  <c r="U874" i="1"/>
  <c r="V874" i="1" l="1"/>
  <c r="U875" i="1"/>
  <c r="U876" i="1" l="1"/>
  <c r="V875" i="1"/>
  <c r="V876" i="1" l="1"/>
  <c r="U877" i="1"/>
  <c r="V877" i="1" l="1"/>
  <c r="U878" i="1"/>
  <c r="V878" i="1" l="1"/>
  <c r="U879" i="1"/>
  <c r="U880" i="1" l="1"/>
  <c r="V879" i="1"/>
  <c r="V880" i="1" l="1"/>
  <c r="U881" i="1"/>
  <c r="U882" i="1" l="1"/>
  <c r="V881" i="1"/>
  <c r="V882" i="1" l="1"/>
  <c r="U883" i="1"/>
  <c r="U884" i="1" l="1"/>
  <c r="V883" i="1"/>
  <c r="V884" i="1" l="1"/>
  <c r="U885" i="1"/>
  <c r="V885" i="1" l="1"/>
  <c r="U886" i="1"/>
  <c r="V886" i="1" l="1"/>
  <c r="U887" i="1"/>
  <c r="U888" i="1" l="1"/>
  <c r="V887" i="1"/>
  <c r="V888" i="1" l="1"/>
  <c r="U889" i="1"/>
  <c r="U890" i="1" l="1"/>
  <c r="V889" i="1"/>
  <c r="V890" i="1" l="1"/>
  <c r="U891" i="1"/>
  <c r="V891" i="1" l="1"/>
  <c r="U892" i="1"/>
  <c r="V892" i="1" l="1"/>
  <c r="U893" i="1"/>
  <c r="V893" i="1" l="1"/>
  <c r="U894" i="1"/>
  <c r="V894" i="1" l="1"/>
  <c r="U895" i="1"/>
  <c r="U896" i="1" l="1"/>
  <c r="V895" i="1"/>
  <c r="V896" i="1" l="1"/>
  <c r="U897" i="1"/>
  <c r="U898" i="1" l="1"/>
  <c r="V897" i="1"/>
  <c r="V898" i="1" l="1"/>
  <c r="U899" i="1"/>
  <c r="U900" i="1" l="1"/>
  <c r="V899" i="1"/>
  <c r="V900" i="1" l="1"/>
  <c r="U901" i="1"/>
  <c r="V901" i="1" l="1"/>
  <c r="U902" i="1"/>
  <c r="V902" i="1" l="1"/>
  <c r="U903" i="1"/>
  <c r="U904" i="1" l="1"/>
  <c r="V903" i="1"/>
  <c r="V904" i="1" l="1"/>
  <c r="U905" i="1"/>
  <c r="V905" i="1" l="1"/>
  <c r="U906" i="1"/>
  <c r="V906" i="1" l="1"/>
  <c r="U907" i="1"/>
  <c r="U908" i="1" l="1"/>
  <c r="V907" i="1"/>
  <c r="V908" i="1" l="1"/>
  <c r="U909" i="1"/>
  <c r="V909" i="1" l="1"/>
  <c r="U910" i="1"/>
  <c r="V910" i="1" l="1"/>
  <c r="U911" i="1"/>
  <c r="U912" i="1" l="1"/>
  <c r="V911" i="1"/>
  <c r="V912" i="1" l="1"/>
  <c r="U913" i="1"/>
  <c r="U914" i="1" l="1"/>
  <c r="V913" i="1"/>
  <c r="V914" i="1" l="1"/>
  <c r="U915" i="1"/>
  <c r="U916" i="1" l="1"/>
  <c r="V915" i="1"/>
  <c r="V916" i="1" l="1"/>
  <c r="U917" i="1"/>
  <c r="V917" i="1" l="1"/>
  <c r="U918" i="1"/>
  <c r="V918" i="1" l="1"/>
  <c r="U919" i="1"/>
  <c r="U920" i="1" l="1"/>
  <c r="V919" i="1"/>
  <c r="V920" i="1" l="1"/>
  <c r="U921" i="1"/>
  <c r="U922" i="1" l="1"/>
  <c r="V921" i="1"/>
  <c r="V922" i="1" l="1"/>
  <c r="U923" i="1"/>
  <c r="V923" i="1" l="1"/>
  <c r="U924" i="1"/>
  <c r="V924" i="1" l="1"/>
  <c r="U925" i="1"/>
  <c r="V925" i="1" l="1"/>
  <c r="U926" i="1"/>
  <c r="V926" i="1" l="1"/>
  <c r="U927" i="1"/>
  <c r="U928" i="1" l="1"/>
  <c r="V927" i="1"/>
  <c r="V928" i="1" l="1"/>
  <c r="U929" i="1"/>
  <c r="U930" i="1" l="1"/>
  <c r="V929" i="1"/>
  <c r="V930" i="1" l="1"/>
  <c r="U931" i="1"/>
  <c r="U932" i="1" l="1"/>
  <c r="V931" i="1"/>
  <c r="V932" i="1" l="1"/>
  <c r="U933" i="1"/>
  <c r="V933" i="1" l="1"/>
  <c r="U934" i="1"/>
  <c r="V934" i="1" l="1"/>
  <c r="U935" i="1"/>
  <c r="U936" i="1" l="1"/>
  <c r="V935" i="1"/>
  <c r="V936" i="1" l="1"/>
  <c r="U937" i="1"/>
  <c r="V937" i="1" l="1"/>
  <c r="U938" i="1"/>
  <c r="V938" i="1" l="1"/>
  <c r="U939" i="1"/>
  <c r="U940" i="1" l="1"/>
  <c r="V939" i="1"/>
  <c r="V940" i="1" l="1"/>
  <c r="U941" i="1"/>
  <c r="V941" i="1" l="1"/>
  <c r="U942" i="1"/>
  <c r="V942" i="1" l="1"/>
  <c r="U943" i="1"/>
  <c r="U944" i="1" l="1"/>
  <c r="V943" i="1"/>
  <c r="V944" i="1" l="1"/>
  <c r="U945" i="1"/>
  <c r="U946" i="1" l="1"/>
  <c r="V945" i="1"/>
  <c r="V946" i="1" l="1"/>
  <c r="U947" i="1"/>
  <c r="U948" i="1" l="1"/>
  <c r="V947" i="1"/>
  <c r="V948" i="1" l="1"/>
  <c r="U949" i="1"/>
  <c r="U950" i="1" l="1"/>
  <c r="V949" i="1"/>
  <c r="V950" i="1" l="1"/>
  <c r="U951" i="1"/>
  <c r="U952" i="1" l="1"/>
  <c r="V951" i="1"/>
  <c r="V952" i="1" l="1"/>
  <c r="U953" i="1"/>
  <c r="U954" i="1" l="1"/>
  <c r="V953" i="1"/>
  <c r="V954" i="1" l="1"/>
  <c r="U955" i="1"/>
  <c r="U956" i="1" l="1"/>
  <c r="V955" i="1"/>
  <c r="V956" i="1" l="1"/>
  <c r="U957" i="1"/>
  <c r="U958" i="1" l="1"/>
  <c r="V957" i="1"/>
  <c r="V958" i="1" l="1"/>
  <c r="U959" i="1"/>
  <c r="U960" i="1" l="1"/>
  <c r="V959" i="1"/>
  <c r="V960" i="1" l="1"/>
  <c r="U961" i="1"/>
  <c r="U962" i="1" l="1"/>
  <c r="V961" i="1"/>
  <c r="V962" i="1" l="1"/>
  <c r="U963" i="1"/>
  <c r="U964" i="1" l="1"/>
  <c r="V963" i="1"/>
  <c r="V964" i="1" l="1"/>
  <c r="U965" i="1"/>
  <c r="U966" i="1" l="1"/>
  <c r="V965" i="1"/>
  <c r="V966" i="1" l="1"/>
  <c r="U967" i="1"/>
  <c r="U968" i="1" l="1"/>
  <c r="V967" i="1"/>
  <c r="V968" i="1" l="1"/>
  <c r="U969" i="1"/>
  <c r="U970" i="1" l="1"/>
  <c r="V969" i="1"/>
  <c r="V970" i="1" l="1"/>
  <c r="U971" i="1"/>
  <c r="U972" i="1" l="1"/>
  <c r="V971" i="1"/>
  <c r="V972" i="1" l="1"/>
  <c r="U973" i="1"/>
  <c r="U974" i="1" l="1"/>
  <c r="V973" i="1"/>
  <c r="V974" i="1" l="1"/>
  <c r="U975" i="1"/>
  <c r="U976" i="1" l="1"/>
  <c r="V975" i="1"/>
  <c r="V976" i="1" l="1"/>
  <c r="U977" i="1"/>
  <c r="U978" i="1" l="1"/>
  <c r="V977" i="1"/>
  <c r="V978" i="1" l="1"/>
  <c r="U979" i="1"/>
  <c r="U980" i="1" l="1"/>
  <c r="V979" i="1"/>
  <c r="V980" i="1" l="1"/>
  <c r="U981" i="1"/>
  <c r="U982" i="1" l="1"/>
  <c r="V981" i="1"/>
  <c r="V982" i="1" l="1"/>
  <c r="U983" i="1"/>
  <c r="U984" i="1" l="1"/>
  <c r="V983" i="1"/>
  <c r="V984" i="1" l="1"/>
  <c r="U985" i="1"/>
  <c r="U986" i="1" l="1"/>
  <c r="V985" i="1"/>
  <c r="V986" i="1" l="1"/>
  <c r="U987" i="1"/>
  <c r="U988" i="1" l="1"/>
  <c r="V987" i="1"/>
  <c r="V988" i="1" l="1"/>
  <c r="U989" i="1"/>
  <c r="U990" i="1" l="1"/>
  <c r="V989" i="1"/>
  <c r="V990" i="1" l="1"/>
  <c r="U991" i="1"/>
  <c r="U992" i="1" l="1"/>
  <c r="V991" i="1"/>
  <c r="V992" i="1" l="1"/>
  <c r="U993" i="1"/>
  <c r="U994" i="1" l="1"/>
  <c r="V993" i="1"/>
  <c r="V994" i="1" l="1"/>
  <c r="U995" i="1"/>
  <c r="U996" i="1" l="1"/>
  <c r="V995" i="1"/>
  <c r="V996" i="1" l="1"/>
  <c r="U997" i="1"/>
  <c r="U998" i="1" l="1"/>
  <c r="V997" i="1"/>
  <c r="V998" i="1" l="1"/>
  <c r="U999" i="1"/>
  <c r="U1000" i="1" l="1"/>
  <c r="V999" i="1"/>
  <c r="V1000" i="1" l="1"/>
  <c r="U1001" i="1"/>
  <c r="U1002" i="1" l="1"/>
  <c r="V1001" i="1"/>
  <c r="V1002" i="1" l="1"/>
  <c r="U1003" i="1"/>
  <c r="R27" i="1"/>
  <c r="U1004" i="1" l="1"/>
  <c r="V1003" i="1"/>
  <c r="V1004" i="1" l="1"/>
  <c r="U1005" i="1"/>
  <c r="U1006" i="1" l="1"/>
  <c r="V1005" i="1"/>
  <c r="V1006" i="1" l="1"/>
  <c r="U1007" i="1"/>
  <c r="U1008" i="1" l="1"/>
  <c r="V1007" i="1"/>
  <c r="V1008" i="1" l="1"/>
  <c r="U1009" i="1"/>
  <c r="U1010" i="1" l="1"/>
  <c r="V1009" i="1"/>
  <c r="V1010" i="1" l="1"/>
  <c r="U1011" i="1"/>
  <c r="U1012" i="1" l="1"/>
  <c r="V1011" i="1"/>
  <c r="V1012" i="1" l="1"/>
  <c r="U1013" i="1"/>
  <c r="U1014" i="1" l="1"/>
  <c r="V1013" i="1"/>
  <c r="V1014" i="1" l="1"/>
  <c r="U1015" i="1"/>
  <c r="U1016" i="1" l="1"/>
  <c r="V1015" i="1"/>
  <c r="U1017" i="1" l="1"/>
  <c r="V1016" i="1"/>
  <c r="U1018" i="1" l="1"/>
  <c r="V1017" i="1"/>
  <c r="U1019" i="1" l="1"/>
  <c r="V1018" i="1"/>
  <c r="U1020" i="1" l="1"/>
  <c r="V1019" i="1"/>
  <c r="V1020" i="1" l="1"/>
  <c r="U1021" i="1"/>
  <c r="U1022" i="1" l="1"/>
  <c r="V1021" i="1"/>
  <c r="V1022" i="1" l="1"/>
  <c r="U1023" i="1"/>
  <c r="U1024" i="1" l="1"/>
  <c r="V1023" i="1"/>
  <c r="U1025" i="1" l="1"/>
  <c r="V1024" i="1"/>
  <c r="U1026" i="1" l="1"/>
  <c r="V1025" i="1"/>
  <c r="U1027" i="1" l="1"/>
  <c r="V1026" i="1"/>
  <c r="U1028" i="1" l="1"/>
  <c r="V1027" i="1"/>
  <c r="V1028" i="1" l="1"/>
  <c r="U1029" i="1"/>
  <c r="U1030" i="1" l="1"/>
  <c r="V1029" i="1"/>
  <c r="V1030" i="1" l="1"/>
  <c r="U1031" i="1"/>
  <c r="U1032" i="1" l="1"/>
  <c r="V1031" i="1"/>
  <c r="U1033" i="1" l="1"/>
  <c r="V1032" i="1"/>
  <c r="U1034" i="1" l="1"/>
  <c r="V1033" i="1"/>
  <c r="U1035" i="1" l="1"/>
  <c r="V1034" i="1"/>
  <c r="S35" i="1"/>
  <c r="U1036" i="1" l="1"/>
  <c r="V1035" i="1"/>
  <c r="V1036" i="1" l="1"/>
  <c r="U1037" i="1"/>
  <c r="U1038" i="1" l="1"/>
  <c r="V1037" i="1"/>
  <c r="V1038" i="1" l="1"/>
  <c r="U1039" i="1"/>
  <c r="U1040" i="1" l="1"/>
  <c r="V1039" i="1"/>
  <c r="U1041" i="1" l="1"/>
  <c r="V1040" i="1"/>
  <c r="U1042" i="1" l="1"/>
  <c r="V1041" i="1"/>
  <c r="U1043" i="1" l="1"/>
  <c r="V1042" i="1"/>
  <c r="U1044" i="1" l="1"/>
  <c r="V1043" i="1"/>
  <c r="V1044" i="1" l="1"/>
  <c r="U1045" i="1"/>
  <c r="U1046" i="1" l="1"/>
  <c r="V1045" i="1"/>
  <c r="V1046" i="1" l="1"/>
  <c r="U1047" i="1"/>
  <c r="U1048" i="1" l="1"/>
  <c r="V1047" i="1"/>
  <c r="U1049" i="1" l="1"/>
  <c r="V1048" i="1"/>
  <c r="U1050" i="1" l="1"/>
  <c r="V1049" i="1"/>
  <c r="V1050" i="1" l="1"/>
  <c r="U1051" i="1"/>
  <c r="U1052" i="1" l="1"/>
  <c r="U1053" i="1" s="1"/>
  <c r="U1054" i="1" s="1"/>
  <c r="U1055" i="1" s="1"/>
  <c r="U1056" i="1" s="1"/>
  <c r="U1057" i="1" s="1"/>
  <c r="U1058" i="1" s="1"/>
  <c r="U1059" i="1" s="1"/>
  <c r="U1060" i="1" s="1"/>
  <c r="U1061" i="1" s="1"/>
  <c r="U1062" i="1" s="1"/>
  <c r="U1063" i="1" s="1"/>
  <c r="U1064" i="1" s="1"/>
  <c r="U1065" i="1" s="1"/>
  <c r="U1066" i="1" s="1"/>
  <c r="U1067" i="1" s="1"/>
  <c r="U1068" i="1" s="1"/>
  <c r="U1069" i="1" s="1"/>
  <c r="U1070" i="1" s="1"/>
  <c r="U1071" i="1" s="1"/>
  <c r="U1072" i="1" s="1"/>
  <c r="U1073" i="1" s="1"/>
  <c r="U1074" i="1" s="1"/>
  <c r="U1075" i="1" s="1"/>
  <c r="U1076" i="1" s="1"/>
  <c r="U1077" i="1" s="1"/>
  <c r="U1078" i="1" s="1"/>
  <c r="U1079" i="1" s="1"/>
  <c r="U1080" i="1" s="1"/>
  <c r="V1051" i="1"/>
  <c r="U1081" i="1" l="1"/>
  <c r="V1080" i="1"/>
  <c r="V1052" i="1"/>
  <c r="U1082" i="1" l="1"/>
  <c r="V1081" i="1"/>
  <c r="V1053" i="1"/>
  <c r="U1083" i="1" l="1"/>
  <c r="V1082" i="1"/>
  <c r="V1054" i="1"/>
  <c r="V1083" i="1" l="1"/>
  <c r="U1084" i="1"/>
  <c r="V1055" i="1"/>
  <c r="U1085" i="1" l="1"/>
  <c r="V1084" i="1"/>
  <c r="V1056" i="1"/>
  <c r="U1086" i="1" l="1"/>
  <c r="V1085" i="1"/>
  <c r="V1057" i="1"/>
  <c r="V1086" i="1" l="1"/>
  <c r="U1087" i="1"/>
  <c r="V1058" i="1"/>
  <c r="U1088" i="1" l="1"/>
  <c r="V1087" i="1"/>
  <c r="V1059" i="1"/>
  <c r="V1088" i="1" l="1"/>
  <c r="U1089" i="1"/>
  <c r="V1060" i="1"/>
  <c r="U1090" i="1" l="1"/>
  <c r="V1089" i="1"/>
  <c r="V1061" i="1"/>
  <c r="V1090" i="1" l="1"/>
  <c r="U1091" i="1"/>
  <c r="V1062" i="1"/>
  <c r="U1092" i="1" l="1"/>
  <c r="V1091" i="1"/>
  <c r="V1063" i="1"/>
  <c r="U1093" i="1" l="1"/>
  <c r="V1092" i="1"/>
  <c r="V1064" i="1"/>
  <c r="U1094" i="1" l="1"/>
  <c r="V1093" i="1"/>
  <c r="V1065" i="1"/>
  <c r="U1095" i="1" l="1"/>
  <c r="V1094" i="1"/>
  <c r="V1066" i="1"/>
  <c r="U1096" i="1" l="1"/>
  <c r="V1095" i="1"/>
  <c r="V1067" i="1"/>
  <c r="U1097" i="1" l="1"/>
  <c r="V1096" i="1"/>
  <c r="V1068" i="1"/>
  <c r="U1098" i="1" l="1"/>
  <c r="V1097" i="1"/>
  <c r="V1069" i="1"/>
  <c r="U1099" i="1" l="1"/>
  <c r="V1098" i="1"/>
  <c r="V1070" i="1"/>
  <c r="U1100" i="1" l="1"/>
  <c r="V1099" i="1"/>
  <c r="V1071" i="1"/>
  <c r="U1101" i="1" l="1"/>
  <c r="V1100" i="1"/>
  <c r="V1072" i="1"/>
  <c r="U1102" i="1" l="1"/>
  <c r="V1101" i="1"/>
  <c r="V1073" i="1"/>
  <c r="U1103" i="1" l="1"/>
  <c r="V1102" i="1"/>
  <c r="V1074" i="1"/>
  <c r="U1104" i="1" l="1"/>
  <c r="V1103" i="1"/>
  <c r="V1075" i="1"/>
  <c r="U1105" i="1" l="1"/>
  <c r="V1104" i="1"/>
  <c r="V1076" i="1"/>
  <c r="U1106" i="1" l="1"/>
  <c r="V1105" i="1"/>
  <c r="V1077" i="1"/>
  <c r="U1107" i="1" l="1"/>
  <c r="V1106" i="1"/>
  <c r="V1078" i="1"/>
  <c r="V1079" i="1"/>
  <c r="U1108" i="1" l="1"/>
  <c r="V1107" i="1"/>
  <c r="U1109" i="1" l="1"/>
  <c r="V1108" i="1"/>
  <c r="U1110" i="1" l="1"/>
  <c r="V1109" i="1"/>
  <c r="U1111" i="1" l="1"/>
  <c r="V1110" i="1"/>
  <c r="U1112" i="1" l="1"/>
  <c r="V1111" i="1"/>
  <c r="U1113" i="1" l="1"/>
  <c r="V1112" i="1"/>
  <c r="U1114" i="1" l="1"/>
  <c r="V1113" i="1"/>
  <c r="U1115" i="1" l="1"/>
  <c r="V1114" i="1"/>
  <c r="U1116" i="1" l="1"/>
  <c r="V1115" i="1"/>
  <c r="U1117" i="1" l="1"/>
  <c r="V1116" i="1"/>
  <c r="U1118" i="1" l="1"/>
  <c r="V1117" i="1"/>
  <c r="U1119" i="1" l="1"/>
  <c r="V1118" i="1"/>
  <c r="U1120" i="1" l="1"/>
  <c r="V1119" i="1"/>
  <c r="U1121" i="1" l="1"/>
  <c r="V1120" i="1"/>
  <c r="U1122" i="1" l="1"/>
  <c r="V1121" i="1"/>
  <c r="U1123" i="1" l="1"/>
  <c r="V1122" i="1"/>
  <c r="U1124" i="1" l="1"/>
  <c r="V1123" i="1"/>
  <c r="U1125" i="1" l="1"/>
  <c r="V1124" i="1"/>
  <c r="U1126" i="1" l="1"/>
  <c r="V1125" i="1"/>
  <c r="U1127" i="1" l="1"/>
  <c r="V1126" i="1"/>
  <c r="U1128" i="1" l="1"/>
  <c r="V1127" i="1"/>
  <c r="U1129" i="1" l="1"/>
  <c r="V1128" i="1"/>
  <c r="U1130" i="1" l="1"/>
  <c r="V1129" i="1"/>
  <c r="U1131" i="1" l="1"/>
  <c r="V1130" i="1"/>
  <c r="U1132" i="1" l="1"/>
  <c r="V1131" i="1"/>
  <c r="U1133" i="1" l="1"/>
  <c r="V1132" i="1"/>
  <c r="U1134" i="1" l="1"/>
  <c r="V1133" i="1"/>
  <c r="U1135" i="1" l="1"/>
  <c r="V1134" i="1"/>
  <c r="U1136" i="1" l="1"/>
  <c r="V1135" i="1"/>
  <c r="U1137" i="1" l="1"/>
  <c r="V1136" i="1"/>
  <c r="U1138" i="1" l="1"/>
  <c r="V1137" i="1"/>
  <c r="U1139" i="1" l="1"/>
  <c r="V1138" i="1"/>
  <c r="U1140" i="1" l="1"/>
  <c r="V1139" i="1"/>
  <c r="U1141" i="1" l="1"/>
  <c r="V1140" i="1"/>
  <c r="U1142" i="1" l="1"/>
  <c r="V1141" i="1"/>
  <c r="U1143" i="1" l="1"/>
  <c r="V1142" i="1"/>
  <c r="U1144" i="1" l="1"/>
  <c r="V1143" i="1"/>
  <c r="U1145" i="1" l="1"/>
  <c r="V1144" i="1"/>
  <c r="U1146" i="1" l="1"/>
  <c r="V1145" i="1"/>
  <c r="U1147" i="1" l="1"/>
  <c r="V1146" i="1"/>
  <c r="U1148" i="1" l="1"/>
  <c r="V1147" i="1"/>
  <c r="U1149" i="1" l="1"/>
  <c r="V1148" i="1"/>
  <c r="U1150" i="1" l="1"/>
  <c r="V1149" i="1"/>
  <c r="U1151" i="1" l="1"/>
  <c r="V1150" i="1"/>
  <c r="U1152" i="1" l="1"/>
  <c r="V1151" i="1"/>
  <c r="U1153" i="1" l="1"/>
  <c r="V1152" i="1"/>
  <c r="U1154" i="1" l="1"/>
  <c r="V1153" i="1"/>
  <c r="U1155" i="1" l="1"/>
  <c r="V1154" i="1"/>
  <c r="U1156" i="1" l="1"/>
  <c r="V1155" i="1"/>
  <c r="U1157" i="1" l="1"/>
  <c r="V1156" i="1"/>
  <c r="U1158" i="1" l="1"/>
  <c r="V1157" i="1"/>
  <c r="U1159" i="1" l="1"/>
  <c r="V1158" i="1"/>
  <c r="U1160" i="1" l="1"/>
  <c r="V1159" i="1"/>
  <c r="U1161" i="1" l="1"/>
  <c r="V1160" i="1"/>
  <c r="U1162" i="1" l="1"/>
  <c r="V1161" i="1"/>
  <c r="U1163" i="1" l="1"/>
  <c r="V1162" i="1"/>
  <c r="U1164" i="1" l="1"/>
  <c r="V1163" i="1"/>
  <c r="U1165" i="1" l="1"/>
  <c r="V1164" i="1"/>
  <c r="U1166" i="1" l="1"/>
  <c r="V1165" i="1"/>
  <c r="U1167" i="1" l="1"/>
  <c r="V1166" i="1"/>
  <c r="U1168" i="1" l="1"/>
  <c r="V1167" i="1"/>
  <c r="U1169" i="1" l="1"/>
  <c r="V1168" i="1"/>
  <c r="U1170" i="1" l="1"/>
  <c r="V1169" i="1"/>
  <c r="U1171" i="1" l="1"/>
  <c r="V1170" i="1"/>
  <c r="U1172" i="1" l="1"/>
  <c r="V1171" i="1"/>
  <c r="U1173" i="1" l="1"/>
  <c r="V1172" i="1"/>
  <c r="U1174" i="1" l="1"/>
  <c r="V1173" i="1"/>
  <c r="U1175" i="1" l="1"/>
  <c r="V1174" i="1"/>
  <c r="U1176" i="1" l="1"/>
  <c r="V1175" i="1"/>
  <c r="U1177" i="1" l="1"/>
  <c r="V1176" i="1"/>
  <c r="U1178" i="1" l="1"/>
  <c r="V1177" i="1"/>
  <c r="U1179" i="1" l="1"/>
  <c r="V1178" i="1"/>
  <c r="U1180" i="1" l="1"/>
  <c r="V1179" i="1"/>
  <c r="U1181" i="1" l="1"/>
  <c r="V1180" i="1"/>
  <c r="U1182" i="1" l="1"/>
  <c r="V1181" i="1"/>
  <c r="U1183" i="1" l="1"/>
  <c r="V1182" i="1"/>
  <c r="U1184" i="1" l="1"/>
  <c r="V1183" i="1"/>
  <c r="U1185" i="1" l="1"/>
  <c r="V1184" i="1"/>
  <c r="U1186" i="1" l="1"/>
  <c r="V1185" i="1"/>
  <c r="U1187" i="1" l="1"/>
  <c r="V1186" i="1"/>
  <c r="U1188" i="1" l="1"/>
  <c r="V1187" i="1"/>
  <c r="U1189" i="1" l="1"/>
  <c r="V1188" i="1"/>
  <c r="U1190" i="1" l="1"/>
  <c r="V1189" i="1"/>
  <c r="U1191" i="1" l="1"/>
  <c r="V1190" i="1"/>
  <c r="U1192" i="1" l="1"/>
  <c r="V1191" i="1"/>
  <c r="U1193" i="1" l="1"/>
  <c r="V1192" i="1"/>
  <c r="U1194" i="1" l="1"/>
  <c r="V1193" i="1"/>
  <c r="U1195" i="1" l="1"/>
  <c r="V1194" i="1"/>
  <c r="U1196" i="1" l="1"/>
  <c r="V1195" i="1"/>
  <c r="U1197" i="1" l="1"/>
  <c r="V1196" i="1"/>
  <c r="U1198" i="1" l="1"/>
  <c r="V1197" i="1"/>
  <c r="U1199" i="1" l="1"/>
  <c r="V1198" i="1"/>
  <c r="U1200" i="1" l="1"/>
  <c r="V1199" i="1"/>
  <c r="U1201" i="1" l="1"/>
  <c r="V1200" i="1"/>
  <c r="U1202" i="1" l="1"/>
  <c r="V1201" i="1"/>
  <c r="U1203" i="1" l="1"/>
  <c r="V1202" i="1"/>
  <c r="U1204" i="1" l="1"/>
  <c r="V1203" i="1"/>
  <c r="U1205" i="1" l="1"/>
  <c r="V1204" i="1"/>
  <c r="U1206" i="1" l="1"/>
  <c r="V1205" i="1"/>
  <c r="U1207" i="1" l="1"/>
  <c r="V1206" i="1"/>
  <c r="U1208" i="1" l="1"/>
  <c r="V1207" i="1"/>
  <c r="U1209" i="1" l="1"/>
  <c r="V1208" i="1"/>
  <c r="U1210" i="1" l="1"/>
  <c r="V1209" i="1"/>
  <c r="U1211" i="1" l="1"/>
  <c r="V1210" i="1"/>
  <c r="U1212" i="1" l="1"/>
  <c r="V1211" i="1"/>
  <c r="U1213" i="1" l="1"/>
  <c r="V1212" i="1"/>
  <c r="U1214" i="1" l="1"/>
  <c r="V1213" i="1"/>
  <c r="U1215" i="1" l="1"/>
  <c r="V1214" i="1"/>
  <c r="U1216" i="1" l="1"/>
  <c r="V1215" i="1"/>
  <c r="U1217" i="1" l="1"/>
  <c r="V1216" i="1"/>
  <c r="U1218" i="1" l="1"/>
  <c r="V1217" i="1"/>
  <c r="U1219" i="1" l="1"/>
  <c r="V1218" i="1"/>
  <c r="U1220" i="1" l="1"/>
  <c r="V1219" i="1"/>
  <c r="U1221" i="1" l="1"/>
  <c r="V1220" i="1"/>
  <c r="U1222" i="1" l="1"/>
  <c r="V1221" i="1"/>
  <c r="U1223" i="1" l="1"/>
  <c r="V1222" i="1"/>
  <c r="U1224" i="1" l="1"/>
  <c r="V1223" i="1"/>
  <c r="U1225" i="1" l="1"/>
  <c r="V1224" i="1"/>
  <c r="U1226" i="1" l="1"/>
  <c r="V1225" i="1"/>
  <c r="U1227" i="1" l="1"/>
  <c r="V1226" i="1"/>
  <c r="U1228" i="1" l="1"/>
  <c r="V1227" i="1"/>
  <c r="U1229" i="1" l="1"/>
  <c r="V1228" i="1"/>
  <c r="U1230" i="1" l="1"/>
  <c r="V1229" i="1"/>
  <c r="U1231" i="1" l="1"/>
  <c r="V1230" i="1"/>
  <c r="U1232" i="1" l="1"/>
  <c r="V1231" i="1"/>
  <c r="U1233" i="1" l="1"/>
  <c r="V1232" i="1"/>
  <c r="U1234" i="1" l="1"/>
  <c r="V1233" i="1"/>
  <c r="U1235" i="1" l="1"/>
  <c r="V1234" i="1"/>
  <c r="U1236" i="1" l="1"/>
  <c r="V1235" i="1"/>
  <c r="U1237" i="1" l="1"/>
  <c r="V1236" i="1"/>
  <c r="U1238" i="1" l="1"/>
  <c r="V1237" i="1"/>
  <c r="U1239" i="1" l="1"/>
  <c r="V1238" i="1"/>
  <c r="U1240" i="1" l="1"/>
  <c r="V1239" i="1"/>
  <c r="U1241" i="1" l="1"/>
  <c r="V1240" i="1"/>
  <c r="U1242" i="1" l="1"/>
  <c r="V1241" i="1"/>
  <c r="U1243" i="1" l="1"/>
  <c r="V1242" i="1"/>
  <c r="U1244" i="1" l="1"/>
  <c r="V1243" i="1"/>
  <c r="U1245" i="1" l="1"/>
  <c r="V1244" i="1"/>
  <c r="U1246" i="1" l="1"/>
  <c r="V1245" i="1"/>
  <c r="U1247" i="1" l="1"/>
  <c r="V1246" i="1"/>
  <c r="U1248" i="1" l="1"/>
  <c r="V1247" i="1"/>
  <c r="U1249" i="1" l="1"/>
  <c r="V1248" i="1"/>
  <c r="U1250" i="1" l="1"/>
  <c r="V1249" i="1"/>
  <c r="U1251" i="1" l="1"/>
  <c r="V1250" i="1"/>
  <c r="U1252" i="1" l="1"/>
  <c r="V1251" i="1"/>
  <c r="U1253" i="1" l="1"/>
  <c r="V1252" i="1"/>
  <c r="U1254" i="1" l="1"/>
  <c r="V1253" i="1"/>
  <c r="U1255" i="1" l="1"/>
  <c r="V1254" i="1"/>
  <c r="U1256" i="1" l="1"/>
  <c r="V1255" i="1"/>
  <c r="U1257" i="1" l="1"/>
  <c r="V1256" i="1"/>
  <c r="U1258" i="1" l="1"/>
  <c r="V1257" i="1"/>
  <c r="U1259" i="1" l="1"/>
  <c r="V1258" i="1"/>
  <c r="U1260" i="1" l="1"/>
  <c r="V1259" i="1"/>
  <c r="U1261" i="1" l="1"/>
  <c r="V1260" i="1"/>
  <c r="U1262" i="1" l="1"/>
  <c r="V1261" i="1"/>
  <c r="U1263" i="1" l="1"/>
  <c r="V1262" i="1"/>
  <c r="U1264" i="1" l="1"/>
  <c r="V1263" i="1"/>
  <c r="U1265" i="1" l="1"/>
  <c r="V1264" i="1"/>
  <c r="U1266" i="1" l="1"/>
  <c r="V1265" i="1"/>
  <c r="U1267" i="1" l="1"/>
  <c r="V1266" i="1"/>
  <c r="U1268" i="1" l="1"/>
  <c r="V1267" i="1"/>
  <c r="U1269" i="1" l="1"/>
  <c r="V1268" i="1"/>
  <c r="U1270" i="1" l="1"/>
  <c r="V1269" i="1"/>
  <c r="U1271" i="1" l="1"/>
  <c r="V1270" i="1"/>
  <c r="U1272" i="1" l="1"/>
  <c r="V1271" i="1"/>
  <c r="U1273" i="1" l="1"/>
  <c r="V1272" i="1"/>
  <c r="U1274" i="1" l="1"/>
  <c r="V1273" i="1"/>
  <c r="U1275" i="1" l="1"/>
  <c r="V1274" i="1"/>
  <c r="U1276" i="1" l="1"/>
  <c r="V1275" i="1"/>
  <c r="U1277" i="1" l="1"/>
  <c r="V1276" i="1"/>
  <c r="U1278" i="1" l="1"/>
  <c r="V1277" i="1"/>
  <c r="U1279" i="1" l="1"/>
  <c r="V1278" i="1"/>
  <c r="U1280" i="1" l="1"/>
  <c r="V1279" i="1"/>
  <c r="U1281" i="1" l="1"/>
  <c r="V1280" i="1"/>
  <c r="U1282" i="1" l="1"/>
  <c r="V1281" i="1"/>
  <c r="U1283" i="1" l="1"/>
  <c r="V1282" i="1"/>
  <c r="U1284" i="1" l="1"/>
  <c r="V1283" i="1"/>
  <c r="U1285" i="1" l="1"/>
  <c r="V1284" i="1"/>
  <c r="U1286" i="1" l="1"/>
  <c r="V1285" i="1"/>
  <c r="U1287" i="1" l="1"/>
  <c r="V1286" i="1"/>
  <c r="U1288" i="1" l="1"/>
  <c r="V1287" i="1"/>
  <c r="U1289" i="1" l="1"/>
  <c r="V1288" i="1"/>
  <c r="U1290" i="1" l="1"/>
  <c r="V1289" i="1"/>
  <c r="U1291" i="1" l="1"/>
  <c r="V1290" i="1"/>
  <c r="U1292" i="1" l="1"/>
  <c r="V1291" i="1"/>
  <c r="U1293" i="1" l="1"/>
  <c r="V1292" i="1"/>
  <c r="U1294" i="1" l="1"/>
  <c r="V1293" i="1"/>
  <c r="U1295" i="1" l="1"/>
  <c r="V1294" i="1"/>
  <c r="U1296" i="1" l="1"/>
  <c r="V1295" i="1"/>
  <c r="U1297" i="1" l="1"/>
  <c r="V1296" i="1"/>
  <c r="U1298" i="1" l="1"/>
  <c r="V1297" i="1"/>
  <c r="U1299" i="1" l="1"/>
  <c r="V1298" i="1"/>
  <c r="U1300" i="1" l="1"/>
  <c r="V1299" i="1"/>
  <c r="U1301" i="1" l="1"/>
  <c r="V1300" i="1"/>
  <c r="U1302" i="1" l="1"/>
  <c r="V1301" i="1"/>
  <c r="U1303" i="1" l="1"/>
  <c r="V1302" i="1"/>
  <c r="U1304" i="1" l="1"/>
  <c r="V1303" i="1"/>
  <c r="U1305" i="1" l="1"/>
  <c r="V1304" i="1"/>
  <c r="U1306" i="1" l="1"/>
  <c r="V1305" i="1"/>
  <c r="U1307" i="1" l="1"/>
  <c r="V1306" i="1"/>
  <c r="U1308" i="1" l="1"/>
  <c r="V1307" i="1"/>
  <c r="U1309" i="1" l="1"/>
  <c r="V1308" i="1"/>
  <c r="U1310" i="1" l="1"/>
  <c r="V1309" i="1"/>
  <c r="U1311" i="1" l="1"/>
  <c r="V1310" i="1"/>
  <c r="U1312" i="1" l="1"/>
  <c r="V1311" i="1"/>
  <c r="U1313" i="1" l="1"/>
  <c r="V1312" i="1"/>
  <c r="U1314" i="1" l="1"/>
  <c r="V1313" i="1"/>
  <c r="U1315" i="1" l="1"/>
  <c r="V1314" i="1"/>
  <c r="U1316" i="1" l="1"/>
  <c r="V1315" i="1"/>
  <c r="U1317" i="1" l="1"/>
  <c r="V1316" i="1"/>
  <c r="U1318" i="1" l="1"/>
  <c r="V1317" i="1"/>
  <c r="U1319" i="1" l="1"/>
  <c r="V1318" i="1"/>
  <c r="U1320" i="1" l="1"/>
  <c r="V1319" i="1"/>
  <c r="U1321" i="1" l="1"/>
  <c r="V1320" i="1"/>
  <c r="U1322" i="1" l="1"/>
  <c r="V1321" i="1"/>
  <c r="U1323" i="1" l="1"/>
  <c r="V1322" i="1"/>
  <c r="U1324" i="1" l="1"/>
  <c r="V1323" i="1"/>
  <c r="U1325" i="1" l="1"/>
  <c r="V1325" i="1" s="1"/>
  <c r="V1324" i="1"/>
</calcChain>
</file>

<file path=xl/sharedStrings.xml><?xml version="1.0" encoding="utf-8"?>
<sst xmlns="http://schemas.openxmlformats.org/spreadsheetml/2006/main" count="165" uniqueCount="92">
  <si>
    <t>lime</t>
  </si>
  <si>
    <t>peri</t>
  </si>
  <si>
    <t>x</t>
  </si>
  <si>
    <t>sid</t>
  </si>
  <si>
    <t>Formula</t>
  </si>
  <si>
    <t>Atoms/fu</t>
  </si>
  <si>
    <t>E_sys</t>
  </si>
  <si>
    <t>E/fu</t>
  </si>
  <si>
    <t>\Delta E_F</t>
  </si>
  <si>
    <t>kJ/mol</t>
  </si>
  <si>
    <t>Experimental entahlpies</t>
  </si>
  <si>
    <t>H_sys</t>
  </si>
  <si>
    <t>H_fu</t>
  </si>
  <si>
    <t>Helmholtz</t>
  </si>
  <si>
    <t>S</t>
  </si>
  <si>
    <t>Evib</t>
  </si>
  <si>
    <t>ZPE</t>
  </si>
  <si>
    <t>Enthalpy</t>
  </si>
  <si>
    <t>Ca</t>
  </si>
  <si>
    <t>Mg</t>
  </si>
  <si>
    <t>C</t>
  </si>
  <si>
    <t>O2</t>
  </si>
  <si>
    <t>H2</t>
  </si>
  <si>
    <t>CaCO3</t>
  </si>
  <si>
    <t>Ca(OH)2</t>
  </si>
  <si>
    <t>MgCO3</t>
  </si>
  <si>
    <t>Mg(OH)2</t>
  </si>
  <si>
    <t>MgO</t>
  </si>
  <si>
    <t>CaO</t>
  </si>
  <si>
    <t>CaMg(CO3)2</t>
  </si>
  <si>
    <t>kb</t>
  </si>
  <si>
    <t>kbT</t>
  </si>
  <si>
    <t>Ttrans+rot</t>
  </si>
  <si>
    <t>pV</t>
  </si>
  <si>
    <t>mxd</t>
  </si>
  <si>
    <t>mxdhlf</t>
  </si>
  <si>
    <t>lay</t>
  </si>
  <si>
    <t>chq</t>
  </si>
  <si>
    <t>mginca</t>
  </si>
  <si>
    <t>cainmg</t>
  </si>
  <si>
    <t>Dolomite</t>
  </si>
  <si>
    <t>Magnesite</t>
  </si>
  <si>
    <t>Calcite</t>
  </si>
  <si>
    <t>Periclase</t>
  </si>
  <si>
    <t>Lime</t>
  </si>
  <si>
    <t>T</t>
  </si>
  <si>
    <t>x_bin^Mg(T)</t>
  </si>
  <si>
    <t>x_bin^Ca(T)</t>
  </si>
  <si>
    <t>Mg in Ca</t>
  </si>
  <si>
    <t>Ca in Mg</t>
  </si>
  <si>
    <t>Concentration</t>
  </si>
  <si>
    <t>Mass Fraction</t>
  </si>
  <si>
    <t>Experimental Mass Fractions</t>
  </si>
  <si>
    <t>Entropy of Mixing by concentration</t>
  </si>
  <si>
    <t>S_bin^Mg(T)</t>
  </si>
  <si>
    <t>S_bin^Ca(T)</t>
  </si>
  <si>
    <t>A_Ca</t>
  </si>
  <si>
    <t>A_Mg</t>
  </si>
  <si>
    <t>\Delta A_bin^Mg</t>
  </si>
  <si>
    <t>\Delta A_bin^Ca</t>
  </si>
  <si>
    <t>Vibrational Helmholtz</t>
  </si>
  <si>
    <t>System energies:</t>
  </si>
  <si>
    <t>Mg in lime</t>
  </si>
  <si>
    <t>Ca in peri</t>
  </si>
  <si>
    <t>Liquid dominates above 2650K</t>
  </si>
  <si>
    <t>Mineral</t>
  </si>
  <si>
    <t>Sim</t>
  </si>
  <si>
    <t>Exp</t>
  </si>
  <si>
    <t>\Delta</t>
  </si>
  <si>
    <t xml:space="preserve"> @300K:</t>
  </si>
  <si>
    <t>Whole</t>
  </si>
  <si>
    <t>/formula unit</t>
  </si>
  <si>
    <t>\Delta H_f</t>
  </si>
  <si>
    <t>Distances in nm unless stated</t>
  </si>
  <si>
    <t>Energies in eV  unless stated</t>
  </si>
  <si>
    <t>\Delta E_mginca</t>
  </si>
  <si>
    <t>\Delta E_cainmg</t>
  </si>
  <si>
    <t>A(300K)</t>
  </si>
  <si>
    <t>E_sys+A</t>
  </si>
  <si>
    <t>\Delta A_def(300)</t>
  </si>
  <si>
    <t>lime_supercell</t>
  </si>
  <si>
    <t>peri_supercell</t>
  </si>
  <si>
    <t>For gas state atomic energies</t>
  </si>
  <si>
    <t>Enthalpy including gas kinetic energies</t>
  </si>
  <si>
    <t>Formation energies</t>
  </si>
  <si>
    <t>Experimental Formation energies</t>
  </si>
  <si>
    <t>\Deltas(sim,exp)</t>
  </si>
  <si>
    <t>Rounded enthalpies</t>
  </si>
  <si>
    <t>Lattice data contains minimised lattice vectors</t>
  </si>
  <si>
    <t>Formation energies vibs contains the formation energies taking into account vibrational modes, highlighted values are correct in units</t>
  </si>
  <si>
    <t>Formation energies naïve contains purely structural values to allow initial comparisons</t>
  </si>
  <si>
    <t>Phase diagram contains the steps in calculating T-x location of binodal, first assess TS at each T including vibrational data, this gives S for which S(x) is then obtained from look-up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</si>
</sst>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>
    <font>
      <sz val="11"/>
      <color rgb="FF000000"/>
      <name val="Arial1"/>
    </font>
    <font>
      <b/>
      <i/>
      <sz val="16"/>
      <color rgb="FF000000"/>
      <name val="Arial1"/>
    </font>
    <font>
      <sz val="11"/>
      <color rgb="FF000000"/>
      <name val="Calibri"/>
      <family val="2"/>
    </font>
    <font>
      <b/>
      <i/>
      <u/>
      <sz val="11"/>
      <color rgb="FF000000"/>
      <name val="Arial1"/>
    </font>
    <font>
      <sz val="12"/>
      <color rgb="FF000000"/>
      <name val="Arial1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13">
    <xf numFmtId="0" fontId="0" fillId="0" borderId="0" xfId="0"/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1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2" fontId="5" fillId="0" borderId="0" xfId="0" applyNumberFormat="1" applyFont="1"/>
    <xf numFmtId="0" fontId="0" fillId="2" borderId="0" xfId="0" applyFill="1"/>
    <xf numFmtId="11" fontId="0" fillId="2" borderId="0" xfId="0" applyNumberFormat="1" applyFill="1"/>
    <xf numFmtId="164" fontId="0" fillId="2" borderId="0" xfId="0" applyNumberFormat="1" applyFill="1"/>
  </cellXfs>
  <cellStyles count="6">
    <cellStyle name="Heading" xfId="1"/>
    <cellStyle name="Heading1" xfId="2"/>
    <cellStyle name="Normal" xfId="0" builtinId="0" customBuiltin="1"/>
    <cellStyle name="Normal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A8" sqref="A8"/>
    </sheetView>
  </sheetViews>
  <sheetFormatPr defaultRowHeight="14.25"/>
  <sheetData>
    <row r="1" spans="1:1">
      <c r="A1" t="s">
        <v>73</v>
      </c>
    </row>
    <row r="2" spans="1:1">
      <c r="A2" t="s">
        <v>74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9" sqref="B19"/>
    </sheetView>
  </sheetViews>
  <sheetFormatPr defaultRowHeight="14.25"/>
  <sheetData>
    <row r="1" spans="1:5">
      <c r="A1" t="s">
        <v>65</v>
      </c>
      <c r="B1" t="s">
        <v>66</v>
      </c>
      <c r="C1" t="s">
        <v>67</v>
      </c>
      <c r="E1" t="s">
        <v>68</v>
      </c>
    </row>
    <row r="2" spans="1:5" ht="15">
      <c r="A2" s="6" t="s">
        <v>44</v>
      </c>
      <c r="B2" s="6">
        <v>4.7883698764550404</v>
      </c>
      <c r="C2" s="7">
        <v>4.8112000000000004</v>
      </c>
      <c r="E2">
        <f t="shared" ref="E2:E4" si="0">(B2-C2)/C2</f>
        <v>-4.7452035968074376E-3</v>
      </c>
    </row>
    <row r="3" spans="1:5" ht="15">
      <c r="A3" s="6" t="s">
        <v>43</v>
      </c>
      <c r="B3" s="6">
        <v>4.22740709160108</v>
      </c>
      <c r="C3" s="7">
        <v>4.2127999999999997</v>
      </c>
      <c r="E3">
        <f t="shared" si="0"/>
        <v>3.4673119068268882E-3</v>
      </c>
    </row>
    <row r="4" spans="1:5" ht="15">
      <c r="A4" s="6" t="s">
        <v>42</v>
      </c>
      <c r="B4" s="6">
        <v>5.0253593357733504</v>
      </c>
      <c r="C4" s="7">
        <v>4.9896000000000003</v>
      </c>
      <c r="E4">
        <f t="shared" si="0"/>
        <v>7.1667740446829621E-3</v>
      </c>
    </row>
    <row r="5" spans="1:5" ht="15">
      <c r="A5" s="6"/>
      <c r="B5" s="6">
        <v>16.796104088186301</v>
      </c>
      <c r="C5" s="7">
        <v>17.061</v>
      </c>
      <c r="E5">
        <f>(B5-C5)/C5</f>
        <v>-1.5526400082861457E-2</v>
      </c>
    </row>
    <row r="6" spans="1:5" ht="15">
      <c r="A6" s="6" t="s">
        <v>41</v>
      </c>
      <c r="B6" s="6">
        <v>4.6687389838229798</v>
      </c>
      <c r="C6" s="7">
        <v>4.6327999999999996</v>
      </c>
      <c r="E6">
        <f t="shared" ref="E6:E9" si="1">(B6-C6)/C6</f>
        <v>7.7575081641729025E-3</v>
      </c>
    </row>
    <row r="7" spans="1:5" ht="15">
      <c r="A7" s="6"/>
      <c r="B7" s="6">
        <v>14.937105095605</v>
      </c>
      <c r="C7" s="7">
        <v>15.0129</v>
      </c>
      <c r="E7">
        <f t="shared" si="1"/>
        <v>-5.048651785797542E-3</v>
      </c>
    </row>
    <row r="8" spans="1:5" ht="15">
      <c r="A8" s="6" t="s">
        <v>40</v>
      </c>
      <c r="B8" s="6">
        <v>4.8378762586989597</v>
      </c>
      <c r="C8" s="7">
        <v>4.8120000000000003</v>
      </c>
      <c r="E8">
        <f t="shared" si="1"/>
        <v>5.3774436199001191E-3</v>
      </c>
    </row>
    <row r="9" spans="1:5" ht="15">
      <c r="A9" s="6"/>
      <c r="B9" s="6">
        <v>15.846139341943999</v>
      </c>
      <c r="C9" s="7">
        <v>16.02</v>
      </c>
      <c r="E9">
        <f t="shared" si="1"/>
        <v>-1.085272522197255E-2</v>
      </c>
    </row>
    <row r="12" spans="1:5" ht="15">
      <c r="A12" s="6" t="s">
        <v>44</v>
      </c>
      <c r="B12" s="8">
        <v>4.7883698764550404</v>
      </c>
      <c r="C12" s="9">
        <v>4.8112000000000004</v>
      </c>
    </row>
    <row r="13" spans="1:5" ht="15">
      <c r="A13" s="6" t="s">
        <v>43</v>
      </c>
      <c r="B13" s="8">
        <v>4.22740709160108</v>
      </c>
      <c r="C13" s="9">
        <v>4.2127999999999997</v>
      </c>
    </row>
    <row r="14" spans="1:5" ht="15">
      <c r="A14" s="6" t="s">
        <v>42</v>
      </c>
      <c r="B14" s="8">
        <v>5.0253593357733504</v>
      </c>
      <c r="C14" s="9">
        <v>4.9896000000000003</v>
      </c>
    </row>
    <row r="15" spans="1:5" ht="15">
      <c r="A15" s="6"/>
      <c r="B15" s="8">
        <v>16.796104088186301</v>
      </c>
      <c r="C15" s="9">
        <v>17.061</v>
      </c>
    </row>
    <row r="16" spans="1:5" ht="15">
      <c r="A16" s="6" t="s">
        <v>41</v>
      </c>
      <c r="B16" s="8">
        <v>4.6687389838229798</v>
      </c>
      <c r="C16" s="9">
        <v>4.6327999999999996</v>
      </c>
    </row>
    <row r="17" spans="1:3" ht="15">
      <c r="A17" s="6"/>
      <c r="B17" s="8">
        <v>14.937105095605</v>
      </c>
      <c r="C17" s="9">
        <v>15.0129</v>
      </c>
    </row>
    <row r="18" spans="1:3" ht="15">
      <c r="A18" s="6" t="s">
        <v>40</v>
      </c>
      <c r="B18" s="8">
        <v>4.8378762586989597</v>
      </c>
      <c r="C18" s="9">
        <v>4.8120000000000003</v>
      </c>
    </row>
    <row r="19" spans="1:3" ht="15">
      <c r="A19" s="6"/>
      <c r="B19" s="8">
        <v>15.846139341943999</v>
      </c>
      <c r="C19" s="9">
        <v>16.02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opLeftCell="L13" workbookViewId="0">
      <selection activeCell="U16" sqref="U16:AC27"/>
    </sheetView>
  </sheetViews>
  <sheetFormatPr defaultRowHeight="14.25"/>
  <cols>
    <col min="1" max="9" width="10.75" customWidth="1"/>
    <col min="10" max="21" width="9" customWidth="1"/>
    <col min="22" max="22" width="9.375" bestFit="1" customWidth="1"/>
    <col min="23" max="23" width="9" customWidth="1"/>
  </cols>
  <sheetData>
    <row r="1" spans="1:29">
      <c r="A1" t="s">
        <v>4</v>
      </c>
      <c r="B1" t="s">
        <v>5</v>
      </c>
      <c r="C1" t="s">
        <v>6</v>
      </c>
      <c r="D1" t="s">
        <v>7</v>
      </c>
      <c r="E1" t="s">
        <v>8</v>
      </c>
      <c r="G1" t="s">
        <v>9</v>
      </c>
      <c r="I1" t="s">
        <v>10</v>
      </c>
      <c r="L1" t="s">
        <v>11</v>
      </c>
      <c r="M1" t="s">
        <v>12</v>
      </c>
      <c r="P1" t="s">
        <v>69</v>
      </c>
      <c r="Q1" t="s">
        <v>13</v>
      </c>
      <c r="R1" t="s">
        <v>14</v>
      </c>
      <c r="S1" t="s">
        <v>15</v>
      </c>
      <c r="T1" t="s">
        <v>16</v>
      </c>
      <c r="V1" t="s">
        <v>17</v>
      </c>
      <c r="Y1" t="s">
        <v>84</v>
      </c>
    </row>
    <row r="2" spans="1:29">
      <c r="A2" t="s">
        <v>18</v>
      </c>
      <c r="B2">
        <v>32</v>
      </c>
      <c r="C2" s="2">
        <v>-10.197811</v>
      </c>
      <c r="D2" s="2">
        <f t="shared" ref="D2:D13" si="0">C2/B2</f>
        <v>-0.31868159374999999</v>
      </c>
      <c r="E2" s="2"/>
      <c r="F2" s="2"/>
      <c r="L2">
        <f t="shared" ref="L2:L13" si="1">C2+Q2</f>
        <v>-20.069260999999997</v>
      </c>
      <c r="M2">
        <f t="shared" ref="M2:M13" si="2">L2/B2</f>
        <v>-0.62716440624999992</v>
      </c>
      <c r="Q2">
        <v>-9.8714499999999994</v>
      </c>
      <c r="R2">
        <v>4.0919999999999998E-2</v>
      </c>
      <c r="S2">
        <v>2.4041700000000001</v>
      </c>
      <c r="T2">
        <v>2.0490000000000001E-2</v>
      </c>
      <c r="V2">
        <f t="shared" ref="V2:V13" si="3">C2+S2</f>
        <v>-7.7936409999999992</v>
      </c>
      <c r="W2">
        <f t="shared" ref="W2:W13" si="4">V2/B2</f>
        <v>-0.24355128124999997</v>
      </c>
      <c r="Y2" t="s">
        <v>9</v>
      </c>
    </row>
    <row r="3" spans="1:29">
      <c r="A3" t="s">
        <v>19</v>
      </c>
      <c r="B3">
        <v>16</v>
      </c>
      <c r="C3" s="2">
        <v>8.3242507000000003</v>
      </c>
      <c r="D3" s="2">
        <f t="shared" si="0"/>
        <v>0.52026566875000002</v>
      </c>
      <c r="E3" s="2"/>
      <c r="F3" s="2"/>
      <c r="L3">
        <f t="shared" si="1"/>
        <v>3.9242707000000001</v>
      </c>
      <c r="M3">
        <f t="shared" si="2"/>
        <v>0.24526691875000001</v>
      </c>
      <c r="Q3">
        <v>-4.3999800000000002</v>
      </c>
      <c r="R3">
        <v>1.8540000000000001E-2</v>
      </c>
      <c r="S3">
        <v>1.16334</v>
      </c>
      <c r="T3">
        <v>1.3990000000000001E-2</v>
      </c>
      <c r="V3">
        <f t="shared" si="3"/>
        <v>9.4875907000000002</v>
      </c>
      <c r="W3">
        <f t="shared" si="4"/>
        <v>0.59297441875000001</v>
      </c>
    </row>
    <row r="4" spans="1:29">
      <c r="A4" t="s">
        <v>20</v>
      </c>
      <c r="B4">
        <v>32</v>
      </c>
      <c r="C4" s="2">
        <v>-290.25031000000001</v>
      </c>
      <c r="D4" s="2">
        <f t="shared" si="0"/>
        <v>-9.0703221875000004</v>
      </c>
      <c r="E4" s="2"/>
      <c r="F4" s="2"/>
      <c r="L4">
        <f t="shared" si="1"/>
        <v>-295.66528</v>
      </c>
      <c r="M4">
        <f t="shared" si="2"/>
        <v>-9.2395399999999999</v>
      </c>
      <c r="Q4">
        <v>-5.4149700000000003</v>
      </c>
      <c r="R4">
        <v>2.6079999999999999E-2</v>
      </c>
      <c r="S4">
        <v>2.4085899999999998</v>
      </c>
      <c r="T4">
        <v>0.16003999999999999</v>
      </c>
      <c r="V4">
        <f t="shared" si="3"/>
        <v>-287.84172000000001</v>
      </c>
      <c r="W4">
        <f t="shared" si="4"/>
        <v>-8.9950537500000003</v>
      </c>
    </row>
    <row r="5" spans="1:29">
      <c r="A5" t="s">
        <v>21</v>
      </c>
      <c r="B5">
        <v>2</v>
      </c>
      <c r="C5" s="2">
        <v>-7.9321747</v>
      </c>
      <c r="D5" s="2">
        <f t="shared" si="0"/>
        <v>-3.96608735</v>
      </c>
      <c r="E5" s="2"/>
      <c r="F5" s="2"/>
      <c r="L5">
        <f t="shared" si="1"/>
        <v>-8.2665447000000007</v>
      </c>
      <c r="M5">
        <f t="shared" si="2"/>
        <v>-4.1332723500000004</v>
      </c>
      <c r="Q5">
        <v>-0.33437</v>
      </c>
      <c r="R5">
        <v>1.3699999999999999E-3</v>
      </c>
      <c r="S5">
        <v>7.7660000000000007E-2</v>
      </c>
      <c r="T5">
        <v>2.97E-3</v>
      </c>
      <c r="V5">
        <f t="shared" si="3"/>
        <v>-7.8545147000000002</v>
      </c>
      <c r="W5">
        <f t="shared" si="4"/>
        <v>-3.9272573500000001</v>
      </c>
    </row>
    <row r="6" spans="1:29">
      <c r="A6" t="s">
        <v>22</v>
      </c>
      <c r="B6">
        <v>2</v>
      </c>
      <c r="C6" s="2">
        <v>-6.7818459000000004</v>
      </c>
      <c r="D6" s="2">
        <f t="shared" si="0"/>
        <v>-3.3909229500000002</v>
      </c>
      <c r="E6" s="2"/>
      <c r="F6" s="2"/>
      <c r="L6">
        <f t="shared" si="1"/>
        <v>-7.0434459</v>
      </c>
      <c r="M6">
        <f t="shared" si="2"/>
        <v>-3.52172295</v>
      </c>
      <c r="Q6">
        <v>-0.2616</v>
      </c>
      <c r="R6">
        <v>1.1299999999999999E-3</v>
      </c>
      <c r="S6">
        <v>7.8380000000000005E-2</v>
      </c>
      <c r="T6">
        <v>8.2500000000000004E-3</v>
      </c>
      <c r="V6">
        <f t="shared" si="3"/>
        <v>-6.7034659000000003</v>
      </c>
      <c r="W6">
        <f t="shared" si="4"/>
        <v>-3.3517329500000002</v>
      </c>
    </row>
    <row r="7" spans="1:29">
      <c r="A7" t="s">
        <v>23</v>
      </c>
      <c r="B7">
        <v>6</v>
      </c>
      <c r="C7" s="2">
        <v>-201.25386</v>
      </c>
      <c r="D7" s="2">
        <f t="shared" si="0"/>
        <v>-33.542310000000001</v>
      </c>
      <c r="E7" s="2">
        <f>D7-(D2+D4+3*D5)</f>
        <v>-12.25504416875</v>
      </c>
      <c r="F7" s="2"/>
      <c r="G7">
        <f t="shared" ref="G7:G13" si="5">E7*1.6E-19*6.0221E+23/1000</f>
        <v>-1180.8176238180702</v>
      </c>
      <c r="I7">
        <v>-1206.9000000000001</v>
      </c>
      <c r="L7">
        <f t="shared" si="1"/>
        <v>-199.06567000000001</v>
      </c>
      <c r="M7">
        <f t="shared" si="2"/>
        <v>-33.177611666666671</v>
      </c>
      <c r="N7" s="2">
        <f>M7-(M2+M4+3*M5)</f>
        <v>-10.91109021041667</v>
      </c>
      <c r="O7" s="2">
        <f t="shared" ref="O7:O13" si="6">N7*1.6E-19*6.0221E+23/1000</f>
        <v>-1051.3228216984037</v>
      </c>
      <c r="Q7">
        <v>2.1881900000000001</v>
      </c>
      <c r="R7">
        <v>5.1900000000000002E-3</v>
      </c>
      <c r="S7">
        <v>3.74641</v>
      </c>
      <c r="T7">
        <v>2.9136500000000001</v>
      </c>
      <c r="V7">
        <f t="shared" si="3"/>
        <v>-197.50745000000001</v>
      </c>
      <c r="W7">
        <f t="shared" si="4"/>
        <v>-32.917908333333337</v>
      </c>
      <c r="X7" s="2">
        <f>W7-(W2+W4+3*W5)</f>
        <v>-11.897531252083336</v>
      </c>
      <c r="Y7" s="2">
        <f t="shared" ref="Y7:Y13" si="7">X7*1.6E-19*6.0221E+23/1000</f>
        <v>-1146.3699672507369</v>
      </c>
    </row>
    <row r="8" spans="1:29">
      <c r="A8" t="s">
        <v>24</v>
      </c>
      <c r="B8">
        <v>1</v>
      </c>
      <c r="C8" s="2">
        <v>-25.125717999999999</v>
      </c>
      <c r="D8" s="2">
        <f t="shared" si="0"/>
        <v>-25.125717999999999</v>
      </c>
      <c r="E8" s="2">
        <f>D8-(D2+D5*2+2*D6)</f>
        <v>-10.093015806249999</v>
      </c>
      <c r="F8" s="2"/>
      <c r="G8">
        <f t="shared" si="5"/>
        <v>-972.49840778908992</v>
      </c>
      <c r="I8">
        <v>-986.1</v>
      </c>
      <c r="L8">
        <f t="shared" si="1"/>
        <v>-25.922027999999997</v>
      </c>
      <c r="M8">
        <f t="shared" si="2"/>
        <v>-25.922027999999997</v>
      </c>
      <c r="N8" s="2">
        <f>M8-(M2+M5*2+2*M6)</f>
        <v>-9.9848729937499971</v>
      </c>
      <c r="O8" s="2">
        <f t="shared" si="6"/>
        <v>-962.0784584905897</v>
      </c>
      <c r="Q8">
        <v>-0.79630999999999996</v>
      </c>
      <c r="R8">
        <v>3.6900000000000001E-3</v>
      </c>
      <c r="S8">
        <v>0.31147999999999998</v>
      </c>
      <c r="T8">
        <v>2.0879999999999999E-2</v>
      </c>
      <c r="V8">
        <f t="shared" si="3"/>
        <v>-24.814238</v>
      </c>
      <c r="W8">
        <f t="shared" si="4"/>
        <v>-24.814238</v>
      </c>
      <c r="X8" s="2">
        <f>W8-(W2+W5*2+2*W6)</f>
        <v>-10.01270611875</v>
      </c>
      <c r="Y8" s="2">
        <f t="shared" si="7"/>
        <v>-964.76028028358996</v>
      </c>
    </row>
    <row r="9" spans="1:29">
      <c r="A9" t="s">
        <v>25</v>
      </c>
      <c r="B9">
        <v>6</v>
      </c>
      <c r="C9" s="2">
        <v>-189.34632999999999</v>
      </c>
      <c r="D9" s="2">
        <f t="shared" si="0"/>
        <v>-31.557721666666666</v>
      </c>
      <c r="E9" s="2">
        <f>D9-(D3+D4+3*D5)</f>
        <v>-11.109403097916665</v>
      </c>
      <c r="F9" s="2"/>
      <c r="G9">
        <f t="shared" si="5"/>
        <v>-1070.4309823354231</v>
      </c>
      <c r="I9">
        <v>-1111.7</v>
      </c>
      <c r="L9">
        <f t="shared" si="1"/>
        <v>-186.65530999999999</v>
      </c>
      <c r="M9">
        <f t="shared" si="2"/>
        <v>-31.109218333333331</v>
      </c>
      <c r="N9" s="2">
        <f>M9-(M3+M4+3*M5)</f>
        <v>-9.7151282020833278</v>
      </c>
      <c r="O9" s="2">
        <f t="shared" si="6"/>
        <v>-936.08757673225614</v>
      </c>
      <c r="Q9">
        <v>2.69102</v>
      </c>
      <c r="R9">
        <v>3.9300000000000003E-3</v>
      </c>
      <c r="S9">
        <v>3.8688099999999999</v>
      </c>
      <c r="T9">
        <v>3.17632</v>
      </c>
      <c r="V9">
        <f t="shared" si="3"/>
        <v>-185.47752</v>
      </c>
      <c r="W9">
        <f t="shared" si="4"/>
        <v>-30.91292</v>
      </c>
      <c r="X9" s="2">
        <f>W9-(W3+W4+3*W5)</f>
        <v>-10.729068618749999</v>
      </c>
      <c r="Y9" s="2">
        <f t="shared" si="7"/>
        <v>-1033.7843860635899</v>
      </c>
    </row>
    <row r="10" spans="1:29">
      <c r="A10" t="s">
        <v>26</v>
      </c>
      <c r="B10">
        <v>1</v>
      </c>
      <c r="C10" s="2">
        <v>-23.08841803</v>
      </c>
      <c r="D10" s="2">
        <f t="shared" si="0"/>
        <v>-23.08841803</v>
      </c>
      <c r="E10" s="2">
        <f>D10-(D3+2*D5+2*D6)</f>
        <v>-8.8946630987499997</v>
      </c>
      <c r="F10" s="2"/>
      <c r="G10">
        <f t="shared" si="5"/>
        <v>-857.0328103517179</v>
      </c>
      <c r="I10">
        <v>-924.7</v>
      </c>
      <c r="L10">
        <f t="shared" si="1"/>
        <v>-23.78706803</v>
      </c>
      <c r="M10">
        <f t="shared" si="2"/>
        <v>-23.78706803</v>
      </c>
      <c r="N10" s="2">
        <f>M10-(M3+2*M5+2*M6)</f>
        <v>-8.7223443487499992</v>
      </c>
      <c r="O10" s="2">
        <f t="shared" si="6"/>
        <v>-840.42927844171788</v>
      </c>
      <c r="Q10">
        <v>-0.69864999999999999</v>
      </c>
      <c r="R10">
        <v>3.3700000000000002E-3</v>
      </c>
      <c r="S10">
        <v>0.31161</v>
      </c>
      <c r="T10">
        <v>2.4799999999999999E-2</v>
      </c>
      <c r="V10">
        <f t="shared" si="3"/>
        <v>-22.776808029999998</v>
      </c>
      <c r="W10">
        <f t="shared" si="4"/>
        <v>-22.776808029999998</v>
      </c>
      <c r="X10" s="2">
        <f>W10-(W3+2*W5+2*W6)</f>
        <v>-8.8118018487499974</v>
      </c>
      <c r="Y10" s="2">
        <f t="shared" si="7"/>
        <v>-849.04883061371766</v>
      </c>
    </row>
    <row r="11" spans="1:29">
      <c r="A11" t="s">
        <v>27</v>
      </c>
      <c r="B11">
        <v>4</v>
      </c>
      <c r="C11" s="2">
        <v>-37.464618999999999</v>
      </c>
      <c r="D11" s="2">
        <f t="shared" si="0"/>
        <v>-9.3661547499999998</v>
      </c>
      <c r="E11" s="2">
        <f>D11-(D3+D5)</f>
        <v>-5.9203330687499998</v>
      </c>
      <c r="F11" s="2"/>
      <c r="G11">
        <f t="shared" si="5"/>
        <v>-570.44540437310991</v>
      </c>
      <c r="I11">
        <v>-601.20000000000005</v>
      </c>
      <c r="L11">
        <f t="shared" si="1"/>
        <v>-39.018419000000002</v>
      </c>
      <c r="M11">
        <f t="shared" si="2"/>
        <v>-9.7546047500000004</v>
      </c>
      <c r="N11" s="2">
        <f>M11-(M3+M5)</f>
        <v>-5.8665993187499996</v>
      </c>
      <c r="O11" s="2">
        <f t="shared" si="6"/>
        <v>-565.26796411910993</v>
      </c>
      <c r="Q11">
        <v>-1.5538000000000001</v>
      </c>
      <c r="R11">
        <v>6.9899999999999997E-3</v>
      </c>
      <c r="S11">
        <v>0.54301999999999995</v>
      </c>
      <c r="T11">
        <v>1.584E-2</v>
      </c>
      <c r="V11">
        <f t="shared" si="3"/>
        <v>-36.921599000000001</v>
      </c>
      <c r="W11">
        <f t="shared" si="4"/>
        <v>-9.2303997500000001</v>
      </c>
      <c r="X11" s="2">
        <f>W11-(W3+W5)</f>
        <v>-5.8961168187500004</v>
      </c>
      <c r="Y11" s="2">
        <f t="shared" si="7"/>
        <v>-568.11208150711002</v>
      </c>
    </row>
    <row r="12" spans="1:29">
      <c r="A12" t="s">
        <v>28</v>
      </c>
      <c r="B12">
        <v>4</v>
      </c>
      <c r="C12" s="2">
        <v>-43.227859000000002</v>
      </c>
      <c r="D12" s="2">
        <f t="shared" si="0"/>
        <v>-10.806964750000001</v>
      </c>
      <c r="E12" s="2">
        <f>D12-(D2+D5)</f>
        <v>-6.5221958062500009</v>
      </c>
      <c r="F12" s="2"/>
      <c r="G12">
        <f t="shared" si="5"/>
        <v>-628.43704583709007</v>
      </c>
      <c r="I12">
        <v>-635.1</v>
      </c>
      <c r="L12">
        <f t="shared" si="1"/>
        <v>-44.958759000000001</v>
      </c>
      <c r="M12">
        <f t="shared" si="2"/>
        <v>-11.23968975</v>
      </c>
      <c r="N12" s="2">
        <f>M12-(M2+M5)</f>
        <v>-6.4792529937500003</v>
      </c>
      <c r="O12" s="2">
        <f t="shared" si="6"/>
        <v>-624.29935125859004</v>
      </c>
      <c r="Q12">
        <v>-1.7309000000000001</v>
      </c>
      <c r="R12">
        <v>7.5799999999999999E-3</v>
      </c>
      <c r="S12">
        <v>0.54295000000000004</v>
      </c>
      <c r="T12">
        <v>1.15E-2</v>
      </c>
      <c r="V12">
        <f t="shared" si="3"/>
        <v>-42.684909000000005</v>
      </c>
      <c r="W12">
        <f t="shared" si="4"/>
        <v>-10.671227250000001</v>
      </c>
      <c r="X12" s="2">
        <f>W12-(W2+W5)</f>
        <v>-6.5004186187500013</v>
      </c>
      <c r="Y12" s="2">
        <f t="shared" si="7"/>
        <v>-626.33873542359004</v>
      </c>
    </row>
    <row r="13" spans="1:29">
      <c r="A13" t="s">
        <v>29</v>
      </c>
      <c r="B13">
        <v>6</v>
      </c>
      <c r="C13" s="2">
        <v>-195.46602999999999</v>
      </c>
      <c r="D13" s="2">
        <f t="shared" si="0"/>
        <v>-32.577671666666667</v>
      </c>
      <c r="E13" s="2">
        <f>D13-(0.5*D3+0.5*D2+D4+3*D5)</f>
        <v>-11.709879466666667</v>
      </c>
      <c r="F13" s="2">
        <f>E13-(0.5*E9+0.5*E7)</f>
        <v>-2.7655833333334101E-2</v>
      </c>
      <c r="G13">
        <f t="shared" si="5"/>
        <v>-1128.2890421794134</v>
      </c>
      <c r="H13">
        <f>F13*1.6E-19*6.0221E+23/1000</f>
        <v>-2.6647391026667404</v>
      </c>
      <c r="L13">
        <f t="shared" si="1"/>
        <v>-193.08401999999998</v>
      </c>
      <c r="M13">
        <f t="shared" si="2"/>
        <v>-32.180669999999999</v>
      </c>
      <c r="N13" s="2">
        <f>M13-(0.5*M3+0.5*M2+M4+3*M5)</f>
        <v>-10.350364206249999</v>
      </c>
      <c r="O13" s="2">
        <f t="shared" si="6"/>
        <v>-997.29485258332988</v>
      </c>
      <c r="Q13">
        <v>2.3820100000000002</v>
      </c>
      <c r="R13">
        <v>4.7299999999999998E-3</v>
      </c>
      <c r="S13">
        <v>3.8016100000000002</v>
      </c>
      <c r="T13">
        <v>3.0215299999999998</v>
      </c>
      <c r="V13">
        <f t="shared" si="3"/>
        <v>-191.66441999999998</v>
      </c>
      <c r="W13">
        <f t="shared" si="4"/>
        <v>-31.944069999999996</v>
      </c>
      <c r="X13" s="2">
        <f>W13-(0.5*W3+0.5*W2+W4+3*W5)</f>
        <v>-11.341955768749997</v>
      </c>
      <c r="Y13" s="2">
        <f t="shared" si="7"/>
        <v>-1092.8382693598296</v>
      </c>
      <c r="Z13" s="2">
        <f>Y13-(0.5*Y9+0.5*Y7)</f>
        <v>-2.7610927026662466</v>
      </c>
    </row>
    <row r="14" spans="1:29">
      <c r="C14" s="2"/>
      <c r="D14" s="2"/>
      <c r="E14" s="2"/>
      <c r="F14" s="2"/>
    </row>
    <row r="15" spans="1:29">
      <c r="C15" t="s">
        <v>70</v>
      </c>
      <c r="D15" t="s">
        <v>71</v>
      </c>
      <c r="E15" s="2"/>
      <c r="F15" s="2"/>
      <c r="L15" t="s">
        <v>70</v>
      </c>
      <c r="M15" t="s">
        <v>71</v>
      </c>
      <c r="N15" t="s">
        <v>72</v>
      </c>
      <c r="O15" t="s">
        <v>9</v>
      </c>
      <c r="V15" t="s">
        <v>83</v>
      </c>
    </row>
    <row r="16" spans="1:29">
      <c r="B16">
        <v>32</v>
      </c>
      <c r="C16" s="2"/>
      <c r="D16" s="2"/>
      <c r="E16" s="2"/>
      <c r="F16" s="2"/>
      <c r="U16" s="10" t="s">
        <v>18</v>
      </c>
      <c r="V16" s="10">
        <f>V2</f>
        <v>-7.7936409999999992</v>
      </c>
      <c r="W16" s="10">
        <f t="shared" ref="W16:W27" si="8">V16/B16</f>
        <v>-0.24355128124999997</v>
      </c>
      <c r="X16" s="10"/>
      <c r="Y16" s="10"/>
      <c r="Z16" s="10"/>
      <c r="AA16" s="10"/>
      <c r="AB16" s="10"/>
      <c r="AC16" s="10"/>
    </row>
    <row r="17" spans="1:29">
      <c r="B17">
        <v>16</v>
      </c>
      <c r="C17" s="2"/>
      <c r="D17" s="2"/>
      <c r="E17" s="2"/>
      <c r="F17" s="2"/>
      <c r="U17" s="10" t="s">
        <v>19</v>
      </c>
      <c r="V17" s="10">
        <f>V3</f>
        <v>9.4875907000000002</v>
      </c>
      <c r="W17" s="10">
        <f t="shared" si="8"/>
        <v>0.59297441875000001</v>
      </c>
      <c r="X17" s="10"/>
      <c r="Y17" s="10"/>
      <c r="Z17" s="10"/>
      <c r="AA17" s="10"/>
      <c r="AB17" s="10"/>
      <c r="AC17" s="10"/>
    </row>
    <row r="18" spans="1:29">
      <c r="B18">
        <v>32</v>
      </c>
      <c r="U18" s="10" t="s">
        <v>20</v>
      </c>
      <c r="V18" s="10">
        <f>V4</f>
        <v>-287.84172000000001</v>
      </c>
      <c r="W18" s="10">
        <f t="shared" si="8"/>
        <v>-8.9950537500000003</v>
      </c>
      <c r="X18" s="10"/>
      <c r="Y18" s="10"/>
      <c r="Z18" s="10"/>
      <c r="AA18" s="10"/>
      <c r="AB18" s="10"/>
      <c r="AC18" s="10"/>
    </row>
    <row r="19" spans="1:29">
      <c r="B19">
        <v>2</v>
      </c>
      <c r="U19" s="10" t="s">
        <v>21</v>
      </c>
      <c r="V19" s="11">
        <f>V5+O23+O24</f>
        <v>-7.7640361999999996</v>
      </c>
      <c r="W19" s="10">
        <f t="shared" si="8"/>
        <v>-3.8820180999999998</v>
      </c>
      <c r="X19" s="10"/>
      <c r="Y19" s="10" t="s">
        <v>84</v>
      </c>
      <c r="Z19" s="10"/>
      <c r="AA19" s="10"/>
      <c r="AB19" s="10"/>
      <c r="AC19" s="10"/>
    </row>
    <row r="20" spans="1:29">
      <c r="B20">
        <v>2</v>
      </c>
      <c r="U20" s="10" t="s">
        <v>22</v>
      </c>
      <c r="V20" s="11">
        <f>V6+O23+O24</f>
        <v>-6.6129873999999997</v>
      </c>
      <c r="W20" s="10">
        <f t="shared" si="8"/>
        <v>-3.3064936999999999</v>
      </c>
      <c r="X20" s="10"/>
      <c r="Y20" s="10" t="s">
        <v>9</v>
      </c>
      <c r="Z20" s="10"/>
      <c r="AA20" s="10"/>
      <c r="AB20" s="10" t="s">
        <v>85</v>
      </c>
      <c r="AC20" s="10" t="s">
        <v>86</v>
      </c>
    </row>
    <row r="21" spans="1:29">
      <c r="B21">
        <v>6</v>
      </c>
      <c r="M21" t="s">
        <v>82</v>
      </c>
      <c r="U21" s="10" t="s">
        <v>23</v>
      </c>
      <c r="V21" s="10">
        <f t="shared" ref="V21:V27" si="9">V7</f>
        <v>-197.50745000000001</v>
      </c>
      <c r="W21" s="10">
        <f t="shared" si="8"/>
        <v>-32.917908333333337</v>
      </c>
      <c r="X21" s="12">
        <f>W21-(W16+W18+3*W19)</f>
        <v>-12.033249002083338</v>
      </c>
      <c r="Y21" s="12">
        <f t="shared" ref="Y21:Y27" si="10">X21*1.6E-19*6.0221E+23/1000</f>
        <v>-1159.446861047137</v>
      </c>
      <c r="Z21" s="10"/>
      <c r="AA21" s="10"/>
      <c r="AB21" s="10">
        <v>-1206.9000000000001</v>
      </c>
      <c r="AC21" s="10">
        <f t="shared" ref="AC21:AC27" si="11">(Y21-AB21)/AB21*100</f>
        <v>-3.9318202794650028</v>
      </c>
    </row>
    <row r="22" spans="1:29">
      <c r="B22">
        <v>1</v>
      </c>
      <c r="M22" t="s">
        <v>30</v>
      </c>
      <c r="N22" s="3">
        <v>8.6169999999999997E-5</v>
      </c>
      <c r="U22" s="10" t="s">
        <v>24</v>
      </c>
      <c r="V22" s="10">
        <f t="shared" si="9"/>
        <v>-24.814238</v>
      </c>
      <c r="W22" s="10">
        <f t="shared" si="8"/>
        <v>-24.814238</v>
      </c>
      <c r="X22" s="12">
        <f>W22-(W16+W19*2+2*W20)</f>
        <v>-10.193663118750001</v>
      </c>
      <c r="Y22" s="12">
        <f t="shared" si="10"/>
        <v>-982.19613867879002</v>
      </c>
      <c r="Z22" s="10"/>
      <c r="AA22" s="10"/>
      <c r="AB22" s="10">
        <v>-986.1</v>
      </c>
      <c r="AC22" s="10">
        <f t="shared" si="11"/>
        <v>-0.39588898906906012</v>
      </c>
    </row>
    <row r="23" spans="1:29">
      <c r="B23">
        <v>6</v>
      </c>
      <c r="M23" t="s">
        <v>31</v>
      </c>
      <c r="N23" s="3">
        <f>N22*300</f>
        <v>2.5850999999999999E-2</v>
      </c>
      <c r="O23" s="3">
        <f>5/2*N23</f>
        <v>6.4627500000000004E-2</v>
      </c>
      <c r="P23" t="s">
        <v>32</v>
      </c>
      <c r="U23" s="10" t="s">
        <v>25</v>
      </c>
      <c r="V23" s="10">
        <f t="shared" si="9"/>
        <v>-185.47752</v>
      </c>
      <c r="W23" s="10">
        <f t="shared" si="8"/>
        <v>-30.91292</v>
      </c>
      <c r="X23" s="12">
        <f>W23-(W17+W18+3*W19)</f>
        <v>-10.86478636875</v>
      </c>
      <c r="Y23" s="12">
        <f t="shared" si="10"/>
        <v>-1046.86127985999</v>
      </c>
      <c r="Z23" s="10"/>
      <c r="AA23" s="10"/>
      <c r="AB23" s="10">
        <v>-1111.7</v>
      </c>
      <c r="AC23" s="10">
        <f t="shared" si="11"/>
        <v>-5.8323936439696027</v>
      </c>
    </row>
    <row r="24" spans="1:29">
      <c r="B24">
        <v>1</v>
      </c>
      <c r="O24" s="3">
        <f>N23</f>
        <v>2.5850999999999999E-2</v>
      </c>
      <c r="P24" t="s">
        <v>33</v>
      </c>
      <c r="U24" s="10" t="s">
        <v>26</v>
      </c>
      <c r="V24" s="10">
        <f t="shared" si="9"/>
        <v>-22.776808029999998</v>
      </c>
      <c r="W24" s="10">
        <f t="shared" si="8"/>
        <v>-22.776808029999998</v>
      </c>
      <c r="X24" s="12">
        <f>W24-(W17+2*W19+2*W20)</f>
        <v>-8.9927588487499985</v>
      </c>
      <c r="Y24" s="12">
        <f t="shared" si="10"/>
        <v>-866.48468900891783</v>
      </c>
      <c r="Z24" s="10"/>
      <c r="AA24" s="10"/>
      <c r="AB24" s="10">
        <v>-924.7</v>
      </c>
      <c r="AC24" s="10">
        <f t="shared" si="11"/>
        <v>-6.2955889468024457</v>
      </c>
    </row>
    <row r="25" spans="1:29">
      <c r="B25">
        <v>4</v>
      </c>
      <c r="U25" s="10" t="s">
        <v>27</v>
      </c>
      <c r="V25" s="10">
        <f t="shared" si="9"/>
        <v>-36.921599000000001</v>
      </c>
      <c r="W25" s="10">
        <f t="shared" si="8"/>
        <v>-9.2303997500000001</v>
      </c>
      <c r="X25" s="12">
        <f>W25-(W17+W19)</f>
        <v>-5.9413560687500002</v>
      </c>
      <c r="Y25" s="12">
        <f t="shared" si="10"/>
        <v>-572.47104610590998</v>
      </c>
      <c r="Z25" s="10"/>
      <c r="AA25" s="10"/>
      <c r="AB25" s="10">
        <v>-601.6</v>
      </c>
      <c r="AC25" s="10">
        <f t="shared" si="11"/>
        <v>-4.8419138786718818</v>
      </c>
    </row>
    <row r="26" spans="1:29">
      <c r="B26">
        <v>4</v>
      </c>
      <c r="U26" s="10" t="s">
        <v>28</v>
      </c>
      <c r="V26" s="10">
        <f t="shared" si="9"/>
        <v>-42.684909000000005</v>
      </c>
      <c r="W26" s="10">
        <f t="shared" si="8"/>
        <v>-10.671227250000001</v>
      </c>
      <c r="X26" s="12">
        <f>W26-(W16+W19)</f>
        <v>-6.5456578687500011</v>
      </c>
      <c r="Y26" s="12">
        <f t="shared" si="10"/>
        <v>-630.69770002239011</v>
      </c>
      <c r="Z26" s="10"/>
      <c r="AA26" s="10"/>
      <c r="AB26" s="10">
        <v>-634.9</v>
      </c>
      <c r="AC26" s="10">
        <f t="shared" si="11"/>
        <v>-0.66188375769567942</v>
      </c>
    </row>
    <row r="27" spans="1:29">
      <c r="B27">
        <v>6</v>
      </c>
      <c r="U27" s="10" t="s">
        <v>29</v>
      </c>
      <c r="V27" s="10">
        <f t="shared" si="9"/>
        <v>-191.66441999999998</v>
      </c>
      <c r="W27" s="10">
        <f t="shared" si="8"/>
        <v>-31.944069999999996</v>
      </c>
      <c r="X27" s="12">
        <f>W27-(0.5*W17+0.5*W16+W18+3*W19)</f>
        <v>-11.477673518749995</v>
      </c>
      <c r="Y27" s="12">
        <f t="shared" si="10"/>
        <v>-1105.9151631562293</v>
      </c>
      <c r="Z27" s="12">
        <f>Y27-(0.5*Y23+0.5*Y21)</f>
        <v>-2.7610927026657919</v>
      </c>
      <c r="AA27" s="10"/>
      <c r="AB27" s="10">
        <f>-2324.5/2</f>
        <v>-1162.25</v>
      </c>
      <c r="AC27" s="10">
        <f t="shared" si="11"/>
        <v>-4.847049846743019</v>
      </c>
    </row>
    <row r="28" spans="1:29">
      <c r="Z28">
        <f>2*Y27</f>
        <v>-2211.8303263124585</v>
      </c>
      <c r="AB28">
        <v>-2334.5</v>
      </c>
    </row>
    <row r="29" spans="1:29">
      <c r="Z29" s="2">
        <f>Z28-Y23-Y21</f>
        <v>-5.5221854053315838</v>
      </c>
      <c r="AC29">
        <f>AB28-(AB23+AB21)</f>
        <v>-15.899999999999636</v>
      </c>
    </row>
    <row r="30" spans="1:29">
      <c r="V30" t="s">
        <v>87</v>
      </c>
    </row>
    <row r="31" spans="1:29">
      <c r="B31" t="s">
        <v>6</v>
      </c>
      <c r="U31" t="s">
        <v>18</v>
      </c>
      <c r="V31" s="4">
        <v>-7.7936409999999992</v>
      </c>
      <c r="W31" s="4">
        <v>-0.24355128124999997</v>
      </c>
      <c r="X31" s="4"/>
      <c r="Y31" s="4"/>
      <c r="Z31" s="5"/>
    </row>
    <row r="32" spans="1:29">
      <c r="A32" t="s">
        <v>34</v>
      </c>
      <c r="B32" s="3">
        <v>-79.091678000000002</v>
      </c>
      <c r="C32">
        <v>1.39957</v>
      </c>
      <c r="D32">
        <v>8</v>
      </c>
      <c r="F32" s="3">
        <f>(B32+C32)/D32</f>
        <v>-9.7115135000000006</v>
      </c>
      <c r="G32" s="3">
        <f>F32-0.5*(W$2+W$3)-W$5</f>
        <v>-5.9589677187500012</v>
      </c>
      <c r="H32" s="2">
        <f>G32*1.6E-19*6.0221E+23/1000</f>
        <v>-574.16799198535</v>
      </c>
      <c r="I32">
        <f>H32-(Y$11*0.5+Y$12*0.5)</f>
        <v>23.057416480000029</v>
      </c>
      <c r="U32" t="s">
        <v>19</v>
      </c>
      <c r="V32" s="4">
        <v>9.4875907000000002</v>
      </c>
      <c r="W32" s="4">
        <v>0.59297441875000001</v>
      </c>
      <c r="X32" s="4"/>
      <c r="Y32" s="4"/>
      <c r="Z32" s="5"/>
    </row>
    <row r="33" spans="1:30">
      <c r="A33" t="s">
        <v>35</v>
      </c>
      <c r="B33" s="3">
        <v>-39.152444000000003</v>
      </c>
      <c r="C33">
        <v>0.63868000000000003</v>
      </c>
      <c r="D33">
        <v>4</v>
      </c>
      <c r="F33" s="3">
        <f>(B33+C33)/D33</f>
        <v>-9.6284410000000005</v>
      </c>
      <c r="G33" s="3">
        <f>F33-0.5*(W$2+W$3)-W$5</f>
        <v>-5.8758952187500011</v>
      </c>
      <c r="H33" s="2">
        <f>G33*1.6E-19*6.0221E+23/1000</f>
        <v>-566.16365754935009</v>
      </c>
      <c r="I33">
        <f>H33-(Y$11*0.5+Y$12*0.5)</f>
        <v>31.061750915999937</v>
      </c>
      <c r="U33" t="s">
        <v>20</v>
      </c>
      <c r="V33" s="4">
        <v>-287.84172000000001</v>
      </c>
      <c r="W33" s="4">
        <v>-8.9950537500000003</v>
      </c>
      <c r="X33" s="4"/>
      <c r="Y33" s="4"/>
      <c r="Z33" s="5"/>
    </row>
    <row r="34" spans="1:30">
      <c r="A34" t="s">
        <v>36</v>
      </c>
      <c r="B34" s="3">
        <v>-79.423753000000005</v>
      </c>
      <c r="C34">
        <v>1.42448</v>
      </c>
      <c r="D34">
        <v>8</v>
      </c>
      <c r="E34" s="3"/>
      <c r="F34" s="3">
        <f>(B34+C34)/D34</f>
        <v>-9.7499091250000003</v>
      </c>
      <c r="G34" s="3">
        <f>F34-0.5*(W$2+W$3)-W$5</f>
        <v>-5.9973633437500009</v>
      </c>
      <c r="H34" s="2">
        <f>G34*1.6E-19*6.0221E+23/1000</f>
        <v>-577.86754867835009</v>
      </c>
      <c r="I34">
        <f>H34-(Y$11*0.5+Y$12*0.5)</f>
        <v>19.357859786999938</v>
      </c>
      <c r="U34" t="s">
        <v>21</v>
      </c>
      <c r="V34" s="4">
        <v>-7.7640361999999996</v>
      </c>
      <c r="W34" s="4">
        <v>-3.8820180999999998</v>
      </c>
      <c r="X34" s="4"/>
      <c r="Y34" t="s">
        <v>84</v>
      </c>
      <c r="Z34" s="5"/>
    </row>
    <row r="35" spans="1:30">
      <c r="A35" t="s">
        <v>37</v>
      </c>
      <c r="B35" s="3">
        <v>-79.423753000000005</v>
      </c>
      <c r="C35">
        <v>1.42448</v>
      </c>
      <c r="D35">
        <v>8</v>
      </c>
      <c r="F35" s="3">
        <f>(B35+C35)/D35</f>
        <v>-9.7499091250000003</v>
      </c>
      <c r="G35" s="3">
        <f>F35-0.5*(W$2+W$3)-W$5</f>
        <v>-5.9973633437500009</v>
      </c>
      <c r="H35" s="2">
        <f>G35*1.6E-19*6.0221E+23/1000</f>
        <v>-577.86754867835009</v>
      </c>
      <c r="I35">
        <f>H35-(Y$11*0.5+Y$12*0.5)</f>
        <v>19.357859786999938</v>
      </c>
      <c r="U35" t="s">
        <v>22</v>
      </c>
      <c r="V35" s="4">
        <v>-6.6129873999999997</v>
      </c>
      <c r="W35" s="4">
        <v>-3.3064936999999999</v>
      </c>
      <c r="X35" s="4"/>
      <c r="Y35" t="s">
        <v>9</v>
      </c>
      <c r="Z35" s="5"/>
    </row>
    <row r="36" spans="1:30">
      <c r="U36" t="s">
        <v>23</v>
      </c>
      <c r="V36" s="4">
        <v>-197.50745000000001</v>
      </c>
      <c r="W36" s="4">
        <v>-32.917908333333337</v>
      </c>
      <c r="X36" s="4">
        <v>-12.033249002083338</v>
      </c>
      <c r="Y36" s="4">
        <v>-1159.446861047137</v>
      </c>
      <c r="Z36" s="5"/>
      <c r="AB36" t="s">
        <v>23</v>
      </c>
      <c r="AC36" s="4">
        <v>-1159.446861047137</v>
      </c>
      <c r="AD36">
        <v>-1206.9000000000001</v>
      </c>
    </row>
    <row r="37" spans="1:30">
      <c r="A37" t="s">
        <v>38</v>
      </c>
      <c r="B37" s="3">
        <v>-343.69654000000003</v>
      </c>
      <c r="C37">
        <v>5.75725</v>
      </c>
      <c r="D37" s="3">
        <f>B37+C37</f>
        <v>-337.93929000000003</v>
      </c>
      <c r="E37" s="2">
        <f>D37-31*W16-W17-32*W19</f>
        <v>-206.75759550000004</v>
      </c>
      <c r="F37" s="3">
        <f>E37-31*X26-X25</f>
        <v>2.0991545000000009</v>
      </c>
      <c r="H37" s="2">
        <f>E37*1.6E-19*6.0221E+23/1000</f>
        <v>-19921.838653768806</v>
      </c>
      <c r="I37" s="2">
        <f>F37*1.6E-19*6.0221E+23/1000</f>
        <v>202.26109303120009</v>
      </c>
      <c r="U37" t="s">
        <v>24</v>
      </c>
      <c r="V37" s="4">
        <v>-24.814238</v>
      </c>
      <c r="W37" s="4">
        <v>-24.814238</v>
      </c>
      <c r="X37" s="4">
        <v>-10.193663118750001</v>
      </c>
      <c r="Y37" s="4">
        <v>-982.19613867879002</v>
      </c>
      <c r="Z37" s="5"/>
      <c r="AB37" t="s">
        <v>24</v>
      </c>
      <c r="AC37" s="4">
        <v>-982.19613867879002</v>
      </c>
      <c r="AD37">
        <v>-986.1</v>
      </c>
    </row>
    <row r="38" spans="1:30">
      <c r="A38" t="s">
        <v>39</v>
      </c>
      <c r="B38">
        <v>-300.24183448000002</v>
      </c>
      <c r="C38">
        <v>6.2896400000000003</v>
      </c>
      <c r="D38">
        <f>B38+C38</f>
        <v>-293.95219448</v>
      </c>
      <c r="E38" s="2">
        <f>D38-31*W17-W16-32*W19</f>
        <v>-187.86627098000002</v>
      </c>
      <c r="F38">
        <f>E38-31*X25-X26</f>
        <v>2.8614250199999871</v>
      </c>
      <c r="H38" s="2">
        <f>E38*1.6E-19*6.0221E+23/1000</f>
        <v>-18101.591527498531</v>
      </c>
      <c r="I38" s="2">
        <f>F38*1.6E-19*6.0221E+23/1000</f>
        <v>275.70860180707075</v>
      </c>
      <c r="U38" t="s">
        <v>25</v>
      </c>
      <c r="V38" s="4">
        <v>-185.47752</v>
      </c>
      <c r="W38" s="4">
        <v>-30.91292</v>
      </c>
      <c r="X38" s="4">
        <v>-10.86478636875</v>
      </c>
      <c r="Y38" s="4">
        <v>-1046.86127985999</v>
      </c>
      <c r="Z38" s="5"/>
      <c r="AB38" t="s">
        <v>25</v>
      </c>
      <c r="AC38" s="4">
        <v>-1046.86127985999</v>
      </c>
      <c r="AD38">
        <v>-1111.7</v>
      </c>
    </row>
    <row r="39" spans="1:30">
      <c r="A39" t="s">
        <v>75</v>
      </c>
      <c r="B39" s="3">
        <f>B37-D12*31-D11</f>
        <v>0.68552199999997043</v>
      </c>
      <c r="U39" t="s">
        <v>26</v>
      </c>
      <c r="V39" s="4">
        <v>-22.776808029999998</v>
      </c>
      <c r="W39" s="4">
        <v>-22.776808029999998</v>
      </c>
      <c r="X39" s="4">
        <v>-8.9927588487499985</v>
      </c>
      <c r="Y39" s="4">
        <v>-866.48468900891783</v>
      </c>
      <c r="Z39" s="5"/>
      <c r="AB39" t="s">
        <v>26</v>
      </c>
      <c r="AC39" s="4">
        <v>-866.48468900891783</v>
      </c>
      <c r="AD39">
        <v>-924.7</v>
      </c>
    </row>
    <row r="40" spans="1:30">
      <c r="A40" t="s">
        <v>76</v>
      </c>
      <c r="B40">
        <f>B38-31*D11-D12</f>
        <v>0.91592751999994881</v>
      </c>
      <c r="U40" t="s">
        <v>27</v>
      </c>
      <c r="V40" s="4">
        <v>-36.921599000000001</v>
      </c>
      <c r="W40" s="4">
        <v>-9.2303997500000001</v>
      </c>
      <c r="X40" s="4">
        <v>-5.9413560687500002</v>
      </c>
      <c r="Y40" s="4">
        <v>-572.47104610590998</v>
      </c>
      <c r="Z40" s="5"/>
      <c r="AB40" t="s">
        <v>27</v>
      </c>
      <c r="AC40" s="4">
        <v>-572.47104610590998</v>
      </c>
      <c r="AD40">
        <v>-601.20000000000005</v>
      </c>
    </row>
    <row r="41" spans="1:30">
      <c r="C41" t="s">
        <v>77</v>
      </c>
      <c r="D41" t="s">
        <v>78</v>
      </c>
      <c r="E41" t="s">
        <v>79</v>
      </c>
      <c r="U41" t="s">
        <v>28</v>
      </c>
      <c r="V41" s="4">
        <v>-42.684909000000005</v>
      </c>
      <c r="W41" s="4">
        <v>-10.671227250000001</v>
      </c>
      <c r="X41" s="4">
        <v>-6.5456578687500011</v>
      </c>
      <c r="Y41" s="4">
        <v>-630.69770002239011</v>
      </c>
      <c r="Z41" s="5"/>
      <c r="AB41" t="s">
        <v>28</v>
      </c>
      <c r="AC41" s="4">
        <v>-630.69770002239011</v>
      </c>
      <c r="AD41">
        <v>-635.1</v>
      </c>
    </row>
    <row r="42" spans="1:30">
      <c r="A42" t="s">
        <v>38</v>
      </c>
      <c r="B42" s="3">
        <v>-343.69654000000003</v>
      </c>
      <c r="C42">
        <v>-15.64227</v>
      </c>
      <c r="D42" s="1">
        <f>B42+C42</f>
        <v>-359.33881000000002</v>
      </c>
      <c r="E42" s="1">
        <f>D42-(31*E48+E49)</f>
        <v>0.65982000000002472</v>
      </c>
      <c r="G42" s="3"/>
      <c r="I42" s="5"/>
      <c r="U42" t="s">
        <v>29</v>
      </c>
      <c r="V42" s="4">
        <v>-191.66441999999998</v>
      </c>
      <c r="W42" s="4">
        <v>-31.944069999999996</v>
      </c>
      <c r="X42" s="4">
        <v>-11.477673518749995</v>
      </c>
      <c r="Y42" s="4">
        <v>-1105.9151631562293</v>
      </c>
      <c r="Z42" s="5">
        <v>-2.7610927026657919</v>
      </c>
      <c r="AB42" t="s">
        <v>29</v>
      </c>
      <c r="AC42" s="4">
        <v>-1105.9151631562293</v>
      </c>
      <c r="AD42">
        <f>-2324.5/2</f>
        <v>-1162.25</v>
      </c>
    </row>
    <row r="43" spans="1:30">
      <c r="A43" t="s">
        <v>39</v>
      </c>
      <c r="B43">
        <v>-300.24183448000002</v>
      </c>
      <c r="C43">
        <v>-14.290139999999999</v>
      </c>
      <c r="D43" s="1">
        <f>B43+C43</f>
        <v>-314.53197448000003</v>
      </c>
      <c r="E43" s="1">
        <f>D43-(31*E49+E48)</f>
        <v>0.90945551999993768</v>
      </c>
      <c r="I43" s="5"/>
    </row>
    <row r="47" spans="1:30">
      <c r="E47" t="s">
        <v>71</v>
      </c>
    </row>
    <row r="48" spans="1:30">
      <c r="A48" t="s">
        <v>80</v>
      </c>
      <c r="B48" s="3">
        <v>-345.81414000000001</v>
      </c>
      <c r="C48">
        <v>-15.669729999999999</v>
      </c>
      <c r="D48" s="1">
        <f>B48+C48</f>
        <v>-361.48387000000002</v>
      </c>
      <c r="E48" s="3">
        <f>D48/32</f>
        <v>-11.296370937500001</v>
      </c>
    </row>
    <row r="49" spans="1:5">
      <c r="A49" t="s">
        <v>81</v>
      </c>
      <c r="B49" s="3">
        <v>-299.73755</v>
      </c>
      <c r="C49">
        <v>-14.218640000000001</v>
      </c>
      <c r="D49" s="1">
        <f>B49+C49</f>
        <v>-313.95618999999999</v>
      </c>
      <c r="E49" s="3">
        <f>D49/32</f>
        <v>-9.8111309374999998</v>
      </c>
    </row>
  </sheetData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RowHeight="14.25"/>
  <cols>
    <col min="1" max="9" width="10.75" customWidth="1"/>
    <col min="10" max="10" width="9" customWidth="1"/>
  </cols>
  <sheetData>
    <row r="1" spans="1:9">
      <c r="A1" t="s">
        <v>4</v>
      </c>
      <c r="B1" t="s">
        <v>5</v>
      </c>
      <c r="C1" t="s">
        <v>6</v>
      </c>
      <c r="D1" t="s">
        <v>7</v>
      </c>
      <c r="E1" t="s">
        <v>8</v>
      </c>
      <c r="G1" t="s">
        <v>9</v>
      </c>
      <c r="I1" t="s">
        <v>10</v>
      </c>
    </row>
    <row r="2" spans="1:9">
      <c r="A2" t="s">
        <v>18</v>
      </c>
      <c r="B2">
        <v>4</v>
      </c>
      <c r="C2" s="2">
        <v>-1.2960308</v>
      </c>
      <c r="D2" s="2">
        <f t="shared" ref="D2:D13" si="0">C2/B2</f>
        <v>-0.32400770000000001</v>
      </c>
      <c r="E2" s="2"/>
      <c r="F2" s="2"/>
    </row>
    <row r="3" spans="1:9">
      <c r="A3" t="s">
        <v>19</v>
      </c>
      <c r="B3">
        <v>2</v>
      </c>
      <c r="C3" s="2">
        <v>0.93967076000000005</v>
      </c>
      <c r="D3" s="2">
        <f t="shared" si="0"/>
        <v>0.46983538000000002</v>
      </c>
      <c r="E3" s="2"/>
      <c r="F3" s="2"/>
    </row>
    <row r="4" spans="1:9">
      <c r="A4" t="s">
        <v>20</v>
      </c>
      <c r="B4">
        <v>4</v>
      </c>
      <c r="C4" s="2">
        <v>-36.285550999999998</v>
      </c>
      <c r="D4" s="2">
        <f t="shared" si="0"/>
        <v>-9.0713877499999995</v>
      </c>
      <c r="E4" s="2"/>
      <c r="F4" s="2"/>
    </row>
    <row r="5" spans="1:9">
      <c r="A5" t="s">
        <v>21</v>
      </c>
      <c r="B5">
        <v>2</v>
      </c>
      <c r="C5" s="2">
        <v>-7.9321747</v>
      </c>
      <c r="D5" s="2">
        <f t="shared" si="0"/>
        <v>-3.96608735</v>
      </c>
      <c r="E5" s="2"/>
      <c r="F5" s="2"/>
    </row>
    <row r="6" spans="1:9">
      <c r="A6" t="s">
        <v>22</v>
      </c>
      <c r="B6">
        <v>2</v>
      </c>
      <c r="C6" s="2">
        <v>-6.7818459000000004</v>
      </c>
      <c r="D6" s="2">
        <f t="shared" si="0"/>
        <v>-3.3909229500000002</v>
      </c>
      <c r="E6" s="2"/>
      <c r="F6" s="2"/>
    </row>
    <row r="7" spans="1:9">
      <c r="A7" t="s">
        <v>23</v>
      </c>
      <c r="B7">
        <v>6</v>
      </c>
      <c r="C7" s="2">
        <v>-201.25386</v>
      </c>
      <c r="D7" s="2">
        <f t="shared" si="0"/>
        <v>-33.542310000000001</v>
      </c>
      <c r="E7" s="2">
        <f>D7-(D2+D4+3*D5)</f>
        <v>-12.248652500000002</v>
      </c>
      <c r="F7" s="2"/>
      <c r="G7">
        <f t="shared" ref="G7:G13" si="1">E7*1.6E-19*6.0221E+23/1000</f>
        <v>-1180.2017635240004</v>
      </c>
      <c r="I7">
        <v>-1206.9000000000001</v>
      </c>
    </row>
    <row r="8" spans="1:9">
      <c r="A8" t="s">
        <v>24</v>
      </c>
      <c r="B8">
        <v>1</v>
      </c>
      <c r="C8" s="2">
        <v>-25.128254099999999</v>
      </c>
      <c r="D8" s="2">
        <f t="shared" si="0"/>
        <v>-25.128254099999999</v>
      </c>
      <c r="E8" s="2">
        <f>D8-(D2+D5*2+2*D6)</f>
        <v>-10.090225799999999</v>
      </c>
      <c r="F8" s="2"/>
      <c r="G8">
        <f t="shared" si="1"/>
        <v>-972.22958064287991</v>
      </c>
      <c r="I8">
        <v>-986.1</v>
      </c>
    </row>
    <row r="9" spans="1:9">
      <c r="A9" t="s">
        <v>25</v>
      </c>
      <c r="B9">
        <v>6</v>
      </c>
      <c r="C9" s="2">
        <v>-189.34632999999999</v>
      </c>
      <c r="D9" s="2">
        <f t="shared" si="0"/>
        <v>-31.557721666666666</v>
      </c>
      <c r="E9" s="2">
        <f>D9-(D3+D4+3*D5)</f>
        <v>-11.057907246666666</v>
      </c>
      <c r="F9" s="2"/>
      <c r="G9">
        <f t="shared" si="1"/>
        <v>-1065.4691716824213</v>
      </c>
      <c r="I9">
        <v>-1111.7</v>
      </c>
    </row>
    <row r="10" spans="1:9">
      <c r="A10" t="s">
        <v>26</v>
      </c>
      <c r="B10">
        <v>1</v>
      </c>
      <c r="C10" s="2">
        <v>-23.08841803</v>
      </c>
      <c r="D10" s="2">
        <f t="shared" si="0"/>
        <v>-23.08841803</v>
      </c>
      <c r="E10" s="2">
        <f>D10-(D3+2*D5+2*D6)</f>
        <v>-8.8442328099999994</v>
      </c>
      <c r="F10" s="2"/>
      <c r="G10">
        <f t="shared" si="1"/>
        <v>-852.17367048161577</v>
      </c>
      <c r="I10">
        <v>-924.7</v>
      </c>
    </row>
    <row r="11" spans="1:9">
      <c r="A11" t="s">
        <v>27</v>
      </c>
      <c r="B11">
        <v>4</v>
      </c>
      <c r="C11" s="2">
        <v>-37.464618999999999</v>
      </c>
      <c r="D11" s="2">
        <f t="shared" si="0"/>
        <v>-9.3661547499999998</v>
      </c>
      <c r="E11" s="2">
        <f>D11-(D3+D5)</f>
        <v>-5.8699027800000003</v>
      </c>
      <c r="F11" s="2"/>
      <c r="G11">
        <f t="shared" si="1"/>
        <v>-565.58626450300801</v>
      </c>
      <c r="I11">
        <v>-601.20000000000005</v>
      </c>
    </row>
    <row r="12" spans="1:9">
      <c r="A12" t="s">
        <v>28</v>
      </c>
      <c r="B12">
        <v>4</v>
      </c>
      <c r="C12" s="2">
        <v>-43.227859000000002</v>
      </c>
      <c r="D12" s="2">
        <f t="shared" si="0"/>
        <v>-10.806964750000001</v>
      </c>
      <c r="E12" s="2">
        <f>D12-(D2+D5)</f>
        <v>-6.5168697000000009</v>
      </c>
      <c r="F12" s="2"/>
      <c r="G12">
        <f t="shared" si="1"/>
        <v>-627.92385632591993</v>
      </c>
      <c r="I12">
        <v>-635.1</v>
      </c>
    </row>
    <row r="13" spans="1:9">
      <c r="A13" t="s">
        <v>29</v>
      </c>
      <c r="B13">
        <v>6</v>
      </c>
      <c r="C13" s="2">
        <v>-195.46602999999999</v>
      </c>
      <c r="D13" s="2">
        <f t="shared" si="0"/>
        <v>-32.577671666666667</v>
      </c>
      <c r="E13" s="2">
        <f>D13-(0.5*D3+0.5*D2+D4+3*D5)</f>
        <v>-11.680935706666666</v>
      </c>
      <c r="F13" s="2">
        <f>E13-(0.5*E9+0.5*E7)</f>
        <v>-2.7655833333332325E-2</v>
      </c>
      <c r="G13">
        <f t="shared" si="1"/>
        <v>-1125.5002067058774</v>
      </c>
      <c r="H13">
        <f>F13*1.6E-19*6.0221E+23/1000</f>
        <v>-2.6647391026665694</v>
      </c>
    </row>
    <row r="14" spans="1:9">
      <c r="C14" s="2"/>
      <c r="D14" s="2"/>
      <c r="E14" s="2"/>
      <c r="F14" s="2"/>
    </row>
    <row r="15" spans="1:9">
      <c r="C15" s="2"/>
      <c r="D15" s="2"/>
      <c r="E15" s="2"/>
      <c r="F15" s="2"/>
    </row>
    <row r="16" spans="1:9">
      <c r="C16" s="2"/>
      <c r="D16" s="2"/>
      <c r="E16" s="2"/>
      <c r="F16" s="2"/>
    </row>
    <row r="17" spans="3:6">
      <c r="C17" s="2"/>
      <c r="D17" s="2"/>
      <c r="E17" s="2"/>
      <c r="F17" s="2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5"/>
  <sheetViews>
    <sheetView topLeftCell="E11" workbookViewId="0">
      <selection activeCell="R56" sqref="R56"/>
    </sheetView>
  </sheetViews>
  <sheetFormatPr defaultRowHeight="14.25"/>
  <cols>
    <col min="1" max="2" width="9" customWidth="1"/>
    <col min="3" max="3" width="9.25" customWidth="1"/>
    <col min="4" max="21" width="9" customWidth="1"/>
    <col min="22" max="23" width="12.25" bestFit="1" customWidth="1"/>
    <col min="24" max="24" width="9" customWidth="1"/>
    <col min="25" max="25" width="11.875" bestFit="1" customWidth="1"/>
    <col min="26" max="26" width="9" customWidth="1"/>
    <col min="29" max="29" width="12.25" bestFit="1" customWidth="1"/>
  </cols>
  <sheetData>
    <row r="1" spans="1:32">
      <c r="A1" t="s">
        <v>61</v>
      </c>
      <c r="C1" s="1">
        <v>-345.81414000000001</v>
      </c>
      <c r="D1" s="1">
        <v>-299.73755</v>
      </c>
      <c r="E1" s="1">
        <v>-343.69654000000003</v>
      </c>
      <c r="F1" s="1">
        <v>-300.24183448000002</v>
      </c>
      <c r="N1" t="s">
        <v>54</v>
      </c>
      <c r="O1" t="s">
        <v>55</v>
      </c>
      <c r="R1" t="s">
        <v>46</v>
      </c>
      <c r="S1" t="s">
        <v>47</v>
      </c>
      <c r="U1" t="s">
        <v>53</v>
      </c>
    </row>
    <row r="2" spans="1:32">
      <c r="A2" t="s">
        <v>60</v>
      </c>
      <c r="C2" t="s">
        <v>0</v>
      </c>
      <c r="D2" t="s">
        <v>1</v>
      </c>
      <c r="E2" t="s">
        <v>62</v>
      </c>
      <c r="F2" t="s">
        <v>63</v>
      </c>
      <c r="I2" t="s">
        <v>56</v>
      </c>
      <c r="J2" t="s">
        <v>57</v>
      </c>
      <c r="K2" t="s">
        <v>58</v>
      </c>
      <c r="L2" t="s">
        <v>59</v>
      </c>
      <c r="Q2">
        <v>0</v>
      </c>
      <c r="R2">
        <v>0</v>
      </c>
      <c r="S2">
        <v>0</v>
      </c>
      <c r="U2" t="s">
        <v>2</v>
      </c>
      <c r="V2" t="s">
        <v>3</v>
      </c>
    </row>
    <row r="3" spans="1:32">
      <c r="B3">
        <v>50</v>
      </c>
      <c r="C3">
        <v>-1.15025</v>
      </c>
      <c r="D3">
        <v>-0.90673999999999999</v>
      </c>
      <c r="E3">
        <v>-1.1456299999999999</v>
      </c>
      <c r="F3">
        <v>-0.91871999999999998</v>
      </c>
      <c r="H3">
        <f t="shared" ref="H3:H42" si="0">B3</f>
        <v>50</v>
      </c>
      <c r="I3" s="1">
        <f t="shared" ref="I3:I42" si="1">C3+C$1</f>
        <v>-346.96439000000004</v>
      </c>
      <c r="J3" s="1">
        <f t="shared" ref="J3:J42" si="2">D3+D$1</f>
        <v>-300.64429000000001</v>
      </c>
      <c r="K3">
        <f t="shared" ref="K3:K42" si="3">E3+E$1-(31/32*I3+1/32*J3)</f>
        <v>0.67471687500005828</v>
      </c>
      <c r="L3">
        <f t="shared" ref="L3:L42" si="4">F3+F$1-(31/32*J3+1/32*I3)</f>
        <v>0.93123864499995079</v>
      </c>
      <c r="N3">
        <f t="shared" ref="N3:N42" si="5">H3/K3</f>
        <v>74.105157070505584</v>
      </c>
      <c r="O3">
        <f t="shared" ref="O3:O42" si="6">H3/L3</f>
        <v>53.691929848983705</v>
      </c>
      <c r="Q3">
        <f t="shared" ref="Q3:Q42" si="7">H3</f>
        <v>50</v>
      </c>
      <c r="U3">
        <v>1.0000000000000001E-5</v>
      </c>
      <c r="V3">
        <f t="shared" ref="V3:V66" si="8">-U3/(0.00008617*(U3*LN(U3)+(1-U3)*LN(1-U3)))</f>
        <v>927.43871891073752</v>
      </c>
    </row>
    <row r="4" spans="1:32">
      <c r="B4">
        <v>100</v>
      </c>
      <c r="C4">
        <v>-3.4329800000000001</v>
      </c>
      <c r="D4">
        <v>-2.9485199999999998</v>
      </c>
      <c r="E4">
        <v>-3.4238</v>
      </c>
      <c r="F4">
        <v>-2.9723799999999998</v>
      </c>
      <c r="H4">
        <f t="shared" si="0"/>
        <v>100</v>
      </c>
      <c r="I4" s="1">
        <f t="shared" si="1"/>
        <v>-349.24712</v>
      </c>
      <c r="J4" s="1">
        <f t="shared" si="2"/>
        <v>-302.68606999999997</v>
      </c>
      <c r="K4">
        <f t="shared" si="3"/>
        <v>0.6717471874999319</v>
      </c>
      <c r="L4">
        <f t="shared" si="4"/>
        <v>0.9268883324999706</v>
      </c>
      <c r="N4">
        <f t="shared" si="5"/>
        <v>148.86552837262178</v>
      </c>
      <c r="O4">
        <f t="shared" si="6"/>
        <v>107.88786145390731</v>
      </c>
      <c r="Q4">
        <f t="shared" si="7"/>
        <v>100</v>
      </c>
      <c r="U4">
        <f t="shared" ref="U4:U67" si="9">U3+0.00001</f>
        <v>2.0000000000000002E-5</v>
      </c>
      <c r="V4">
        <f t="shared" si="8"/>
        <v>981.82693997606862</v>
      </c>
    </row>
    <row r="5" spans="1:32">
      <c r="B5">
        <v>150</v>
      </c>
      <c r="C5">
        <v>-6.1409799999999999</v>
      </c>
      <c r="D5">
        <v>-5.4150099999999997</v>
      </c>
      <c r="E5">
        <v>-6.1272399999999996</v>
      </c>
      <c r="F5">
        <v>-5.4507700000000003</v>
      </c>
      <c r="H5">
        <f t="shared" si="0"/>
        <v>150</v>
      </c>
      <c r="I5" s="1">
        <f t="shared" si="1"/>
        <v>-351.95512000000002</v>
      </c>
      <c r="J5" s="1">
        <f t="shared" si="2"/>
        <v>-305.15255999999999</v>
      </c>
      <c r="K5">
        <f t="shared" si="3"/>
        <v>0.66876000000002023</v>
      </c>
      <c r="L5">
        <f t="shared" si="4"/>
        <v>0.92253551999999672</v>
      </c>
      <c r="N5">
        <f t="shared" si="5"/>
        <v>224.29571146599</v>
      </c>
      <c r="O5">
        <f t="shared" si="6"/>
        <v>162.59536543373477</v>
      </c>
      <c r="Q5">
        <f t="shared" si="7"/>
        <v>150</v>
      </c>
      <c r="U5">
        <f t="shared" si="9"/>
        <v>3.0000000000000004E-5</v>
      </c>
      <c r="V5">
        <f t="shared" si="8"/>
        <v>1016.7043778557822</v>
      </c>
    </row>
    <row r="6" spans="1:32">
      <c r="B6">
        <v>200</v>
      </c>
      <c r="C6">
        <v>-9.1254799999999996</v>
      </c>
      <c r="D6">
        <v>-8.1578499999999998</v>
      </c>
      <c r="E6">
        <v>-9.1071600000000004</v>
      </c>
      <c r="F6">
        <v>-8.2055199999999999</v>
      </c>
      <c r="H6">
        <f t="shared" si="0"/>
        <v>200</v>
      </c>
      <c r="I6" s="1">
        <f t="shared" si="1"/>
        <v>-354.93961999999999</v>
      </c>
      <c r="J6" s="1">
        <f t="shared" si="2"/>
        <v>-307.8954</v>
      </c>
      <c r="K6">
        <f t="shared" si="3"/>
        <v>0.6657881249999491</v>
      </c>
      <c r="L6">
        <f t="shared" si="4"/>
        <v>0.91817739499998652</v>
      </c>
      <c r="N6">
        <f t="shared" si="5"/>
        <v>300.39586542643019</v>
      </c>
      <c r="O6">
        <f t="shared" si="6"/>
        <v>217.8228315019702</v>
      </c>
      <c r="Q6">
        <f t="shared" si="7"/>
        <v>200</v>
      </c>
      <c r="U6">
        <f t="shared" si="9"/>
        <v>4.0000000000000003E-5</v>
      </c>
      <c r="V6">
        <f t="shared" si="8"/>
        <v>1042.9920501225645</v>
      </c>
    </row>
    <row r="7" spans="1:32">
      <c r="B7">
        <v>250</v>
      </c>
      <c r="C7">
        <v>-12.31564</v>
      </c>
      <c r="D7">
        <v>-11.106299999999999</v>
      </c>
      <c r="E7">
        <v>-12.29275</v>
      </c>
      <c r="F7">
        <v>-11.16588</v>
      </c>
      <c r="H7">
        <f t="shared" si="0"/>
        <v>250</v>
      </c>
      <c r="I7" s="1">
        <f t="shared" si="1"/>
        <v>-358.12977999999998</v>
      </c>
      <c r="J7" s="1">
        <f t="shared" si="2"/>
        <v>-310.84384999999997</v>
      </c>
      <c r="K7">
        <f t="shared" si="3"/>
        <v>0.6628046874999427</v>
      </c>
      <c r="L7">
        <f t="shared" si="4"/>
        <v>0.91382083249993684</v>
      </c>
      <c r="N7">
        <f t="shared" si="5"/>
        <v>377.18502103988459</v>
      </c>
      <c r="O7">
        <f t="shared" si="6"/>
        <v>273.57660397834854</v>
      </c>
      <c r="Q7">
        <f t="shared" si="7"/>
        <v>250</v>
      </c>
      <c r="U7">
        <f t="shared" si="9"/>
        <v>5.0000000000000002E-5</v>
      </c>
      <c r="V7">
        <f t="shared" si="8"/>
        <v>1064.3377615479194</v>
      </c>
    </row>
    <row r="8" spans="1:32">
      <c r="B8">
        <v>300</v>
      </c>
      <c r="C8">
        <v>-15.669729999999999</v>
      </c>
      <c r="D8">
        <v>-14.218640000000001</v>
      </c>
      <c r="E8">
        <v>-15.64227</v>
      </c>
      <c r="F8">
        <v>-14.290139999999999</v>
      </c>
      <c r="H8">
        <f t="shared" si="0"/>
        <v>300</v>
      </c>
      <c r="I8" s="1">
        <f t="shared" si="1"/>
        <v>-361.48387000000002</v>
      </c>
      <c r="J8" s="1">
        <f t="shared" si="2"/>
        <v>-313.95618999999999</v>
      </c>
      <c r="K8">
        <f t="shared" si="3"/>
        <v>0.65982000000002472</v>
      </c>
      <c r="L8">
        <f t="shared" si="4"/>
        <v>0.90945551999993768</v>
      </c>
      <c r="N8">
        <f t="shared" si="5"/>
        <v>454.66945530597553</v>
      </c>
      <c r="O8">
        <f t="shared" si="6"/>
        <v>329.86769930212813</v>
      </c>
      <c r="Q8">
        <f t="shared" si="7"/>
        <v>300</v>
      </c>
      <c r="U8">
        <f t="shared" si="9"/>
        <v>6.0000000000000002E-5</v>
      </c>
      <c r="V8">
        <f t="shared" si="8"/>
        <v>1082.4381792287215</v>
      </c>
    </row>
    <row r="9" spans="1:32">
      <c r="B9">
        <v>350</v>
      </c>
      <c r="C9">
        <v>-19.160150000000002</v>
      </c>
      <c r="D9">
        <v>-17.467300000000002</v>
      </c>
      <c r="E9">
        <v>-19.12811</v>
      </c>
      <c r="F9">
        <v>-17.550709999999999</v>
      </c>
      <c r="H9">
        <f t="shared" si="0"/>
        <v>350</v>
      </c>
      <c r="I9" s="1">
        <f t="shared" si="1"/>
        <v>-364.97429</v>
      </c>
      <c r="J9" s="1">
        <f t="shared" si="2"/>
        <v>-317.20485000000002</v>
      </c>
      <c r="K9">
        <f t="shared" si="3"/>
        <v>0.6568449999999757</v>
      </c>
      <c r="L9">
        <f t="shared" si="4"/>
        <v>0.90510052000001906</v>
      </c>
      <c r="N9">
        <f t="shared" si="5"/>
        <v>532.85021580435716</v>
      </c>
      <c r="O9">
        <f t="shared" si="6"/>
        <v>386.69738030864534</v>
      </c>
      <c r="Q9">
        <f t="shared" si="7"/>
        <v>350</v>
      </c>
      <c r="U9">
        <f t="shared" si="9"/>
        <v>7.0000000000000007E-5</v>
      </c>
      <c r="V9">
        <f t="shared" si="8"/>
        <v>1098.2292556429511</v>
      </c>
    </row>
    <row r="10" spans="1:32">
      <c r="B10">
        <v>400</v>
      </c>
      <c r="C10">
        <v>-22.76728</v>
      </c>
      <c r="D10">
        <v>-20.832650000000001</v>
      </c>
      <c r="E10">
        <v>-22.73066</v>
      </c>
      <c r="F10">
        <v>-20.927980000000002</v>
      </c>
      <c r="H10">
        <f t="shared" si="0"/>
        <v>400</v>
      </c>
      <c r="I10" s="1">
        <f t="shared" si="1"/>
        <v>-368.58141999999998</v>
      </c>
      <c r="J10" s="1">
        <f t="shared" si="2"/>
        <v>-320.5702</v>
      </c>
      <c r="K10">
        <f t="shared" si="3"/>
        <v>0.65386937499994247</v>
      </c>
      <c r="L10">
        <f t="shared" si="4"/>
        <v>0.90073614499999621</v>
      </c>
      <c r="N10">
        <f t="shared" si="5"/>
        <v>611.74298001039608</v>
      </c>
      <c r="O10">
        <f t="shared" si="6"/>
        <v>444.08121315038568</v>
      </c>
      <c r="Q10">
        <f t="shared" si="7"/>
        <v>400</v>
      </c>
      <c r="U10">
        <f t="shared" si="9"/>
        <v>8.0000000000000007E-5</v>
      </c>
      <c r="V10">
        <f t="shared" si="8"/>
        <v>1112.2853596908317</v>
      </c>
      <c r="Y10" t="s">
        <v>50</v>
      </c>
      <c r="AB10" t="s">
        <v>51</v>
      </c>
      <c r="AE10" t="s">
        <v>52</v>
      </c>
    </row>
    <row r="11" spans="1:32">
      <c r="B11">
        <v>450</v>
      </c>
      <c r="C11">
        <v>-26.47645</v>
      </c>
      <c r="D11">
        <v>-24.300049999999999</v>
      </c>
      <c r="E11">
        <v>-26.43526</v>
      </c>
      <c r="F11">
        <v>-24.40729</v>
      </c>
      <c r="H11">
        <f t="shared" si="0"/>
        <v>450</v>
      </c>
      <c r="I11" s="1">
        <f t="shared" si="1"/>
        <v>-372.29059000000001</v>
      </c>
      <c r="J11" s="1">
        <f t="shared" si="2"/>
        <v>-324.0376</v>
      </c>
      <c r="K11">
        <f t="shared" si="3"/>
        <v>0.65088406249998343</v>
      </c>
      <c r="L11">
        <f t="shared" si="4"/>
        <v>0.89638145750001286</v>
      </c>
      <c r="N11">
        <f t="shared" si="5"/>
        <v>691.36736621203022</v>
      </c>
      <c r="O11">
        <f t="shared" si="6"/>
        <v>502.01841664043297</v>
      </c>
      <c r="Q11">
        <f t="shared" si="7"/>
        <v>450</v>
      </c>
      <c r="U11">
        <f t="shared" si="9"/>
        <v>9.0000000000000006E-5</v>
      </c>
      <c r="V11">
        <f t="shared" si="8"/>
        <v>1124.9858519683846</v>
      </c>
      <c r="Y11" t="s">
        <v>48</v>
      </c>
      <c r="Z11" t="s">
        <v>49</v>
      </c>
      <c r="AB11" t="s">
        <v>48</v>
      </c>
      <c r="AC11" t="s">
        <v>49</v>
      </c>
      <c r="AE11" t="s">
        <v>48</v>
      </c>
      <c r="AF11" t="s">
        <v>49</v>
      </c>
    </row>
    <row r="12" spans="1:32">
      <c r="B12">
        <v>500</v>
      </c>
      <c r="C12">
        <v>-30.27628</v>
      </c>
      <c r="D12">
        <v>-27.8581</v>
      </c>
      <c r="E12">
        <v>-30.230519999999999</v>
      </c>
      <c r="F12">
        <v>-27.977260000000001</v>
      </c>
      <c r="H12">
        <f t="shared" si="0"/>
        <v>500</v>
      </c>
      <c r="I12" s="1">
        <f t="shared" si="1"/>
        <v>-376.09041999999999</v>
      </c>
      <c r="J12" s="1">
        <f t="shared" si="2"/>
        <v>-327.59564999999998</v>
      </c>
      <c r="K12">
        <f t="shared" si="3"/>
        <v>0.6478984374999186</v>
      </c>
      <c r="L12">
        <f t="shared" si="4"/>
        <v>0.89201708249999001</v>
      </c>
      <c r="N12">
        <f t="shared" si="5"/>
        <v>771.7258926096157</v>
      </c>
      <c r="O12">
        <f t="shared" si="6"/>
        <v>560.52738205269247</v>
      </c>
      <c r="Q12">
        <f t="shared" si="7"/>
        <v>500</v>
      </c>
      <c r="U12">
        <f t="shared" si="9"/>
        <v>1E-4</v>
      </c>
      <c r="V12">
        <f t="shared" si="8"/>
        <v>1136.5951902396962</v>
      </c>
      <c r="X12" t="s">
        <v>45</v>
      </c>
      <c r="Y12" t="s">
        <v>46</v>
      </c>
      <c r="Z12" t="s">
        <v>47</v>
      </c>
    </row>
    <row r="13" spans="1:32">
      <c r="B13">
        <v>550</v>
      </c>
      <c r="C13">
        <v>-34.157670000000003</v>
      </c>
      <c r="D13">
        <v>-31.497699999999998</v>
      </c>
      <c r="E13">
        <v>-34.107329999999997</v>
      </c>
      <c r="F13">
        <v>-31.628779999999999</v>
      </c>
      <c r="H13">
        <f t="shared" si="0"/>
        <v>550</v>
      </c>
      <c r="I13" s="1">
        <f t="shared" si="1"/>
        <v>-379.97181</v>
      </c>
      <c r="J13" s="1">
        <f t="shared" si="2"/>
        <v>-331.23525000000001</v>
      </c>
      <c r="K13">
        <f t="shared" si="3"/>
        <v>0.64492250000000695</v>
      </c>
      <c r="L13">
        <f t="shared" si="4"/>
        <v>0.88765301999995927</v>
      </c>
      <c r="N13">
        <f t="shared" si="5"/>
        <v>852.81564839185182</v>
      </c>
      <c r="O13">
        <f t="shared" si="6"/>
        <v>619.61147836800603</v>
      </c>
      <c r="Q13">
        <f t="shared" si="7"/>
        <v>550</v>
      </c>
      <c r="U13">
        <f t="shared" si="9"/>
        <v>1.1E-4</v>
      </c>
      <c r="V13">
        <f t="shared" si="8"/>
        <v>1147.3055254884682</v>
      </c>
      <c r="X13">
        <v>0</v>
      </c>
      <c r="Y13">
        <v>0</v>
      </c>
    </row>
    <row r="14" spans="1:32">
      <c r="B14">
        <v>600</v>
      </c>
      <c r="C14">
        <v>-38.113190000000003</v>
      </c>
      <c r="D14">
        <v>-35.21143</v>
      </c>
      <c r="E14">
        <v>-38.05827</v>
      </c>
      <c r="F14">
        <v>-35.354419999999998</v>
      </c>
      <c r="H14">
        <f t="shared" si="0"/>
        <v>600</v>
      </c>
      <c r="I14" s="1">
        <f t="shared" si="1"/>
        <v>-383.92732999999998</v>
      </c>
      <c r="J14" s="1">
        <f t="shared" si="2"/>
        <v>-334.94898000000001</v>
      </c>
      <c r="K14">
        <f t="shared" si="3"/>
        <v>0.64194656249992477</v>
      </c>
      <c r="L14">
        <f t="shared" si="4"/>
        <v>0.88329895750001697</v>
      </c>
      <c r="N14">
        <f t="shared" si="5"/>
        <v>934.65723636470182</v>
      </c>
      <c r="O14">
        <f t="shared" si="6"/>
        <v>679.27171758264922</v>
      </c>
      <c r="Q14">
        <f t="shared" si="7"/>
        <v>600</v>
      </c>
      <c r="R14">
        <f>U3</f>
        <v>1.0000000000000001E-5</v>
      </c>
      <c r="U14">
        <f t="shared" si="9"/>
        <v>1.2E-4</v>
      </c>
      <c r="V14">
        <f t="shared" si="8"/>
        <v>1157.261127863027</v>
      </c>
      <c r="X14">
        <f>Q14</f>
        <v>600</v>
      </c>
      <c r="Y14">
        <f t="shared" ref="Y14:Y17" si="10">R14</f>
        <v>1.0000000000000001E-5</v>
      </c>
    </row>
    <row r="15" spans="1:32">
      <c r="B15">
        <v>650</v>
      </c>
      <c r="C15">
        <v>-42.13664</v>
      </c>
      <c r="D15">
        <v>-38.993090000000002</v>
      </c>
      <c r="E15">
        <v>-42.077150000000003</v>
      </c>
      <c r="F15">
        <v>-39.148000000000003</v>
      </c>
      <c r="H15">
        <f t="shared" si="0"/>
        <v>650</v>
      </c>
      <c r="I15" s="1">
        <f t="shared" si="1"/>
        <v>-387.95078000000001</v>
      </c>
      <c r="J15" s="1">
        <f t="shared" si="2"/>
        <v>-338.73063999999999</v>
      </c>
      <c r="K15">
        <f t="shared" si="3"/>
        <v>0.63896062499998152</v>
      </c>
      <c r="L15">
        <f t="shared" si="4"/>
        <v>0.87893489499992938</v>
      </c>
      <c r="N15">
        <f t="shared" si="5"/>
        <v>1017.2770818233421</v>
      </c>
      <c r="O15">
        <f t="shared" si="6"/>
        <v>739.531453009443</v>
      </c>
      <c r="Q15">
        <f t="shared" si="7"/>
        <v>650</v>
      </c>
      <c r="R15">
        <f>U5</f>
        <v>3.0000000000000004E-5</v>
      </c>
      <c r="U15">
        <f t="shared" si="9"/>
        <v>1.3000000000000002E-4</v>
      </c>
      <c r="V15">
        <f t="shared" si="8"/>
        <v>1166.5732437407096</v>
      </c>
      <c r="X15">
        <f t="shared" ref="X15:X17" si="11">Q15</f>
        <v>650</v>
      </c>
      <c r="Y15">
        <f t="shared" si="10"/>
        <v>3.0000000000000004E-5</v>
      </c>
    </row>
    <row r="16" spans="1:32">
      <c r="B16">
        <v>700</v>
      </c>
      <c r="C16">
        <v>-46.222790000000003</v>
      </c>
      <c r="D16">
        <v>-42.837449999999997</v>
      </c>
      <c r="E16">
        <v>-46.158720000000002</v>
      </c>
      <c r="F16">
        <v>-43.004269999999998</v>
      </c>
      <c r="H16">
        <f t="shared" si="0"/>
        <v>700</v>
      </c>
      <c r="I16" s="1">
        <f t="shared" si="1"/>
        <v>-392.03692999999998</v>
      </c>
      <c r="J16" s="1">
        <f t="shared" si="2"/>
        <v>-342.57499999999999</v>
      </c>
      <c r="K16">
        <f t="shared" si="3"/>
        <v>0.63598468749995618</v>
      </c>
      <c r="L16">
        <f t="shared" si="4"/>
        <v>0.87458083249993024</v>
      </c>
      <c r="N16">
        <f t="shared" si="5"/>
        <v>1100.655430481647</v>
      </c>
      <c r="O16">
        <f t="shared" si="6"/>
        <v>800.38342253522444</v>
      </c>
      <c r="Q16">
        <f t="shared" si="7"/>
        <v>700</v>
      </c>
      <c r="R16">
        <f>U9</f>
        <v>7.0000000000000007E-5</v>
      </c>
      <c r="U16">
        <f t="shared" si="9"/>
        <v>1.4000000000000001E-4</v>
      </c>
      <c r="V16">
        <f t="shared" si="8"/>
        <v>1175.3295713156172</v>
      </c>
      <c r="X16">
        <f t="shared" si="11"/>
        <v>700</v>
      </c>
      <c r="Y16">
        <f t="shared" si="10"/>
        <v>7.0000000000000007E-5</v>
      </c>
    </row>
    <row r="17" spans="2:29">
      <c r="B17">
        <v>750</v>
      </c>
      <c r="C17">
        <v>-50.367150000000002</v>
      </c>
      <c r="D17">
        <v>-46.740020000000001</v>
      </c>
      <c r="E17">
        <v>-50.29851</v>
      </c>
      <c r="F17">
        <v>-46.918750000000003</v>
      </c>
      <c r="H17">
        <f t="shared" si="0"/>
        <v>750</v>
      </c>
      <c r="I17" s="1">
        <f t="shared" si="1"/>
        <v>-396.18128999999999</v>
      </c>
      <c r="J17" s="1">
        <f t="shared" si="2"/>
        <v>-346.47757000000001</v>
      </c>
      <c r="K17">
        <f t="shared" si="3"/>
        <v>0.63299874999989925</v>
      </c>
      <c r="L17">
        <f t="shared" si="4"/>
        <v>0.87022677000004478</v>
      </c>
      <c r="N17">
        <f t="shared" si="5"/>
        <v>1184.8364629473904</v>
      </c>
      <c r="O17">
        <f t="shared" si="6"/>
        <v>861.84432133702512</v>
      </c>
      <c r="Q17">
        <f t="shared" si="7"/>
        <v>750</v>
      </c>
      <c r="R17">
        <f>U14</f>
        <v>1.2E-4</v>
      </c>
      <c r="U17">
        <f t="shared" si="9"/>
        <v>1.5000000000000001E-4</v>
      </c>
      <c r="V17">
        <f t="shared" si="8"/>
        <v>1183.6005444240473</v>
      </c>
      <c r="X17">
        <f t="shared" si="11"/>
        <v>750</v>
      </c>
      <c r="Y17">
        <f t="shared" si="10"/>
        <v>1.2E-4</v>
      </c>
      <c r="Z17">
        <v>0</v>
      </c>
    </row>
    <row r="18" spans="2:29">
      <c r="B18">
        <v>800</v>
      </c>
      <c r="C18">
        <v>-54.565829999999998</v>
      </c>
      <c r="D18">
        <v>-50.696910000000003</v>
      </c>
      <c r="E18">
        <v>-54.492620000000002</v>
      </c>
      <c r="F18">
        <v>-50.887560000000001</v>
      </c>
      <c r="H18">
        <f t="shared" si="0"/>
        <v>800</v>
      </c>
      <c r="I18" s="1">
        <f t="shared" si="1"/>
        <v>-400.37997000000001</v>
      </c>
      <c r="J18" s="1">
        <f t="shared" si="2"/>
        <v>-350.43446</v>
      </c>
      <c r="K18">
        <f t="shared" si="3"/>
        <v>0.63001281250001284</v>
      </c>
      <c r="L18">
        <f t="shared" si="4"/>
        <v>0.8658627074999572</v>
      </c>
      <c r="N18">
        <f t="shared" si="5"/>
        <v>1269.8154452215742</v>
      </c>
      <c r="O18">
        <f t="shared" si="6"/>
        <v>923.93400601565872</v>
      </c>
      <c r="Q18">
        <f t="shared" si="7"/>
        <v>800</v>
      </c>
      <c r="R18">
        <f>U31</f>
        <v>2.9000000000000011E-4</v>
      </c>
      <c r="S18">
        <f>U3</f>
        <v>1.0000000000000001E-5</v>
      </c>
      <c r="U18">
        <f t="shared" si="9"/>
        <v>1.6000000000000001E-4</v>
      </c>
      <c r="V18">
        <f t="shared" si="8"/>
        <v>1191.4436382376737</v>
      </c>
      <c r="X18">
        <f>Q18</f>
        <v>800</v>
      </c>
      <c r="Y18">
        <f>R18</f>
        <v>2.9000000000000011E-4</v>
      </c>
      <c r="Z18">
        <f>S18</f>
        <v>1.0000000000000001E-5</v>
      </c>
      <c r="AB18">
        <f>Y18*40.3/(Y18*40.3+(1-Y18)*56)</f>
        <v>2.0871339771606794E-4</v>
      </c>
      <c r="AC18">
        <f>Z18*56/(Z18*56+(1-Z18)*40.3)</f>
        <v>1.3895727502997075E-5</v>
      </c>
    </row>
    <row r="19" spans="2:29">
      <c r="B19">
        <v>850</v>
      </c>
      <c r="C19">
        <v>-58.815440000000002</v>
      </c>
      <c r="D19">
        <v>-54.704720000000002</v>
      </c>
      <c r="E19">
        <v>-58.737650000000002</v>
      </c>
      <c r="F19">
        <v>-54.907290000000003</v>
      </c>
      <c r="H19">
        <f t="shared" si="0"/>
        <v>850</v>
      </c>
      <c r="I19" s="1">
        <f t="shared" si="1"/>
        <v>-404.62958000000003</v>
      </c>
      <c r="J19" s="1">
        <f t="shared" si="2"/>
        <v>-354.44227000000001</v>
      </c>
      <c r="K19">
        <f t="shared" si="3"/>
        <v>0.62703656249993855</v>
      </c>
      <c r="L19">
        <f t="shared" si="4"/>
        <v>0.86149895750003225</v>
      </c>
      <c r="N19">
        <f t="shared" si="5"/>
        <v>1355.5828333377024</v>
      </c>
      <c r="O19">
        <f t="shared" si="6"/>
        <v>986.65238373195382</v>
      </c>
      <c r="Q19">
        <f t="shared" si="7"/>
        <v>850</v>
      </c>
      <c r="R19">
        <f>U54</f>
        <v>5.2000000000000071E-4</v>
      </c>
      <c r="S19">
        <f>U4</f>
        <v>2.0000000000000002E-5</v>
      </c>
      <c r="U19">
        <f t="shared" si="9"/>
        <v>1.7000000000000001E-4</v>
      </c>
      <c r="V19">
        <f t="shared" si="8"/>
        <v>1198.906402762718</v>
      </c>
      <c r="X19">
        <f t="shared" ref="X19:X55" si="12">Q19</f>
        <v>850</v>
      </c>
      <c r="Y19">
        <f t="shared" ref="Y19:Y55" si="13">R19</f>
        <v>5.2000000000000071E-4</v>
      </c>
      <c r="Z19">
        <f t="shared" ref="Z19:Z55" si="14">S19</f>
        <v>2.0000000000000002E-5</v>
      </c>
      <c r="AB19">
        <f t="shared" ref="AB19:AB55" si="15">Y19*40.3/(Y19*40.3+(1-Y19)*56)</f>
        <v>3.7426884876573839E-4</v>
      </c>
      <c r="AC19">
        <f t="shared" ref="AC19:AC55" si="16">Z19*56/(Z19*56+(1-Z19)*40.3)</f>
        <v>2.7791346737397636E-5</v>
      </c>
    </row>
    <row r="20" spans="2:29">
      <c r="B20">
        <v>900</v>
      </c>
      <c r="C20">
        <v>-63.11298</v>
      </c>
      <c r="D20">
        <v>-58.760469999999998</v>
      </c>
      <c r="E20">
        <v>-63.030610000000003</v>
      </c>
      <c r="F20">
        <v>-58.97495</v>
      </c>
      <c r="H20">
        <f t="shared" si="0"/>
        <v>900</v>
      </c>
      <c r="I20" s="1">
        <f t="shared" si="1"/>
        <v>-408.92712</v>
      </c>
      <c r="J20" s="1">
        <f t="shared" si="2"/>
        <v>-358.49802</v>
      </c>
      <c r="K20">
        <f t="shared" si="3"/>
        <v>0.62406062499997006</v>
      </c>
      <c r="L20">
        <f t="shared" si="4"/>
        <v>0.8571448950000331</v>
      </c>
      <c r="N20">
        <f t="shared" si="5"/>
        <v>1442.1675778696072</v>
      </c>
      <c r="O20">
        <f t="shared" si="6"/>
        <v>1049.9975036308945</v>
      </c>
      <c r="Q20">
        <f t="shared" si="7"/>
        <v>900</v>
      </c>
      <c r="R20">
        <f>U89</f>
        <v>8.7000000000000163E-4</v>
      </c>
      <c r="S20">
        <f>U6</f>
        <v>4.0000000000000003E-5</v>
      </c>
      <c r="U20">
        <f t="shared" si="9"/>
        <v>1.8000000000000001E-4</v>
      </c>
      <c r="V20">
        <f t="shared" si="8"/>
        <v>1206.0286518749001</v>
      </c>
      <c r="X20">
        <f t="shared" si="12"/>
        <v>900</v>
      </c>
      <c r="Y20">
        <f t="shared" si="13"/>
        <v>8.7000000000000163E-4</v>
      </c>
      <c r="Z20">
        <f t="shared" si="14"/>
        <v>4.0000000000000003E-5</v>
      </c>
      <c r="AB20">
        <f t="shared" si="15"/>
        <v>6.2624203285583649E-4</v>
      </c>
      <c r="AC20">
        <f t="shared" si="16"/>
        <v>5.5582260405470615E-5</v>
      </c>
    </row>
    <row r="21" spans="2:29">
      <c r="B21">
        <v>950</v>
      </c>
      <c r="C21">
        <v>-67.455780000000004</v>
      </c>
      <c r="D21">
        <v>-62.861469999999997</v>
      </c>
      <c r="E21">
        <v>-67.368830000000003</v>
      </c>
      <c r="F21">
        <v>-63.087859999999999</v>
      </c>
      <c r="H21">
        <f t="shared" si="0"/>
        <v>950</v>
      </c>
      <c r="I21" s="1">
        <f t="shared" si="1"/>
        <v>-413.26992000000001</v>
      </c>
      <c r="J21" s="1">
        <f t="shared" si="2"/>
        <v>-362.59902</v>
      </c>
      <c r="K21">
        <f t="shared" si="3"/>
        <v>0.62108437499995262</v>
      </c>
      <c r="L21">
        <f t="shared" si="4"/>
        <v>0.85279114500002606</v>
      </c>
      <c r="N21">
        <f t="shared" si="5"/>
        <v>1529.5828364706042</v>
      </c>
      <c r="O21">
        <f t="shared" si="6"/>
        <v>1113.9890529702568</v>
      </c>
      <c r="Q21">
        <f t="shared" si="7"/>
        <v>950</v>
      </c>
      <c r="R21">
        <f>U140</f>
        <v>1.380000000000003E-3</v>
      </c>
      <c r="S21">
        <f>U10</f>
        <v>8.0000000000000007E-5</v>
      </c>
      <c r="U21">
        <f t="shared" si="9"/>
        <v>1.9000000000000001E-4</v>
      </c>
      <c r="V21">
        <f t="shared" si="8"/>
        <v>1212.8440762859541</v>
      </c>
      <c r="X21">
        <f t="shared" si="12"/>
        <v>950</v>
      </c>
      <c r="Y21">
        <f t="shared" si="13"/>
        <v>1.380000000000003E-3</v>
      </c>
      <c r="Z21">
        <f t="shared" si="14"/>
        <v>8.0000000000000007E-5</v>
      </c>
      <c r="AB21">
        <f t="shared" si="15"/>
        <v>9.9349151762894773E-4</v>
      </c>
      <c r="AC21">
        <f t="shared" si="16"/>
        <v>1.1116278857413278E-4</v>
      </c>
    </row>
    <row r="22" spans="2:29">
      <c r="B22">
        <v>1000</v>
      </c>
      <c r="C22">
        <v>-71.841449999999995</v>
      </c>
      <c r="D22">
        <v>-67.005350000000007</v>
      </c>
      <c r="E22">
        <v>-71.749930000000006</v>
      </c>
      <c r="F22">
        <v>-67.243660000000006</v>
      </c>
      <c r="H22">
        <f t="shared" si="0"/>
        <v>1000</v>
      </c>
      <c r="I22" s="1">
        <f t="shared" si="1"/>
        <v>-417.65559000000002</v>
      </c>
      <c r="J22" s="1">
        <f t="shared" si="2"/>
        <v>-366.74290000000002</v>
      </c>
      <c r="K22">
        <f t="shared" si="3"/>
        <v>0.61809843749995252</v>
      </c>
      <c r="L22">
        <f t="shared" si="4"/>
        <v>0.84842708249999532</v>
      </c>
      <c r="N22">
        <f t="shared" si="5"/>
        <v>1617.8652773249839</v>
      </c>
      <c r="O22">
        <f t="shared" si="6"/>
        <v>1178.6516727558676</v>
      </c>
      <c r="Q22">
        <f t="shared" si="7"/>
        <v>1000</v>
      </c>
      <c r="R22">
        <f>U210</f>
        <v>2.0800000000000046E-3</v>
      </c>
      <c r="S22">
        <f>U16</f>
        <v>1.4000000000000001E-4</v>
      </c>
      <c r="U22">
        <f t="shared" si="9"/>
        <v>2.0000000000000001E-4</v>
      </c>
      <c r="V22">
        <f t="shared" si="8"/>
        <v>1219.3814540390651</v>
      </c>
      <c r="X22">
        <f t="shared" si="12"/>
        <v>1000</v>
      </c>
      <c r="Y22">
        <f t="shared" si="13"/>
        <v>2.0800000000000046E-3</v>
      </c>
      <c r="Z22">
        <f t="shared" si="14"/>
        <v>1.4000000000000001E-4</v>
      </c>
      <c r="AB22">
        <f t="shared" si="15"/>
        <v>1.4977305337198093E-3</v>
      </c>
      <c r="AC22">
        <f t="shared" si="16"/>
        <v>1.9453033306024653E-4</v>
      </c>
    </row>
    <row r="23" spans="2:29">
      <c r="B23">
        <v>1050</v>
      </c>
      <c r="C23">
        <v>-76.267859999999999</v>
      </c>
      <c r="D23">
        <v>-71.189959999999999</v>
      </c>
      <c r="E23">
        <v>-76.171760000000006</v>
      </c>
      <c r="F23">
        <v>-71.440179999999998</v>
      </c>
      <c r="H23">
        <f t="shared" si="0"/>
        <v>1050</v>
      </c>
      <c r="I23" s="1">
        <f t="shared" si="1"/>
        <v>-422.08199999999999</v>
      </c>
      <c r="J23" s="1">
        <f t="shared" si="2"/>
        <v>-370.92750999999998</v>
      </c>
      <c r="K23">
        <f t="shared" si="3"/>
        <v>0.61512218749993508</v>
      </c>
      <c r="L23">
        <f t="shared" si="4"/>
        <v>0.84407333249998828</v>
      </c>
      <c r="N23">
        <f t="shared" si="5"/>
        <v>1706.9779327381373</v>
      </c>
      <c r="O23">
        <f t="shared" si="6"/>
        <v>1243.9677449471069</v>
      </c>
      <c r="Q23">
        <f t="shared" si="7"/>
        <v>1050</v>
      </c>
      <c r="R23">
        <f>U304</f>
        <v>3.0200000000000071E-3</v>
      </c>
      <c r="S23">
        <f>U26</f>
        <v>2.4000000000000001E-4</v>
      </c>
      <c r="U23">
        <f t="shared" si="9"/>
        <v>2.1000000000000001E-4</v>
      </c>
      <c r="V23">
        <f t="shared" si="8"/>
        <v>1225.66557384</v>
      </c>
      <c r="X23">
        <f t="shared" si="12"/>
        <v>1050</v>
      </c>
      <c r="Y23">
        <f t="shared" si="13"/>
        <v>3.0200000000000071E-3</v>
      </c>
      <c r="Z23">
        <f t="shared" si="14"/>
        <v>2.4000000000000001E-4</v>
      </c>
      <c r="AB23">
        <f t="shared" si="15"/>
        <v>2.1751630925512587E-3</v>
      </c>
      <c r="AC23">
        <f t="shared" si="16"/>
        <v>3.3346758050016567E-4</v>
      </c>
    </row>
    <row r="24" spans="2:29">
      <c r="B24">
        <v>1100</v>
      </c>
      <c r="C24">
        <v>-80.733059999999995</v>
      </c>
      <c r="D24">
        <v>-75.413349999999994</v>
      </c>
      <c r="E24">
        <v>-80.632390000000001</v>
      </c>
      <c r="F24">
        <v>-75.6755</v>
      </c>
      <c r="H24">
        <f t="shared" si="0"/>
        <v>1100</v>
      </c>
      <c r="I24" s="1">
        <f t="shared" si="1"/>
        <v>-426.54719999999998</v>
      </c>
      <c r="J24" s="1">
        <f t="shared" si="2"/>
        <v>-375.15089999999998</v>
      </c>
      <c r="K24">
        <f t="shared" si="3"/>
        <v>0.61213562499995078</v>
      </c>
      <c r="L24">
        <f t="shared" si="4"/>
        <v>0.839699894999967</v>
      </c>
      <c r="N24">
        <f t="shared" si="5"/>
        <v>1796.9873914789528</v>
      </c>
      <c r="O24">
        <f t="shared" si="6"/>
        <v>1309.9918274969455</v>
      </c>
      <c r="Q24">
        <f t="shared" si="7"/>
        <v>1100</v>
      </c>
      <c r="R24">
        <f>U427</f>
        <v>4.2499999999999951E-3</v>
      </c>
      <c r="S24">
        <f>U40</f>
        <v>3.8000000000000035E-4</v>
      </c>
      <c r="U24">
        <f t="shared" si="9"/>
        <v>2.2000000000000001E-4</v>
      </c>
      <c r="V24">
        <f t="shared" si="8"/>
        <v>1231.7179496341744</v>
      </c>
      <c r="X24">
        <f t="shared" si="12"/>
        <v>1100</v>
      </c>
      <c r="Y24">
        <f t="shared" si="13"/>
        <v>4.2499999999999951E-3</v>
      </c>
      <c r="Z24">
        <f t="shared" si="14"/>
        <v>3.8000000000000035E-4</v>
      </c>
      <c r="AB24">
        <f t="shared" si="15"/>
        <v>3.0621307262984295E-3</v>
      </c>
      <c r="AC24">
        <f t="shared" si="16"/>
        <v>5.2796154296364027E-4</v>
      </c>
    </row>
    <row r="25" spans="2:29">
      <c r="B25">
        <v>1150</v>
      </c>
      <c r="C25">
        <v>-85.235280000000003</v>
      </c>
      <c r="D25">
        <v>-79.673779999999994</v>
      </c>
      <c r="E25">
        <v>-85.130030000000005</v>
      </c>
      <c r="F25">
        <v>-79.947839999999999</v>
      </c>
      <c r="H25">
        <f t="shared" si="0"/>
        <v>1150</v>
      </c>
      <c r="I25" s="1">
        <f t="shared" si="1"/>
        <v>-431.04942</v>
      </c>
      <c r="J25" s="1">
        <f t="shared" si="2"/>
        <v>-379.41133000000002</v>
      </c>
      <c r="K25">
        <f t="shared" si="3"/>
        <v>0.60915968749998228</v>
      </c>
      <c r="L25">
        <f t="shared" si="4"/>
        <v>0.83534583249996786</v>
      </c>
      <c r="N25">
        <f t="shared" si="5"/>
        <v>1887.8465262854963</v>
      </c>
      <c r="O25">
        <f t="shared" si="6"/>
        <v>1376.6753304536828</v>
      </c>
      <c r="Q25">
        <f t="shared" si="7"/>
        <v>1150</v>
      </c>
      <c r="R25">
        <f>U582</f>
        <v>5.7999999999999319E-3</v>
      </c>
      <c r="S25">
        <f>U61</f>
        <v>5.900000000000009E-4</v>
      </c>
      <c r="U25">
        <f t="shared" si="9"/>
        <v>2.3000000000000001E-4</v>
      </c>
      <c r="V25">
        <f t="shared" si="8"/>
        <v>1237.5573808704194</v>
      </c>
      <c r="X25">
        <f t="shared" si="12"/>
        <v>1150</v>
      </c>
      <c r="Y25">
        <f t="shared" si="13"/>
        <v>5.7999999999999319E-3</v>
      </c>
      <c r="Z25">
        <f t="shared" si="14"/>
        <v>5.900000000000009E-4</v>
      </c>
      <c r="AB25">
        <f t="shared" si="15"/>
        <v>4.1807267317176327E-3</v>
      </c>
      <c r="AC25">
        <f t="shared" si="16"/>
        <v>8.1966271623472883E-4</v>
      </c>
    </row>
    <row r="26" spans="2:29">
      <c r="B26">
        <v>1200</v>
      </c>
      <c r="C26">
        <v>-89.772919999999999</v>
      </c>
      <c r="D26">
        <v>-83.969620000000006</v>
      </c>
      <c r="E26">
        <v>-89.663089999999997</v>
      </c>
      <c r="F26">
        <v>-84.255589999999998</v>
      </c>
      <c r="H26">
        <f t="shared" si="0"/>
        <v>1200</v>
      </c>
      <c r="I26" s="1">
        <f t="shared" si="1"/>
        <v>-435.58706000000001</v>
      </c>
      <c r="J26" s="1">
        <f t="shared" si="2"/>
        <v>-383.70717000000002</v>
      </c>
      <c r="K26">
        <f t="shared" si="3"/>
        <v>0.60618343749996484</v>
      </c>
      <c r="L26">
        <f t="shared" si="4"/>
        <v>0.83099208250001766</v>
      </c>
      <c r="N26">
        <f t="shared" si="5"/>
        <v>1979.5987910013948</v>
      </c>
      <c r="O26">
        <f t="shared" si="6"/>
        <v>1444.0570798097519</v>
      </c>
      <c r="Q26">
        <f t="shared" si="7"/>
        <v>1200</v>
      </c>
      <c r="R26">
        <f>U772</f>
        <v>7.6999999999998545E-3</v>
      </c>
      <c r="S26">
        <f>U90</f>
        <v>8.8000000000000166E-4</v>
      </c>
      <c r="U26">
        <f t="shared" si="9"/>
        <v>2.4000000000000001E-4</v>
      </c>
      <c r="V26">
        <f t="shared" si="8"/>
        <v>1243.2003969701655</v>
      </c>
      <c r="X26">
        <f t="shared" si="12"/>
        <v>1200</v>
      </c>
      <c r="Y26">
        <f t="shared" si="13"/>
        <v>7.6999999999998545E-3</v>
      </c>
      <c r="Z26">
        <f t="shared" si="14"/>
        <v>8.8000000000000166E-4</v>
      </c>
      <c r="AB26">
        <f t="shared" si="15"/>
        <v>5.553238052646044E-3</v>
      </c>
      <c r="AC26">
        <f t="shared" si="16"/>
        <v>1.222409706885602E-3</v>
      </c>
    </row>
    <row r="27" spans="2:29">
      <c r="B27">
        <v>1250</v>
      </c>
      <c r="C27">
        <v>-94.344489999999993</v>
      </c>
      <c r="D27">
        <v>-88.299400000000006</v>
      </c>
      <c r="E27">
        <v>-94.230090000000004</v>
      </c>
      <c r="F27">
        <v>-88.597279999999998</v>
      </c>
      <c r="H27">
        <f t="shared" si="0"/>
        <v>1250</v>
      </c>
      <c r="I27" s="1">
        <f t="shared" si="1"/>
        <v>-440.15863000000002</v>
      </c>
      <c r="J27" s="1">
        <f t="shared" si="2"/>
        <v>-388.03694999999999</v>
      </c>
      <c r="K27">
        <f t="shared" si="3"/>
        <v>0.60319749999996475</v>
      </c>
      <c r="L27">
        <f t="shared" si="4"/>
        <v>0.82663801999996167</v>
      </c>
      <c r="N27">
        <f t="shared" si="5"/>
        <v>2072.2897558429422</v>
      </c>
      <c r="O27">
        <f t="shared" si="6"/>
        <v>1512.1491750404341</v>
      </c>
      <c r="Q27">
        <f t="shared" si="7"/>
        <v>1250</v>
      </c>
      <c r="R27">
        <f>U1002</f>
        <v>9.9999999999997608E-3</v>
      </c>
      <c r="S27">
        <f>U128</f>
        <v>1.2600000000000027E-3</v>
      </c>
      <c r="U27">
        <f t="shared" si="9"/>
        <v>2.5000000000000001E-4</v>
      </c>
      <c r="V27">
        <f t="shared" si="8"/>
        <v>1248.661613714733</v>
      </c>
      <c r="X27">
        <f t="shared" si="12"/>
        <v>1250</v>
      </c>
      <c r="Y27">
        <f t="shared" si="13"/>
        <v>9.9999999999997608E-3</v>
      </c>
      <c r="Z27">
        <f t="shared" si="14"/>
        <v>1.2600000000000027E-3</v>
      </c>
      <c r="AB27">
        <f t="shared" si="15"/>
        <v>7.216660996006488E-3</v>
      </c>
      <c r="AC27">
        <f t="shared" si="16"/>
        <v>1.7500094618567172E-3</v>
      </c>
    </row>
    <row r="28" spans="2:29">
      <c r="B28">
        <v>1300</v>
      </c>
      <c r="C28">
        <v>-98.948650000000001</v>
      </c>
      <c r="D28">
        <v>-92.661749999999998</v>
      </c>
      <c r="E28">
        <v>-98.829669999999993</v>
      </c>
      <c r="F28">
        <v>-92.971559999999997</v>
      </c>
      <c r="H28">
        <f t="shared" si="0"/>
        <v>1300</v>
      </c>
      <c r="I28" s="1">
        <f t="shared" si="1"/>
        <v>-444.76279</v>
      </c>
      <c r="J28" s="1">
        <f t="shared" si="2"/>
        <v>-392.39929999999998</v>
      </c>
      <c r="K28">
        <f t="shared" si="3"/>
        <v>0.6002209374999552</v>
      </c>
      <c r="L28">
        <f t="shared" si="4"/>
        <v>0.82226458249999723</v>
      </c>
      <c r="N28">
        <f t="shared" si="5"/>
        <v>2165.8691304818021</v>
      </c>
      <c r="O28">
        <f t="shared" si="6"/>
        <v>1580.9996291552595</v>
      </c>
      <c r="Q28">
        <f t="shared" si="7"/>
        <v>1300</v>
      </c>
      <c r="R28">
        <v>1.2699999999999999E-2</v>
      </c>
      <c r="S28">
        <f>U178</f>
        <v>1.760000000000004E-3</v>
      </c>
      <c r="U28">
        <f t="shared" si="9"/>
        <v>2.6000000000000003E-4</v>
      </c>
      <c r="V28">
        <f t="shared" si="8"/>
        <v>1253.9540217976523</v>
      </c>
      <c r="X28">
        <f t="shared" si="12"/>
        <v>1300</v>
      </c>
      <c r="Y28">
        <f t="shared" si="13"/>
        <v>1.2699999999999999E-2</v>
      </c>
      <c r="Z28">
        <f t="shared" si="14"/>
        <v>1.760000000000004E-3</v>
      </c>
      <c r="AB28">
        <f t="shared" si="15"/>
        <v>9.1721219535055281E-3</v>
      </c>
      <c r="AC28">
        <f t="shared" si="16"/>
        <v>2.4439818335973765E-3</v>
      </c>
    </row>
    <row r="29" spans="2:29">
      <c r="B29">
        <v>1350</v>
      </c>
      <c r="C29">
        <v>-103.58413</v>
      </c>
      <c r="D29">
        <v>-97.055440000000004</v>
      </c>
      <c r="E29">
        <v>-103.46057999999999</v>
      </c>
      <c r="F29">
        <v>-97.37715</v>
      </c>
      <c r="H29">
        <f t="shared" si="0"/>
        <v>1350</v>
      </c>
      <c r="I29" s="1">
        <f t="shared" si="1"/>
        <v>-449.39827000000002</v>
      </c>
      <c r="J29" s="1">
        <f t="shared" si="2"/>
        <v>-396.79299000000003</v>
      </c>
      <c r="K29">
        <f t="shared" si="3"/>
        <v>0.59723500000001195</v>
      </c>
      <c r="L29">
        <f t="shared" si="4"/>
        <v>0.81792052000002968</v>
      </c>
      <c r="N29">
        <f t="shared" si="5"/>
        <v>2260.416753874058</v>
      </c>
      <c r="O29">
        <f t="shared" si="6"/>
        <v>1650.5271196765561</v>
      </c>
      <c r="Q29">
        <f t="shared" si="7"/>
        <v>1350</v>
      </c>
      <c r="R29">
        <v>1.5999999999999744E-2</v>
      </c>
      <c r="S29">
        <f>U242</f>
        <v>2.4000000000000054E-3</v>
      </c>
      <c r="U29">
        <f t="shared" si="9"/>
        <v>2.7000000000000006E-4</v>
      </c>
      <c r="V29">
        <f t="shared" si="8"/>
        <v>1259.0892225438047</v>
      </c>
      <c r="X29">
        <f t="shared" si="12"/>
        <v>1350</v>
      </c>
      <c r="Y29">
        <f t="shared" si="13"/>
        <v>1.5999999999999744E-2</v>
      </c>
      <c r="Z29">
        <f t="shared" si="14"/>
        <v>2.4000000000000054E-3</v>
      </c>
      <c r="AB29">
        <f t="shared" si="15"/>
        <v>1.1566168240392432E-2</v>
      </c>
      <c r="AC29">
        <f t="shared" si="16"/>
        <v>3.331872333758419E-3</v>
      </c>
    </row>
    <row r="30" spans="2:29">
      <c r="B30">
        <v>1400</v>
      </c>
      <c r="C30">
        <v>-108.24978</v>
      </c>
      <c r="D30">
        <v>-101.47929000000001</v>
      </c>
      <c r="E30">
        <v>-108.12165</v>
      </c>
      <c r="F30">
        <v>-101.81292000000001</v>
      </c>
      <c r="H30">
        <f t="shared" si="0"/>
        <v>1400</v>
      </c>
      <c r="I30" s="1">
        <f t="shared" si="1"/>
        <v>-454.06392</v>
      </c>
      <c r="J30" s="1">
        <f t="shared" si="2"/>
        <v>-401.21683999999999</v>
      </c>
      <c r="K30">
        <f t="shared" si="3"/>
        <v>0.59425874999993766</v>
      </c>
      <c r="L30">
        <f t="shared" si="4"/>
        <v>0.81355676999999105</v>
      </c>
      <c r="N30">
        <f t="shared" si="5"/>
        <v>2355.8761229853944</v>
      </c>
      <c r="O30">
        <f t="shared" si="6"/>
        <v>1720.8387313893477</v>
      </c>
      <c r="Q30">
        <f t="shared" si="7"/>
        <v>1400</v>
      </c>
      <c r="R30">
        <v>1.9499999999999747E-2</v>
      </c>
      <c r="S30">
        <f>U321</f>
        <v>3.1900000000000075E-3</v>
      </c>
      <c r="U30">
        <f t="shared" si="9"/>
        <v>2.8000000000000008E-4</v>
      </c>
      <c r="V30">
        <f t="shared" si="8"/>
        <v>1264.0776220488324</v>
      </c>
      <c r="X30">
        <f t="shared" si="12"/>
        <v>1400</v>
      </c>
      <c r="Y30">
        <f t="shared" si="13"/>
        <v>1.9499999999999747E-2</v>
      </c>
      <c r="Z30">
        <f t="shared" si="14"/>
        <v>3.1900000000000075E-3</v>
      </c>
      <c r="AB30">
        <f t="shared" si="15"/>
        <v>1.4110175540028021E-2</v>
      </c>
      <c r="AC30">
        <f t="shared" si="16"/>
        <v>4.4272523553421294E-3</v>
      </c>
    </row>
    <row r="31" spans="2:29">
      <c r="B31">
        <v>1450</v>
      </c>
      <c r="C31">
        <v>-112.94450999999999</v>
      </c>
      <c r="D31">
        <v>-105.93222</v>
      </c>
      <c r="E31">
        <v>-112.81180999999999</v>
      </c>
      <c r="F31">
        <v>-106.27777</v>
      </c>
      <c r="H31">
        <f t="shared" si="0"/>
        <v>1450</v>
      </c>
      <c r="I31" s="1">
        <f t="shared" si="1"/>
        <v>-458.75864999999999</v>
      </c>
      <c r="J31" s="1">
        <f t="shared" si="2"/>
        <v>-405.66976999999997</v>
      </c>
      <c r="K31">
        <f t="shared" si="3"/>
        <v>0.59127250000000231</v>
      </c>
      <c r="L31">
        <f t="shared" si="4"/>
        <v>0.80919301999995241</v>
      </c>
      <c r="N31">
        <f t="shared" si="5"/>
        <v>2452.337965997056</v>
      </c>
      <c r="O31">
        <f t="shared" si="6"/>
        <v>1791.9086845312695</v>
      </c>
      <c r="Q31">
        <f t="shared" si="7"/>
        <v>1450</v>
      </c>
      <c r="R31">
        <v>2.349999999999975E-2</v>
      </c>
      <c r="S31">
        <f>U419</f>
        <v>4.1699999999999984E-3</v>
      </c>
      <c r="U31">
        <f t="shared" si="9"/>
        <v>2.9000000000000011E-4</v>
      </c>
      <c r="V31">
        <f t="shared" si="8"/>
        <v>1268.9285922848801</v>
      </c>
      <c r="X31">
        <f t="shared" si="12"/>
        <v>1450</v>
      </c>
      <c r="Y31">
        <f t="shared" si="13"/>
        <v>2.349999999999975E-2</v>
      </c>
      <c r="Z31">
        <f t="shared" si="14"/>
        <v>4.1699999999999984E-3</v>
      </c>
      <c r="AB31">
        <f t="shared" si="15"/>
        <v>1.7023766403833646E-2</v>
      </c>
      <c r="AC31">
        <f t="shared" si="16"/>
        <v>5.7851427416834899E-3</v>
      </c>
    </row>
    <row r="32" spans="2:29">
      <c r="B32">
        <v>1500</v>
      </c>
      <c r="C32">
        <v>-117.66733000000001</v>
      </c>
      <c r="D32">
        <v>-110.41324</v>
      </c>
      <c r="E32">
        <v>-117.53006000000001</v>
      </c>
      <c r="F32">
        <v>-110.77070999999999</v>
      </c>
      <c r="H32">
        <f t="shared" si="0"/>
        <v>1500</v>
      </c>
      <c r="I32" s="1">
        <f t="shared" si="1"/>
        <v>-463.48147</v>
      </c>
      <c r="J32" s="1">
        <f t="shared" si="2"/>
        <v>-410.15079000000003</v>
      </c>
      <c r="K32">
        <f t="shared" si="3"/>
        <v>0.58828624999995327</v>
      </c>
      <c r="L32">
        <f t="shared" si="4"/>
        <v>0.80482927000002746</v>
      </c>
      <c r="N32">
        <f t="shared" si="5"/>
        <v>2549.7791253834662</v>
      </c>
      <c r="O32">
        <f t="shared" si="6"/>
        <v>1863.7493141867826</v>
      </c>
      <c r="Q32">
        <f t="shared" si="7"/>
        <v>1500</v>
      </c>
      <c r="R32">
        <v>2.8499999999999755E-2</v>
      </c>
      <c r="S32">
        <f>U538</f>
        <v>5.3599999999999499E-3</v>
      </c>
      <c r="U32">
        <f t="shared" si="9"/>
        <v>3.0000000000000014E-4</v>
      </c>
      <c r="V32">
        <f t="shared" si="8"/>
        <v>1273.6506057289585</v>
      </c>
      <c r="X32">
        <f t="shared" si="12"/>
        <v>1500</v>
      </c>
      <c r="Y32">
        <f t="shared" si="13"/>
        <v>2.8499999999999755E-2</v>
      </c>
      <c r="Z32">
        <f t="shared" si="14"/>
        <v>5.3599999999999499E-3</v>
      </c>
      <c r="AB32">
        <f t="shared" si="15"/>
        <v>2.0675018518501669E-2</v>
      </c>
      <c r="AC32">
        <f t="shared" si="16"/>
        <v>7.4326186173228849E-3</v>
      </c>
    </row>
    <row r="33" spans="2:32">
      <c r="B33">
        <v>1550</v>
      </c>
      <c r="C33">
        <v>-122.4173</v>
      </c>
      <c r="D33">
        <v>-114.92140999999999</v>
      </c>
      <c r="E33">
        <v>-122.27545000000001</v>
      </c>
      <c r="F33">
        <v>-115.29079</v>
      </c>
      <c r="H33">
        <f t="shared" si="0"/>
        <v>1550</v>
      </c>
      <c r="I33" s="1">
        <f t="shared" si="1"/>
        <v>-468.23144000000002</v>
      </c>
      <c r="J33" s="1">
        <f t="shared" si="2"/>
        <v>-414.65895999999998</v>
      </c>
      <c r="K33">
        <f t="shared" si="3"/>
        <v>0.58531000000004951</v>
      </c>
      <c r="L33">
        <f t="shared" si="4"/>
        <v>0.80047551999990674</v>
      </c>
      <c r="N33">
        <f t="shared" si="5"/>
        <v>2648.1693461582217</v>
      </c>
      <c r="O33">
        <f t="shared" si="6"/>
        <v>1936.3490341343363</v>
      </c>
      <c r="Q33">
        <f t="shared" si="7"/>
        <v>1550</v>
      </c>
      <c r="R33">
        <v>3.3500000000000002E-2</v>
      </c>
      <c r="S33">
        <f>U678</f>
        <v>6.7599999999998928E-3</v>
      </c>
      <c r="U33">
        <f t="shared" si="9"/>
        <v>3.1000000000000016E-4</v>
      </c>
      <c r="V33">
        <f t="shared" si="8"/>
        <v>1278.2513485954255</v>
      </c>
      <c r="X33">
        <f t="shared" si="12"/>
        <v>1550</v>
      </c>
      <c r="Y33">
        <f t="shared" si="13"/>
        <v>3.3500000000000002E-2</v>
      </c>
      <c r="Z33">
        <f t="shared" si="14"/>
        <v>6.7599999999998928E-3</v>
      </c>
      <c r="AB33">
        <f t="shared" si="15"/>
        <v>2.4336604232068865E-2</v>
      </c>
      <c r="AC33">
        <f t="shared" si="16"/>
        <v>9.3688750014476532E-3</v>
      </c>
    </row>
    <row r="34" spans="2:32">
      <c r="B34">
        <v>1600</v>
      </c>
      <c r="C34">
        <v>-127.19354</v>
      </c>
      <c r="D34">
        <v>-119.45585</v>
      </c>
      <c r="E34">
        <v>-127.04711</v>
      </c>
      <c r="F34">
        <v>-119.83714999999999</v>
      </c>
      <c r="H34">
        <f t="shared" si="0"/>
        <v>1600</v>
      </c>
      <c r="I34" s="1">
        <f t="shared" si="1"/>
        <v>-473.00767999999999</v>
      </c>
      <c r="J34" s="1">
        <f t="shared" si="2"/>
        <v>-419.1934</v>
      </c>
      <c r="K34">
        <f t="shared" si="3"/>
        <v>0.58233374999997523</v>
      </c>
      <c r="L34">
        <f t="shared" si="4"/>
        <v>0.79611176999998179</v>
      </c>
      <c r="N34">
        <f t="shared" si="5"/>
        <v>2747.5652922401769</v>
      </c>
      <c r="O34">
        <f t="shared" si="6"/>
        <v>2009.7680505339554</v>
      </c>
      <c r="Q34">
        <f t="shared" si="7"/>
        <v>1600</v>
      </c>
      <c r="R34">
        <v>3.8999999999999764E-2</v>
      </c>
      <c r="S34">
        <f>U843</f>
        <v>8.4099999999998256E-3</v>
      </c>
      <c r="U34">
        <f t="shared" si="9"/>
        <v>3.2000000000000019E-4</v>
      </c>
      <c r="V34">
        <f t="shared" si="8"/>
        <v>1282.7378166492574</v>
      </c>
      <c r="X34">
        <f t="shared" si="12"/>
        <v>1600</v>
      </c>
      <c r="Y34">
        <f t="shared" si="13"/>
        <v>3.8999999999999764E-2</v>
      </c>
      <c r="Z34">
        <f t="shared" si="14"/>
        <v>8.4099999999998256E-3</v>
      </c>
      <c r="AB34">
        <f t="shared" si="15"/>
        <v>2.8376336262382989E-2</v>
      </c>
      <c r="AC34">
        <f t="shared" si="16"/>
        <v>1.16481887865306E-2</v>
      </c>
    </row>
    <row r="35" spans="2:32">
      <c r="B35">
        <v>1650</v>
      </c>
      <c r="C35">
        <v>-131.99522999999999</v>
      </c>
      <c r="D35">
        <v>-124.01575</v>
      </c>
      <c r="E35">
        <v>-131.84423000000001</v>
      </c>
      <c r="F35">
        <v>-124.40895999999999</v>
      </c>
      <c r="H35">
        <f t="shared" si="0"/>
        <v>1650</v>
      </c>
      <c r="I35" s="1">
        <f t="shared" si="1"/>
        <v>-477.80937</v>
      </c>
      <c r="J35" s="1">
        <f t="shared" si="2"/>
        <v>-423.75329999999997</v>
      </c>
      <c r="K35">
        <f t="shared" si="3"/>
        <v>0.57934781249991829</v>
      </c>
      <c r="L35">
        <f t="shared" si="4"/>
        <v>0.79175770749998264</v>
      </c>
      <c r="N35">
        <f t="shared" si="5"/>
        <v>2848.0300855545784</v>
      </c>
      <c r="O35">
        <f t="shared" si="6"/>
        <v>2083.9708718592251</v>
      </c>
      <c r="Q35">
        <f t="shared" si="7"/>
        <v>1650</v>
      </c>
      <c r="R35">
        <v>4.4999999999999769E-2</v>
      </c>
      <c r="S35">
        <f t="shared" ref="S35" si="17">U1034</f>
        <v>1.0319999999999748E-2</v>
      </c>
      <c r="U35">
        <f t="shared" si="9"/>
        <v>3.3000000000000022E-4</v>
      </c>
      <c r="V35">
        <f t="shared" si="8"/>
        <v>1287.1163967349835</v>
      </c>
      <c r="X35">
        <f t="shared" si="12"/>
        <v>1650</v>
      </c>
      <c r="Y35">
        <f t="shared" si="13"/>
        <v>4.4999999999999769E-2</v>
      </c>
      <c r="Z35">
        <f t="shared" si="14"/>
        <v>1.0319999999999748E-2</v>
      </c>
      <c r="AB35">
        <f t="shared" si="15"/>
        <v>3.2797706782894745E-2</v>
      </c>
      <c r="AC35">
        <f t="shared" si="16"/>
        <v>1.4283022520079222E-2</v>
      </c>
    </row>
    <row r="36" spans="2:32">
      <c r="B36">
        <v>1700</v>
      </c>
      <c r="C36">
        <v>-136.82159999999999</v>
      </c>
      <c r="D36">
        <v>-128.60032000000001</v>
      </c>
      <c r="E36">
        <v>-136.66602</v>
      </c>
      <c r="F36">
        <v>-129.00543999999999</v>
      </c>
      <c r="H36">
        <f t="shared" si="0"/>
        <v>1700</v>
      </c>
      <c r="I36" s="1">
        <f t="shared" si="1"/>
        <v>-482.63574</v>
      </c>
      <c r="J36" s="1">
        <f t="shared" si="2"/>
        <v>-428.33787000000001</v>
      </c>
      <c r="K36">
        <f t="shared" si="3"/>
        <v>0.57637156249995769</v>
      </c>
      <c r="L36">
        <f t="shared" si="4"/>
        <v>0.78740395750003245</v>
      </c>
      <c r="N36">
        <f t="shared" si="5"/>
        <v>2949.4862526291358</v>
      </c>
      <c r="O36">
        <f t="shared" si="6"/>
        <v>2158.9934668317055</v>
      </c>
      <c r="Q36">
        <f t="shared" si="7"/>
        <v>1700</v>
      </c>
      <c r="R36">
        <v>5.1999999999999776E-2</v>
      </c>
      <c r="S36">
        <v>1.2499999999999742E-2</v>
      </c>
      <c r="U36">
        <f t="shared" si="9"/>
        <v>3.4000000000000024E-4</v>
      </c>
      <c r="V36">
        <f t="shared" si="8"/>
        <v>1291.3929365174401</v>
      </c>
      <c r="X36">
        <f t="shared" si="12"/>
        <v>1700</v>
      </c>
      <c r="Y36">
        <f t="shared" si="13"/>
        <v>5.1999999999999776E-2</v>
      </c>
      <c r="Z36">
        <f t="shared" si="14"/>
        <v>1.2499999999999742E-2</v>
      </c>
      <c r="AB36">
        <f t="shared" si="15"/>
        <v>3.7975050558499097E-2</v>
      </c>
      <c r="AC36">
        <f t="shared" si="16"/>
        <v>1.7285551131277232E-2</v>
      </c>
    </row>
    <row r="37" spans="2:32">
      <c r="B37">
        <v>1750</v>
      </c>
      <c r="C37">
        <v>-141.67193</v>
      </c>
      <c r="D37">
        <v>-133.20884000000001</v>
      </c>
      <c r="E37">
        <v>-141.51177000000001</v>
      </c>
      <c r="F37">
        <v>-133.62588</v>
      </c>
      <c r="H37">
        <f t="shared" si="0"/>
        <v>1750</v>
      </c>
      <c r="I37" s="1">
        <f t="shared" si="1"/>
        <v>-487.48607000000004</v>
      </c>
      <c r="J37" s="1">
        <f t="shared" si="2"/>
        <v>-432.94639000000001</v>
      </c>
      <c r="K37">
        <f t="shared" si="3"/>
        <v>0.57339499999994814</v>
      </c>
      <c r="L37">
        <f t="shared" si="4"/>
        <v>0.78304052000004276</v>
      </c>
      <c r="N37">
        <f t="shared" si="5"/>
        <v>3051.9973142426393</v>
      </c>
      <c r="O37">
        <f t="shared" si="6"/>
        <v>2234.8779600829653</v>
      </c>
      <c r="Q37">
        <f t="shared" si="7"/>
        <v>1750</v>
      </c>
      <c r="R37">
        <v>5.8999999999999782E-2</v>
      </c>
      <c r="S37">
        <v>1.4999999999999744E-2</v>
      </c>
      <c r="U37">
        <f t="shared" si="9"/>
        <v>3.5000000000000027E-4</v>
      </c>
      <c r="V37">
        <f t="shared" si="8"/>
        <v>1295.5728044316359</v>
      </c>
      <c r="X37">
        <f t="shared" si="12"/>
        <v>1750</v>
      </c>
      <c r="Y37">
        <f t="shared" si="13"/>
        <v>5.8999999999999782E-2</v>
      </c>
      <c r="Z37">
        <f t="shared" si="14"/>
        <v>1.4999999999999744E-2</v>
      </c>
      <c r="AB37">
        <f t="shared" si="15"/>
        <v>4.3173057194268609E-2</v>
      </c>
      <c r="AC37">
        <f t="shared" si="16"/>
        <v>2.0722576507012026E-2</v>
      </c>
    </row>
    <row r="38" spans="2:32">
      <c r="B38">
        <v>1800</v>
      </c>
      <c r="C38">
        <v>-146.54552000000001</v>
      </c>
      <c r="D38">
        <v>-137.84063</v>
      </c>
      <c r="E38">
        <v>-146.38078999999999</v>
      </c>
      <c r="F38">
        <v>-138.26958999999999</v>
      </c>
      <c r="H38">
        <f t="shared" si="0"/>
        <v>1800</v>
      </c>
      <c r="I38" s="1">
        <f t="shared" si="1"/>
        <v>-492.35966000000002</v>
      </c>
      <c r="J38" s="1">
        <f t="shared" si="2"/>
        <v>-437.57817999999997</v>
      </c>
      <c r="K38">
        <f t="shared" si="3"/>
        <v>0.57040875000001279</v>
      </c>
      <c r="L38">
        <f t="shared" si="4"/>
        <v>0.77867676999994728</v>
      </c>
      <c r="N38">
        <f t="shared" si="5"/>
        <v>3155.6318166577207</v>
      </c>
      <c r="O38">
        <f t="shared" si="6"/>
        <v>2311.6138420311704</v>
      </c>
      <c r="Q38">
        <f t="shared" si="7"/>
        <v>1800</v>
      </c>
      <c r="R38">
        <v>6.6500000000000004E-2</v>
      </c>
      <c r="S38">
        <v>1.78E-2</v>
      </c>
      <c r="U38">
        <f t="shared" si="9"/>
        <v>3.6000000000000029E-4</v>
      </c>
      <c r="V38">
        <f t="shared" si="8"/>
        <v>1299.6609414558509</v>
      </c>
      <c r="X38">
        <f t="shared" si="12"/>
        <v>1800</v>
      </c>
      <c r="Y38">
        <f t="shared" si="13"/>
        <v>6.6500000000000004E-2</v>
      </c>
      <c r="Z38">
        <f t="shared" si="14"/>
        <v>1.78E-2</v>
      </c>
      <c r="AB38">
        <f t="shared" si="15"/>
        <v>4.8765420304807759E-2</v>
      </c>
      <c r="AC38">
        <f t="shared" si="16"/>
        <v>2.4564151420447686E-2</v>
      </c>
    </row>
    <row r="39" spans="2:32">
      <c r="B39">
        <v>1850</v>
      </c>
      <c r="C39">
        <v>-151.44173000000001</v>
      </c>
      <c r="D39">
        <v>-142.49504999999999</v>
      </c>
      <c r="E39">
        <v>-151.27243000000001</v>
      </c>
      <c r="F39">
        <v>-142.93592000000001</v>
      </c>
      <c r="H39">
        <f t="shared" si="0"/>
        <v>1850</v>
      </c>
      <c r="I39" s="1">
        <f t="shared" si="1"/>
        <v>-497.25587000000002</v>
      </c>
      <c r="J39" s="1">
        <f t="shared" si="2"/>
        <v>-442.23259999999999</v>
      </c>
      <c r="K39">
        <f t="shared" si="3"/>
        <v>0.56742281249995585</v>
      </c>
      <c r="L39">
        <f t="shared" si="4"/>
        <v>0.77432270750000498</v>
      </c>
      <c r="N39">
        <f t="shared" si="5"/>
        <v>3260.3553456887917</v>
      </c>
      <c r="O39">
        <f t="shared" si="6"/>
        <v>2389.1847443980428</v>
      </c>
      <c r="Q39">
        <f t="shared" si="7"/>
        <v>1850</v>
      </c>
      <c r="R39">
        <v>7.4499999999999997E-2</v>
      </c>
      <c r="S39">
        <v>2.0999999999999748E-2</v>
      </c>
      <c r="U39">
        <f t="shared" si="9"/>
        <v>3.7000000000000032E-4</v>
      </c>
      <c r="V39">
        <f t="shared" si="8"/>
        <v>1303.661906017519</v>
      </c>
      <c r="X39">
        <f t="shared" si="12"/>
        <v>1850</v>
      </c>
      <c r="Y39">
        <f t="shared" si="13"/>
        <v>7.4499999999999997E-2</v>
      </c>
      <c r="Z39">
        <f t="shared" si="14"/>
        <v>2.0999999999999748E-2</v>
      </c>
      <c r="AB39">
        <f t="shared" si="15"/>
        <v>5.4757082528198338E-2</v>
      </c>
      <c r="AC39">
        <f t="shared" si="16"/>
        <v>2.8944343669778171E-2</v>
      </c>
    </row>
    <row r="40" spans="2:32">
      <c r="B40">
        <v>1900</v>
      </c>
      <c r="C40">
        <v>-156.35996</v>
      </c>
      <c r="D40">
        <v>-147.17147</v>
      </c>
      <c r="E40">
        <v>-156.18608</v>
      </c>
      <c r="F40">
        <v>-147.62425999999999</v>
      </c>
      <c r="H40">
        <f t="shared" si="0"/>
        <v>1900</v>
      </c>
      <c r="I40" s="1">
        <f t="shared" si="1"/>
        <v>-502.17410000000001</v>
      </c>
      <c r="J40" s="1">
        <f t="shared" si="2"/>
        <v>-446.90902</v>
      </c>
      <c r="K40">
        <f t="shared" si="3"/>
        <v>0.5644462499999463</v>
      </c>
      <c r="L40">
        <f t="shared" si="4"/>
        <v>0.76995927000001529</v>
      </c>
      <c r="N40">
        <f t="shared" si="5"/>
        <v>3366.1309646404434</v>
      </c>
      <c r="O40">
        <f t="shared" si="6"/>
        <v>2467.662997290704</v>
      </c>
      <c r="Q40">
        <f t="shared" si="7"/>
        <v>1900</v>
      </c>
      <c r="R40">
        <v>8.2999999999999796E-2</v>
      </c>
      <c r="S40">
        <v>2.4499999999999751E-2</v>
      </c>
      <c r="U40">
        <f t="shared" si="9"/>
        <v>3.8000000000000035E-4</v>
      </c>
      <c r="V40">
        <f t="shared" si="8"/>
        <v>1307.5799131021299</v>
      </c>
      <c r="X40">
        <f t="shared" si="12"/>
        <v>1900</v>
      </c>
      <c r="Y40">
        <f t="shared" si="13"/>
        <v>8.2999999999999796E-2</v>
      </c>
      <c r="Z40">
        <f t="shared" si="14"/>
        <v>2.4499999999999751E-2</v>
      </c>
      <c r="AB40">
        <f t="shared" si="15"/>
        <v>6.1153374322859083E-2</v>
      </c>
      <c r="AC40">
        <f t="shared" si="16"/>
        <v>3.3722792257030267E-2</v>
      </c>
      <c r="AE40">
        <v>2.5</v>
      </c>
      <c r="AF40">
        <v>0.9</v>
      </c>
    </row>
    <row r="41" spans="2:32">
      <c r="B41">
        <v>1950</v>
      </c>
      <c r="C41">
        <v>-161.29962</v>
      </c>
      <c r="D41">
        <v>-151.86932999999999</v>
      </c>
      <c r="E41">
        <v>-161.12116</v>
      </c>
      <c r="F41">
        <v>-152.33403000000001</v>
      </c>
      <c r="H41">
        <f t="shared" si="0"/>
        <v>1950</v>
      </c>
      <c r="I41" s="1">
        <f t="shared" si="1"/>
        <v>-507.11376000000001</v>
      </c>
      <c r="J41" s="1">
        <f t="shared" si="2"/>
        <v>-451.60687999999999</v>
      </c>
      <c r="K41">
        <f t="shared" si="3"/>
        <v>0.56146999999992886</v>
      </c>
      <c r="L41">
        <f t="shared" si="4"/>
        <v>0.76560551999995141</v>
      </c>
      <c r="N41">
        <f t="shared" si="5"/>
        <v>3473.0261634642047</v>
      </c>
      <c r="O41">
        <f t="shared" si="6"/>
        <v>2547.0035795981771</v>
      </c>
      <c r="Q41">
        <f t="shared" si="7"/>
        <v>1950</v>
      </c>
      <c r="R41">
        <v>9.1999999999999804E-2</v>
      </c>
      <c r="S41">
        <v>2.7999999999999754E-2</v>
      </c>
      <c r="U41">
        <f t="shared" si="9"/>
        <v>3.9000000000000037E-4</v>
      </c>
      <c r="V41">
        <f t="shared" si="8"/>
        <v>1311.4188684464145</v>
      </c>
      <c r="X41">
        <f t="shared" si="12"/>
        <v>1950</v>
      </c>
      <c r="Y41">
        <f t="shared" si="13"/>
        <v>9.1999999999999804E-2</v>
      </c>
      <c r="Z41">
        <f t="shared" si="14"/>
        <v>2.7999999999999754E-2</v>
      </c>
      <c r="AB41">
        <f t="shared" si="15"/>
        <v>6.796002610181158E-2</v>
      </c>
      <c r="AC41">
        <f t="shared" si="16"/>
        <v>3.8488350401083629E-2</v>
      </c>
    </row>
    <row r="42" spans="2:32">
      <c r="B42">
        <v>2000</v>
      </c>
      <c r="C42">
        <v>-166.26015000000001</v>
      </c>
      <c r="D42">
        <v>-156.58806999999999</v>
      </c>
      <c r="E42">
        <v>-166.07712000000001</v>
      </c>
      <c r="F42">
        <v>-157.06468000000001</v>
      </c>
      <c r="H42">
        <f t="shared" si="0"/>
        <v>2000</v>
      </c>
      <c r="I42" s="1">
        <f t="shared" si="1"/>
        <v>-512.07429000000002</v>
      </c>
      <c r="J42" s="1">
        <f t="shared" si="2"/>
        <v>-456.32561999999996</v>
      </c>
      <c r="K42">
        <f t="shared" si="3"/>
        <v>0.55848406249992877</v>
      </c>
      <c r="L42">
        <f t="shared" si="4"/>
        <v>0.76125145749995227</v>
      </c>
      <c r="N42">
        <f t="shared" si="5"/>
        <v>3581.1227827119151</v>
      </c>
      <c r="O42">
        <f t="shared" si="6"/>
        <v>2627.2527694965042</v>
      </c>
      <c r="Q42">
        <f t="shared" si="7"/>
        <v>2000</v>
      </c>
      <c r="R42">
        <v>0.10099999999999981</v>
      </c>
      <c r="S42">
        <v>3.1999999999999758E-2</v>
      </c>
      <c r="U42">
        <f t="shared" si="9"/>
        <v>4.000000000000004E-4</v>
      </c>
      <c r="V42">
        <f t="shared" si="8"/>
        <v>1315.1823985419683</v>
      </c>
      <c r="X42">
        <f t="shared" si="12"/>
        <v>2000</v>
      </c>
      <c r="Y42">
        <f t="shared" si="13"/>
        <v>0.10099999999999981</v>
      </c>
      <c r="Z42">
        <f t="shared" si="14"/>
        <v>3.1999999999999758E-2</v>
      </c>
      <c r="AB42">
        <f t="shared" si="15"/>
        <v>7.4802028143337168E-2</v>
      </c>
      <c r="AC42">
        <f t="shared" si="16"/>
        <v>4.3918985157735499E-2</v>
      </c>
    </row>
    <row r="43" spans="2:32">
      <c r="B43">
        <f>B42+50</f>
        <v>2050</v>
      </c>
      <c r="C43">
        <v>-171.24105</v>
      </c>
      <c r="D43">
        <v>-161.32715999999999</v>
      </c>
      <c r="E43">
        <v>-171.05343999999999</v>
      </c>
      <c r="F43">
        <v>-161.81569999999999</v>
      </c>
      <c r="H43">
        <f t="shared" ref="H43:H62" si="18">B43</f>
        <v>2050</v>
      </c>
      <c r="I43" s="1">
        <f t="shared" ref="I43:I62" si="19">C43+C$1</f>
        <v>-517.05519000000004</v>
      </c>
      <c r="J43" s="1">
        <f t="shared" ref="J43:J62" si="20">D43+D$1</f>
        <v>-461.06470999999999</v>
      </c>
      <c r="K43">
        <f t="shared" ref="K43:K62" si="21">E43+E$1-(31/32*I43+1/32*J43)</f>
        <v>0.55550749999997606</v>
      </c>
      <c r="L43">
        <f t="shared" ref="L43:L62" si="22">F43+F$1-(31/32*J43+1/32*I43)</f>
        <v>0.75687801999998783</v>
      </c>
      <c r="N43">
        <f t="shared" ref="N43:N62" si="23">H43/K43</f>
        <v>3690.3192126120498</v>
      </c>
      <c r="O43">
        <f t="shared" ref="O43:O62" si="24">H43/L43</f>
        <v>2708.4945603256297</v>
      </c>
      <c r="Q43">
        <f t="shared" ref="Q43:Q62" si="25">H43</f>
        <v>2050</v>
      </c>
      <c r="R43">
        <f>U1172</f>
        <v>0.11099999999999982</v>
      </c>
      <c r="S43">
        <f>U1098</f>
        <v>3.6999999999999762E-2</v>
      </c>
      <c r="U43">
        <f t="shared" si="9"/>
        <v>4.1000000000000042E-4</v>
      </c>
      <c r="V43">
        <f t="shared" si="8"/>
        <v>1318.8738770548812</v>
      </c>
      <c r="X43">
        <f t="shared" si="12"/>
        <v>2050</v>
      </c>
      <c r="Y43">
        <f t="shared" si="13"/>
        <v>0.11099999999999982</v>
      </c>
      <c r="Z43">
        <f t="shared" si="14"/>
        <v>3.6999999999999762E-2</v>
      </c>
      <c r="AB43">
        <f t="shared" si="15"/>
        <v>8.2446048734455851E-2</v>
      </c>
      <c r="AC43">
        <f t="shared" si="16"/>
        <v>5.0683815669419874E-2</v>
      </c>
    </row>
    <row r="44" spans="2:32">
      <c r="B44">
        <f t="shared" ref="B44:B62" si="26">B43+50</f>
        <v>2100</v>
      </c>
      <c r="C44">
        <v>-176.24180999999999</v>
      </c>
      <c r="D44">
        <v>-166.08611999999999</v>
      </c>
      <c r="E44">
        <v>-176.04962</v>
      </c>
      <c r="F44">
        <v>-166.58656999999999</v>
      </c>
      <c r="H44">
        <f t="shared" si="18"/>
        <v>2100</v>
      </c>
      <c r="I44" s="1">
        <f t="shared" si="19"/>
        <v>-522.05594999999994</v>
      </c>
      <c r="J44" s="1">
        <f t="shared" si="20"/>
        <v>-465.82366999999999</v>
      </c>
      <c r="K44">
        <f t="shared" si="21"/>
        <v>0.55253124999990177</v>
      </c>
      <c r="L44">
        <f t="shared" si="22"/>
        <v>0.75252426999998079</v>
      </c>
      <c r="N44">
        <f t="shared" si="23"/>
        <v>3800.6900062220434</v>
      </c>
      <c r="O44">
        <f t="shared" si="24"/>
        <v>2790.6076703679651</v>
      </c>
      <c r="Q44">
        <f t="shared" si="25"/>
        <v>2100</v>
      </c>
      <c r="R44">
        <f>(U1181+U1182)/2</f>
        <v>0.12049999999999983</v>
      </c>
      <c r="S44">
        <f>(U1102+U1103)/2</f>
        <v>4.1499999999999766E-2</v>
      </c>
      <c r="U44">
        <f t="shared" si="9"/>
        <v>4.2000000000000045E-4</v>
      </c>
      <c r="V44">
        <f t="shared" si="8"/>
        <v>1322.4964481656261</v>
      </c>
      <c r="X44">
        <f t="shared" si="12"/>
        <v>2100</v>
      </c>
      <c r="Y44">
        <f t="shared" si="13"/>
        <v>0.12049999999999983</v>
      </c>
      <c r="Z44">
        <f t="shared" si="14"/>
        <v>4.1499999999999766E-2</v>
      </c>
      <c r="AB44">
        <f t="shared" si="15"/>
        <v>8.9748956488070505E-2</v>
      </c>
      <c r="AC44">
        <f t="shared" si="16"/>
        <v>5.6749988706165884E-2</v>
      </c>
      <c r="AE44">
        <v>5</v>
      </c>
      <c r="AF44">
        <v>1.1000000000000001</v>
      </c>
    </row>
    <row r="45" spans="2:32">
      <c r="B45">
        <f t="shared" si="26"/>
        <v>2150</v>
      </c>
      <c r="C45">
        <v>-181.26195999999999</v>
      </c>
      <c r="D45">
        <v>-170.86447000000001</v>
      </c>
      <c r="E45">
        <v>-181.0652</v>
      </c>
      <c r="F45">
        <v>-171.37683999999999</v>
      </c>
      <c r="H45">
        <f t="shared" si="18"/>
        <v>2150</v>
      </c>
      <c r="I45" s="1">
        <f t="shared" si="19"/>
        <v>-527.0761</v>
      </c>
      <c r="J45" s="1">
        <f t="shared" si="20"/>
        <v>-470.60202000000004</v>
      </c>
      <c r="K45">
        <f t="shared" si="21"/>
        <v>0.54954499999996642</v>
      </c>
      <c r="L45">
        <f t="shared" si="22"/>
        <v>0.74816052000005584</v>
      </c>
      <c r="N45">
        <f t="shared" si="23"/>
        <v>3912.3274709079901</v>
      </c>
      <c r="O45">
        <f t="shared" si="24"/>
        <v>2873.7148546676049</v>
      </c>
      <c r="Q45">
        <f t="shared" si="25"/>
        <v>2150</v>
      </c>
      <c r="R45">
        <f>U1192</f>
        <v>0.13099999999999984</v>
      </c>
      <c r="S45">
        <f>U1108</f>
        <v>4.6999999999999771E-2</v>
      </c>
      <c r="U45">
        <f t="shared" si="9"/>
        <v>4.3000000000000048E-4</v>
      </c>
      <c r="V45">
        <f t="shared" si="8"/>
        <v>1326.0530472521966</v>
      </c>
      <c r="X45">
        <f t="shared" si="12"/>
        <v>2150</v>
      </c>
      <c r="Y45">
        <f t="shared" si="13"/>
        <v>0.13099999999999984</v>
      </c>
      <c r="Z45">
        <f t="shared" si="14"/>
        <v>4.6999999999999771E-2</v>
      </c>
      <c r="AB45">
        <f t="shared" si="15"/>
        <v>9.7867575769372508E-2</v>
      </c>
      <c r="AC45">
        <f t="shared" si="16"/>
        <v>6.4135835410681047E-2</v>
      </c>
    </row>
    <row r="46" spans="2:32">
      <c r="B46">
        <f t="shared" si="26"/>
        <v>2200</v>
      </c>
      <c r="C46">
        <v>-186.30105</v>
      </c>
      <c r="D46">
        <v>-175.66175999999999</v>
      </c>
      <c r="E46">
        <v>-186.09970999999999</v>
      </c>
      <c r="F46">
        <v>-176.18603999999999</v>
      </c>
      <c r="H46">
        <f t="shared" si="18"/>
        <v>2200</v>
      </c>
      <c r="I46" s="1">
        <f t="shared" si="19"/>
        <v>-532.11518999999998</v>
      </c>
      <c r="J46" s="1">
        <f t="shared" si="20"/>
        <v>-475.39931000000001</v>
      </c>
      <c r="K46">
        <f t="shared" si="21"/>
        <v>0.54656875000000582</v>
      </c>
      <c r="L46">
        <f t="shared" si="22"/>
        <v>0.74380676999999196</v>
      </c>
      <c r="N46">
        <f t="shared" si="23"/>
        <v>4025.1112051319737</v>
      </c>
      <c r="O46">
        <f t="shared" si="24"/>
        <v>2957.7574293926145</v>
      </c>
      <c r="Q46">
        <f t="shared" si="25"/>
        <v>2200</v>
      </c>
      <c r="R46">
        <f>U1202</f>
        <v>0.14099999999999985</v>
      </c>
      <c r="S46">
        <f>U1113</f>
        <v>5.1999999999999776E-2</v>
      </c>
      <c r="U46">
        <f t="shared" si="9"/>
        <v>4.400000000000005E-4</v>
      </c>
      <c r="V46">
        <f t="shared" si="8"/>
        <v>1329.5464192742502</v>
      </c>
      <c r="X46">
        <f t="shared" si="12"/>
        <v>2200</v>
      </c>
      <c r="Y46">
        <f t="shared" si="13"/>
        <v>0.14099999999999985</v>
      </c>
      <c r="Z46">
        <f t="shared" si="14"/>
        <v>5.1999999999999776E-2</v>
      </c>
      <c r="AB46">
        <f t="shared" si="15"/>
        <v>0.10564586149261045</v>
      </c>
      <c r="AC46">
        <f t="shared" si="16"/>
        <v>7.0823321107878798E-2</v>
      </c>
    </row>
    <row r="47" spans="2:32">
      <c r="B47">
        <f t="shared" si="26"/>
        <v>2250</v>
      </c>
      <c r="C47">
        <v>-191.35865000000001</v>
      </c>
      <c r="D47">
        <v>-180.47756000000001</v>
      </c>
      <c r="E47">
        <v>-191.15272999999999</v>
      </c>
      <c r="F47">
        <v>-181.01374999999999</v>
      </c>
      <c r="H47">
        <f t="shared" si="18"/>
        <v>2250</v>
      </c>
      <c r="I47" s="1">
        <f t="shared" si="19"/>
        <v>-537.17279000000008</v>
      </c>
      <c r="J47" s="1">
        <f t="shared" si="20"/>
        <v>-480.21510999999998</v>
      </c>
      <c r="K47">
        <f t="shared" si="21"/>
        <v>0.54359250000004522</v>
      </c>
      <c r="L47">
        <f t="shared" si="22"/>
        <v>0.73945301999998492</v>
      </c>
      <c r="N47">
        <f t="shared" si="23"/>
        <v>4139.1299548831394</v>
      </c>
      <c r="O47">
        <f t="shared" si="24"/>
        <v>3042.7896555213824</v>
      </c>
      <c r="Q47">
        <f t="shared" si="25"/>
        <v>2250</v>
      </c>
      <c r="R47">
        <f>U1213</f>
        <v>0.15199999999999986</v>
      </c>
      <c r="S47">
        <f>U1119</f>
        <v>5.7999999999999781E-2</v>
      </c>
      <c r="U47">
        <f t="shared" si="9"/>
        <v>4.5000000000000053E-4</v>
      </c>
      <c r="V47">
        <f t="shared" si="8"/>
        <v>1332.9791351589079</v>
      </c>
      <c r="X47">
        <f t="shared" si="12"/>
        <v>2250</v>
      </c>
      <c r="Y47">
        <f t="shared" si="13"/>
        <v>0.15199999999999986</v>
      </c>
      <c r="Z47">
        <f t="shared" si="14"/>
        <v>5.7999999999999781E-2</v>
      </c>
      <c r="AB47">
        <f t="shared" si="15"/>
        <v>0.11425459211841761</v>
      </c>
      <c r="AC47">
        <f t="shared" si="16"/>
        <v>7.8814673894580245E-2</v>
      </c>
    </row>
    <row r="48" spans="2:32">
      <c r="B48">
        <f t="shared" si="26"/>
        <v>2300</v>
      </c>
      <c r="C48">
        <v>-196.43433999999999</v>
      </c>
      <c r="D48">
        <v>-185.31145000000001</v>
      </c>
      <c r="E48">
        <v>-196.22385</v>
      </c>
      <c r="F48">
        <v>-185.85955999999999</v>
      </c>
      <c r="H48">
        <f t="shared" si="18"/>
        <v>2300</v>
      </c>
      <c r="I48" s="1">
        <f t="shared" si="19"/>
        <v>-542.24847999999997</v>
      </c>
      <c r="J48" s="1">
        <f t="shared" si="20"/>
        <v>-485.04899999999998</v>
      </c>
      <c r="K48">
        <f t="shared" si="21"/>
        <v>0.54060624999999618</v>
      </c>
      <c r="L48">
        <f t="shared" si="22"/>
        <v>0.73508927000000313</v>
      </c>
      <c r="N48">
        <f t="shared" si="23"/>
        <v>4254.4828144329003</v>
      </c>
      <c r="O48">
        <f t="shared" si="24"/>
        <v>3128.8716811224713</v>
      </c>
      <c r="Q48">
        <f t="shared" si="25"/>
        <v>2300</v>
      </c>
      <c r="R48">
        <f>U1224</f>
        <v>0.16299999999999987</v>
      </c>
      <c r="S48">
        <f>(U1125+U1126)/2</f>
        <v>6.449999999999978E-2</v>
      </c>
      <c r="U48">
        <f t="shared" si="9"/>
        <v>4.6000000000000056E-4</v>
      </c>
      <c r="V48">
        <f t="shared" si="8"/>
        <v>1336.3536064456518</v>
      </c>
      <c r="X48">
        <f t="shared" si="12"/>
        <v>2300</v>
      </c>
      <c r="Y48">
        <f t="shared" si="13"/>
        <v>0.16299999999999987</v>
      </c>
      <c r="Z48">
        <f t="shared" si="14"/>
        <v>6.449999999999978E-2</v>
      </c>
      <c r="AB48">
        <f t="shared" si="15"/>
        <v>0.12291896281686861</v>
      </c>
      <c r="AC48">
        <f t="shared" si="16"/>
        <v>8.7430847452293389E-2</v>
      </c>
      <c r="AE48">
        <v>10</v>
      </c>
      <c r="AF48">
        <v>3.5</v>
      </c>
    </row>
    <row r="49" spans="2:32">
      <c r="B49">
        <f t="shared" si="26"/>
        <v>2350</v>
      </c>
      <c r="C49">
        <v>-201.52773999999999</v>
      </c>
      <c r="D49">
        <v>-190.16305</v>
      </c>
      <c r="E49">
        <v>-201.31267</v>
      </c>
      <c r="F49">
        <v>-190.72307000000001</v>
      </c>
      <c r="H49">
        <f t="shared" si="18"/>
        <v>2350</v>
      </c>
      <c r="I49" s="1">
        <f t="shared" si="19"/>
        <v>-547.34187999999995</v>
      </c>
      <c r="J49" s="1">
        <f t="shared" si="20"/>
        <v>-489.9006</v>
      </c>
      <c r="K49">
        <f t="shared" si="21"/>
        <v>0.53762999999992189</v>
      </c>
      <c r="L49">
        <f t="shared" si="22"/>
        <v>0.73073551999993924</v>
      </c>
      <c r="N49">
        <f t="shared" si="23"/>
        <v>4371.0358424945434</v>
      </c>
      <c r="O49">
        <f t="shared" si="24"/>
        <v>3215.9378265890173</v>
      </c>
      <c r="Q49">
        <f t="shared" si="25"/>
        <v>2350</v>
      </c>
      <c r="R49">
        <f>U1235</f>
        <v>0.17399999999999988</v>
      </c>
      <c r="S49">
        <f>U1132</f>
        <v>7.0999999999999786E-2</v>
      </c>
      <c r="U49">
        <f t="shared" si="9"/>
        <v>4.7000000000000058E-4</v>
      </c>
      <c r="V49">
        <f t="shared" si="8"/>
        <v>1339.6720984086014</v>
      </c>
      <c r="X49">
        <f t="shared" si="12"/>
        <v>2350</v>
      </c>
      <c r="Y49">
        <f t="shared" si="13"/>
        <v>0.17399999999999988</v>
      </c>
      <c r="Z49">
        <f t="shared" si="14"/>
        <v>7.0999999999999786E-2</v>
      </c>
      <c r="AB49">
        <f t="shared" si="15"/>
        <v>0.13163951475739738</v>
      </c>
      <c r="AC49">
        <f t="shared" si="16"/>
        <v>9.6004558767780246E-2</v>
      </c>
    </row>
    <row r="50" spans="2:32">
      <c r="B50">
        <f t="shared" si="26"/>
        <v>2400</v>
      </c>
      <c r="C50">
        <v>-206.63846000000001</v>
      </c>
      <c r="D50">
        <v>-195.03197</v>
      </c>
      <c r="E50">
        <v>-206.41882000000001</v>
      </c>
      <c r="F50">
        <v>-195.60391000000001</v>
      </c>
      <c r="H50">
        <f t="shared" si="18"/>
        <v>2400</v>
      </c>
      <c r="I50" s="1">
        <f t="shared" si="19"/>
        <v>-552.45260000000007</v>
      </c>
      <c r="J50" s="1">
        <f t="shared" si="20"/>
        <v>-494.76952</v>
      </c>
      <c r="K50">
        <f t="shared" si="21"/>
        <v>0.53464375000010023</v>
      </c>
      <c r="L50">
        <f t="shared" si="22"/>
        <v>0.72637177000001429</v>
      </c>
      <c r="N50">
        <f t="shared" si="23"/>
        <v>4488.9704593003289</v>
      </c>
      <c r="O50">
        <f t="shared" si="24"/>
        <v>3304.0931643033882</v>
      </c>
      <c r="Q50">
        <f t="shared" si="25"/>
        <v>2400</v>
      </c>
      <c r="R50">
        <f>(U1246+U1247)/2</f>
        <v>0.18549999999999989</v>
      </c>
      <c r="S50">
        <f>U1139</f>
        <v>7.7999999999999792E-2</v>
      </c>
      <c r="U50">
        <f t="shared" si="9"/>
        <v>4.8000000000000061E-4</v>
      </c>
      <c r="V50">
        <f t="shared" si="8"/>
        <v>1342.936741842989</v>
      </c>
      <c r="X50">
        <f t="shared" si="12"/>
        <v>2400</v>
      </c>
      <c r="Y50">
        <f t="shared" si="13"/>
        <v>0.18549999999999989</v>
      </c>
      <c r="Z50">
        <f t="shared" si="14"/>
        <v>7.7999999999999792E-2</v>
      </c>
      <c r="AB50">
        <f t="shared" si="15"/>
        <v>0.14081712036603605</v>
      </c>
      <c r="AC50">
        <f t="shared" si="16"/>
        <v>0.10519065806774752</v>
      </c>
    </row>
    <row r="51" spans="2:32">
      <c r="B51">
        <f t="shared" si="26"/>
        <v>2450</v>
      </c>
      <c r="C51">
        <v>-211.76615000000001</v>
      </c>
      <c r="D51">
        <v>-199.91785999999999</v>
      </c>
      <c r="E51">
        <v>-211.54193000000001</v>
      </c>
      <c r="F51">
        <v>-200.50172000000001</v>
      </c>
      <c r="H51">
        <f t="shared" si="18"/>
        <v>2450</v>
      </c>
      <c r="I51" s="1">
        <f t="shared" si="19"/>
        <v>-557.58028999999999</v>
      </c>
      <c r="J51" s="1">
        <f t="shared" si="20"/>
        <v>-499.65540999999996</v>
      </c>
      <c r="K51">
        <f t="shared" si="21"/>
        <v>0.53166749999991225</v>
      </c>
      <c r="L51">
        <f t="shared" si="22"/>
        <v>0.72200801999991882</v>
      </c>
      <c r="N51">
        <f t="shared" si="23"/>
        <v>4608.1432474251378</v>
      </c>
      <c r="O51">
        <f t="shared" si="24"/>
        <v>3393.314107508495</v>
      </c>
      <c r="Q51">
        <f t="shared" si="25"/>
        <v>2450</v>
      </c>
      <c r="R51">
        <f>U1258</f>
        <v>0.1969999999999999</v>
      </c>
      <c r="S51">
        <f>U1146</f>
        <v>8.4999999999999798E-2</v>
      </c>
      <c r="U51">
        <f t="shared" si="9"/>
        <v>4.9000000000000063E-4</v>
      </c>
      <c r="V51">
        <f t="shared" si="8"/>
        <v>1346.1495436775372</v>
      </c>
      <c r="X51">
        <f t="shared" si="12"/>
        <v>2450</v>
      </c>
      <c r="Y51">
        <f t="shared" si="13"/>
        <v>0.1969999999999999</v>
      </c>
      <c r="Z51">
        <f t="shared" si="14"/>
        <v>8.4999999999999798E-2</v>
      </c>
      <c r="AB51">
        <f t="shared" si="15"/>
        <v>0.15005736470152389</v>
      </c>
      <c r="AC51">
        <f t="shared" si="16"/>
        <v>0.1143282614178143</v>
      </c>
    </row>
    <row r="52" spans="2:32">
      <c r="B52">
        <f t="shared" si="26"/>
        <v>2500</v>
      </c>
      <c r="C52">
        <v>-216.91046</v>
      </c>
      <c r="D52">
        <v>-204.82037</v>
      </c>
      <c r="E52">
        <v>-216.68167</v>
      </c>
      <c r="F52">
        <v>-205.41614000000001</v>
      </c>
      <c r="H52">
        <f t="shared" si="18"/>
        <v>2500</v>
      </c>
      <c r="I52" s="1">
        <f t="shared" si="19"/>
        <v>-562.72460000000001</v>
      </c>
      <c r="J52" s="1">
        <f t="shared" si="20"/>
        <v>-504.55791999999997</v>
      </c>
      <c r="K52">
        <f t="shared" si="21"/>
        <v>0.52868124999986321</v>
      </c>
      <c r="L52">
        <f t="shared" si="22"/>
        <v>0.71765426999996862</v>
      </c>
      <c r="N52">
        <f t="shared" si="23"/>
        <v>4728.7472366395568</v>
      </c>
      <c r="O52">
        <f t="shared" si="24"/>
        <v>3483.5715531938649</v>
      </c>
      <c r="Q52">
        <f t="shared" si="25"/>
        <v>2500</v>
      </c>
      <c r="R52">
        <f>U1270</f>
        <v>0.20899999999999991</v>
      </c>
      <c r="S52">
        <f>U1154</f>
        <v>9.2999999999999805E-2</v>
      </c>
      <c r="U52">
        <f t="shared" si="9"/>
        <v>5.0000000000000066E-4</v>
      </c>
      <c r="V52">
        <f t="shared" si="8"/>
        <v>1349.3123965501329</v>
      </c>
      <c r="X52">
        <f t="shared" si="12"/>
        <v>2500</v>
      </c>
      <c r="Y52">
        <f t="shared" si="13"/>
        <v>0.20899999999999991</v>
      </c>
      <c r="Z52">
        <f t="shared" si="14"/>
        <v>9.2999999999999805E-2</v>
      </c>
      <c r="AB52">
        <f t="shared" si="15"/>
        <v>0.15976683795313609</v>
      </c>
      <c r="AC52">
        <f t="shared" si="16"/>
        <v>0.12471234503748768</v>
      </c>
    </row>
    <row r="53" spans="2:32">
      <c r="B53">
        <f t="shared" si="26"/>
        <v>2550</v>
      </c>
      <c r="C53">
        <v>-222.07105000000001</v>
      </c>
      <c r="D53">
        <v>-209.73917</v>
      </c>
      <c r="E53">
        <v>-221.83769000000001</v>
      </c>
      <c r="F53">
        <v>-210.34684999999999</v>
      </c>
      <c r="H53">
        <f t="shared" si="18"/>
        <v>2550</v>
      </c>
      <c r="I53" s="1">
        <f t="shared" si="19"/>
        <v>-567.88518999999997</v>
      </c>
      <c r="J53" s="1">
        <f t="shared" si="20"/>
        <v>-509.47672</v>
      </c>
      <c r="K53">
        <f t="shared" si="21"/>
        <v>0.52569531249991996</v>
      </c>
      <c r="L53">
        <f t="shared" si="22"/>
        <v>0.71330020749996947</v>
      </c>
      <c r="N53">
        <f t="shared" si="23"/>
        <v>4850.7185424073723</v>
      </c>
      <c r="O53">
        <f t="shared" si="24"/>
        <v>3574.9323681503474</v>
      </c>
      <c r="Q53">
        <f t="shared" si="25"/>
        <v>2550</v>
      </c>
      <c r="R53">
        <f>(U1281+U1282)/2</f>
        <v>0.22049999999999992</v>
      </c>
      <c r="S53">
        <f>U1161</f>
        <v>9.9999999999999811E-2</v>
      </c>
      <c r="U53">
        <f t="shared" si="9"/>
        <v>5.1000000000000069E-4</v>
      </c>
      <c r="V53">
        <f t="shared" si="8"/>
        <v>1352.4270874677366</v>
      </c>
      <c r="X53">
        <f t="shared" si="12"/>
        <v>2550</v>
      </c>
      <c r="Y53">
        <f t="shared" si="13"/>
        <v>0.22049999999999992</v>
      </c>
      <c r="Z53">
        <f t="shared" si="14"/>
        <v>9.9999999999999811E-2</v>
      </c>
      <c r="AB53">
        <f t="shared" si="15"/>
        <v>0.16913709371190261</v>
      </c>
      <c r="AC53">
        <f t="shared" si="16"/>
        <v>0.13374731311201316</v>
      </c>
    </row>
    <row r="54" spans="2:32">
      <c r="B54">
        <f t="shared" si="26"/>
        <v>2600</v>
      </c>
      <c r="C54">
        <v>-227.24762000000001</v>
      </c>
      <c r="D54">
        <v>-214.67393000000001</v>
      </c>
      <c r="E54">
        <v>-227.00967</v>
      </c>
      <c r="F54">
        <v>-215.29353</v>
      </c>
      <c r="H54">
        <f t="shared" si="18"/>
        <v>2600</v>
      </c>
      <c r="I54" s="1">
        <f t="shared" si="19"/>
        <v>-573.06176000000005</v>
      </c>
      <c r="J54" s="1">
        <f t="shared" si="20"/>
        <v>-514.41147999999998</v>
      </c>
      <c r="K54">
        <f t="shared" si="21"/>
        <v>0.52272874999994201</v>
      </c>
      <c r="L54">
        <f t="shared" si="22"/>
        <v>0.70893676999992294</v>
      </c>
      <c r="N54">
        <f t="shared" si="23"/>
        <v>4973.8989868077633</v>
      </c>
      <c r="O54">
        <f t="shared" si="24"/>
        <v>3667.4638839797835</v>
      </c>
      <c r="Q54">
        <f t="shared" si="25"/>
        <v>2600</v>
      </c>
      <c r="R54">
        <f>U1293</f>
        <v>0.23199999999999993</v>
      </c>
      <c r="S54">
        <f>(U1169+U1170)/2</f>
        <v>0.10849999999999982</v>
      </c>
      <c r="U54">
        <f t="shared" si="9"/>
        <v>5.2000000000000071E-4</v>
      </c>
      <c r="V54">
        <f t="shared" si="8"/>
        <v>1355.4953056532768</v>
      </c>
      <c r="X54">
        <f t="shared" si="12"/>
        <v>2600</v>
      </c>
      <c r="Y54">
        <f t="shared" si="13"/>
        <v>0.23199999999999993</v>
      </c>
      <c r="Z54">
        <f t="shared" si="14"/>
        <v>0.10849999999999982</v>
      </c>
      <c r="AB54">
        <f t="shared" si="15"/>
        <v>0.178571974269256</v>
      </c>
      <c r="AC54">
        <f t="shared" si="16"/>
        <v>0.14465478430938386</v>
      </c>
    </row>
    <row r="55" spans="2:32">
      <c r="B55">
        <f t="shared" si="26"/>
        <v>2650</v>
      </c>
      <c r="C55">
        <v>-232.43984</v>
      </c>
      <c r="D55">
        <v>-219.62434999999999</v>
      </c>
      <c r="E55">
        <v>-232.19731999999999</v>
      </c>
      <c r="F55">
        <v>-220.25586999999999</v>
      </c>
      <c r="H55">
        <f t="shared" si="18"/>
        <v>2650</v>
      </c>
      <c r="I55" s="1">
        <f t="shared" si="19"/>
        <v>-578.25397999999996</v>
      </c>
      <c r="J55" s="1">
        <f t="shared" si="20"/>
        <v>-519.36189999999999</v>
      </c>
      <c r="K55">
        <f t="shared" si="21"/>
        <v>0.51974249999989297</v>
      </c>
      <c r="L55">
        <f t="shared" si="22"/>
        <v>0.704573019999998</v>
      </c>
      <c r="N55">
        <f t="shared" si="23"/>
        <v>5098.6786726129685</v>
      </c>
      <c r="O55">
        <f t="shared" si="24"/>
        <v>3761.1431672476015</v>
      </c>
      <c r="Q55">
        <f t="shared" si="25"/>
        <v>2650</v>
      </c>
      <c r="R55">
        <f>U1305</f>
        <v>0.24399999999999994</v>
      </c>
      <c r="S55">
        <f>U1178</f>
        <v>0.11699999999999983</v>
      </c>
      <c r="U55">
        <f t="shared" si="9"/>
        <v>5.3000000000000074E-4</v>
      </c>
      <c r="V55">
        <f t="shared" si="8"/>
        <v>1358.5186496707445</v>
      </c>
      <c r="X55">
        <f t="shared" si="12"/>
        <v>2650</v>
      </c>
      <c r="Y55">
        <f t="shared" si="13"/>
        <v>0.24399999999999994</v>
      </c>
      <c r="Z55">
        <f t="shared" si="14"/>
        <v>0.11699999999999983</v>
      </c>
      <c r="AB55">
        <f t="shared" si="15"/>
        <v>0.18848669329796119</v>
      </c>
      <c r="AC55">
        <f t="shared" si="16"/>
        <v>0.15549316632215449</v>
      </c>
      <c r="AE55">
        <v>17</v>
      </c>
      <c r="AF55">
        <v>7.8</v>
      </c>
    </row>
    <row r="56" spans="2:32">
      <c r="B56">
        <f t="shared" si="26"/>
        <v>2700</v>
      </c>
      <c r="C56">
        <v>-237.64743000000001</v>
      </c>
      <c r="D56">
        <v>-224.59013999999999</v>
      </c>
      <c r="E56">
        <v>-237.40033</v>
      </c>
      <c r="F56">
        <v>-225.23356999999999</v>
      </c>
      <c r="H56">
        <f t="shared" si="18"/>
        <v>2700</v>
      </c>
      <c r="I56" s="1">
        <f t="shared" si="19"/>
        <v>-583.46157000000005</v>
      </c>
      <c r="J56" s="1">
        <f t="shared" si="20"/>
        <v>-524.32768999999996</v>
      </c>
      <c r="K56">
        <f t="shared" si="21"/>
        <v>0.51676624999993237</v>
      </c>
      <c r="L56">
        <f t="shared" si="22"/>
        <v>0.7002192700000478</v>
      </c>
      <c r="N56">
        <f t="shared" si="23"/>
        <v>5224.7994136620828</v>
      </c>
      <c r="O56">
        <f t="shared" si="24"/>
        <v>3855.9350130421512</v>
      </c>
      <c r="Q56">
        <f t="shared" si="25"/>
        <v>2700</v>
      </c>
      <c r="R56" t="s">
        <v>64</v>
      </c>
      <c r="U56">
        <f t="shared" si="9"/>
        <v>5.4000000000000077E-4</v>
      </c>
      <c r="V56">
        <f t="shared" si="8"/>
        <v>1361.4986339069017</v>
      </c>
    </row>
    <row r="57" spans="2:32">
      <c r="B57">
        <f t="shared" si="26"/>
        <v>2750</v>
      </c>
      <c r="C57">
        <v>-242.87010000000001</v>
      </c>
      <c r="D57">
        <v>-229.57101</v>
      </c>
      <c r="E57">
        <v>-242.61842999999999</v>
      </c>
      <c r="F57">
        <v>-230.22636</v>
      </c>
      <c r="H57">
        <f t="shared" si="18"/>
        <v>2750</v>
      </c>
      <c r="I57" s="1">
        <f t="shared" si="19"/>
        <v>-588.68424000000005</v>
      </c>
      <c r="J57" s="1">
        <f t="shared" si="20"/>
        <v>-529.30855999999994</v>
      </c>
      <c r="K57">
        <f t="shared" si="21"/>
        <v>0.5137800000001107</v>
      </c>
      <c r="L57">
        <f t="shared" si="22"/>
        <v>0.69585551999989548</v>
      </c>
      <c r="N57">
        <f t="shared" si="23"/>
        <v>5352.4854996290387</v>
      </c>
      <c r="O57">
        <f t="shared" si="24"/>
        <v>3951.9697997084409</v>
      </c>
      <c r="Q57">
        <f t="shared" si="25"/>
        <v>2750</v>
      </c>
      <c r="U57">
        <f t="shared" si="9"/>
        <v>5.5000000000000079E-4</v>
      </c>
      <c r="V57">
        <f t="shared" si="8"/>
        <v>1364.4366944781664</v>
      </c>
    </row>
    <row r="58" spans="2:32">
      <c r="B58">
        <f t="shared" si="26"/>
        <v>2800</v>
      </c>
      <c r="C58">
        <v>-248.10757000000001</v>
      </c>
      <c r="D58">
        <v>-234.56667999999999</v>
      </c>
      <c r="E58">
        <v>-247.85132999999999</v>
      </c>
      <c r="F58">
        <v>-235.23394999999999</v>
      </c>
      <c r="H58">
        <f t="shared" si="18"/>
        <v>2800</v>
      </c>
      <c r="I58" s="1">
        <f t="shared" si="19"/>
        <v>-593.92171000000008</v>
      </c>
      <c r="J58" s="1">
        <f t="shared" si="20"/>
        <v>-534.30422999999996</v>
      </c>
      <c r="K58">
        <f t="shared" si="21"/>
        <v>0.51079375000017535</v>
      </c>
      <c r="L58">
        <f t="shared" si="22"/>
        <v>0.69149176999985684</v>
      </c>
      <c r="N58">
        <f t="shared" si="23"/>
        <v>5481.6645661757584</v>
      </c>
      <c r="O58">
        <f t="shared" si="24"/>
        <v>4049.2166667443917</v>
      </c>
      <c r="Q58">
        <f t="shared" si="25"/>
        <v>2800</v>
      </c>
      <c r="U58">
        <f t="shared" si="9"/>
        <v>5.6000000000000082E-4</v>
      </c>
      <c r="V58">
        <f t="shared" si="8"/>
        <v>1367.3341946239127</v>
      </c>
    </row>
    <row r="59" spans="2:32">
      <c r="B59">
        <f t="shared" si="26"/>
        <v>2850</v>
      </c>
      <c r="C59">
        <v>-253.35959</v>
      </c>
      <c r="D59">
        <v>-239.57689999999999</v>
      </c>
      <c r="E59">
        <v>-253.09877</v>
      </c>
      <c r="F59">
        <v>-240.25608</v>
      </c>
      <c r="H59">
        <f t="shared" si="18"/>
        <v>2850</v>
      </c>
      <c r="I59" s="1">
        <f t="shared" si="19"/>
        <v>-599.17372999999998</v>
      </c>
      <c r="J59" s="1">
        <f t="shared" si="20"/>
        <v>-539.31444999999997</v>
      </c>
      <c r="K59">
        <f t="shared" si="21"/>
        <v>0.50781750000010106</v>
      </c>
      <c r="L59">
        <f t="shared" si="22"/>
        <v>0.68713801999990665</v>
      </c>
      <c r="N59">
        <f t="shared" si="23"/>
        <v>5612.2524332056946</v>
      </c>
      <c r="O59">
        <f t="shared" si="24"/>
        <v>4147.6383449141513</v>
      </c>
      <c r="Q59">
        <f t="shared" si="25"/>
        <v>2850</v>
      </c>
      <c r="U59">
        <f t="shared" si="9"/>
        <v>5.7000000000000084E-4</v>
      </c>
      <c r="V59">
        <f t="shared" si="8"/>
        <v>1370.1924296382765</v>
      </c>
    </row>
    <row r="60" spans="2:32">
      <c r="B60">
        <f t="shared" si="26"/>
        <v>2900</v>
      </c>
      <c r="C60">
        <v>-258.62589000000003</v>
      </c>
      <c r="D60">
        <v>-244.60140000000001</v>
      </c>
      <c r="E60">
        <v>-258.3605</v>
      </c>
      <c r="F60">
        <v>-245.29249999999999</v>
      </c>
      <c r="H60">
        <f t="shared" si="18"/>
        <v>2900</v>
      </c>
      <c r="I60" s="1">
        <f t="shared" si="19"/>
        <v>-604.44002999999998</v>
      </c>
      <c r="J60" s="1">
        <f t="shared" si="20"/>
        <v>-544.33895000000007</v>
      </c>
      <c r="K60">
        <f t="shared" si="21"/>
        <v>0.50483124999993834</v>
      </c>
      <c r="L60">
        <f t="shared" si="22"/>
        <v>0.68277427000009538</v>
      </c>
      <c r="N60">
        <f t="shared" si="23"/>
        <v>5744.4938283839483</v>
      </c>
      <c r="O60">
        <f t="shared" si="24"/>
        <v>4247.3773945810744</v>
      </c>
      <c r="Q60">
        <f t="shared" si="25"/>
        <v>2900</v>
      </c>
      <c r="U60">
        <f t="shared" si="9"/>
        <v>5.8000000000000087E-4</v>
      </c>
      <c r="V60">
        <f t="shared" si="8"/>
        <v>1373.0126313880646</v>
      </c>
    </row>
    <row r="61" spans="2:32">
      <c r="B61">
        <f t="shared" si="26"/>
        <v>2950</v>
      </c>
      <c r="C61">
        <v>-263.90624000000003</v>
      </c>
      <c r="D61">
        <v>-249.63995</v>
      </c>
      <c r="E61">
        <v>-263.63625999999999</v>
      </c>
      <c r="F61">
        <v>-250.34295</v>
      </c>
      <c r="H61">
        <f t="shared" si="18"/>
        <v>2950</v>
      </c>
      <c r="I61" s="1">
        <f t="shared" si="19"/>
        <v>-609.72037999999998</v>
      </c>
      <c r="J61" s="1">
        <f t="shared" si="20"/>
        <v>-549.37750000000005</v>
      </c>
      <c r="K61">
        <f t="shared" si="21"/>
        <v>0.50186499999995249</v>
      </c>
      <c r="L61">
        <f t="shared" si="22"/>
        <v>0.67843052000000625</v>
      </c>
      <c r="N61">
        <f t="shared" si="23"/>
        <v>5878.0747810671783</v>
      </c>
      <c r="O61">
        <f t="shared" si="24"/>
        <v>4348.2713601976111</v>
      </c>
      <c r="Q61">
        <f t="shared" si="25"/>
        <v>2950</v>
      </c>
      <c r="U61">
        <f t="shared" si="9"/>
        <v>5.900000000000009E-4</v>
      </c>
      <c r="V61">
        <f t="shared" si="8"/>
        <v>1375.7959724577429</v>
      </c>
    </row>
    <row r="62" spans="2:32">
      <c r="B62">
        <f t="shared" si="26"/>
        <v>3000</v>
      </c>
      <c r="C62">
        <v>-269.20038</v>
      </c>
      <c r="D62">
        <v>-254.69229000000001</v>
      </c>
      <c r="E62">
        <v>-268.92583000000002</v>
      </c>
      <c r="F62">
        <v>-255.40722</v>
      </c>
      <c r="H62">
        <f t="shared" si="18"/>
        <v>3000</v>
      </c>
      <c r="I62" s="1">
        <f t="shared" si="19"/>
        <v>-615.01451999999995</v>
      </c>
      <c r="J62" s="1">
        <f t="shared" si="20"/>
        <v>-554.42984000000001</v>
      </c>
      <c r="K62">
        <f t="shared" si="21"/>
        <v>0.49887874999990345</v>
      </c>
      <c r="L62">
        <f t="shared" si="22"/>
        <v>0.67405676999999287</v>
      </c>
      <c r="N62">
        <f t="shared" si="23"/>
        <v>6013.4852406533264</v>
      </c>
      <c r="O62">
        <f t="shared" si="24"/>
        <v>4450.6637029994254</v>
      </c>
      <c r="Q62">
        <f t="shared" si="25"/>
        <v>3000</v>
      </c>
      <c r="U62">
        <f t="shared" si="9"/>
        <v>6.0000000000000092E-4</v>
      </c>
      <c r="V62">
        <f t="shared" si="8"/>
        <v>1378.5435699577552</v>
      </c>
    </row>
    <row r="63" spans="2:32">
      <c r="U63">
        <f t="shared" si="9"/>
        <v>6.1000000000000095E-4</v>
      </c>
      <c r="V63">
        <f t="shared" si="8"/>
        <v>1381.2564890293859</v>
      </c>
    </row>
    <row r="64" spans="2:32">
      <c r="U64">
        <f t="shared" si="9"/>
        <v>6.2000000000000098E-4</v>
      </c>
      <c r="V64">
        <f t="shared" si="8"/>
        <v>1383.9357460740489</v>
      </c>
    </row>
    <row r="65" spans="15:22">
      <c r="O65">
        <f>2000/(K42-0.05)</f>
        <v>3933.2599534528781</v>
      </c>
      <c r="P65">
        <v>0.13100000000000001</v>
      </c>
      <c r="U65">
        <f t="shared" si="9"/>
        <v>6.30000000000001E-4</v>
      </c>
      <c r="V65">
        <f t="shared" si="8"/>
        <v>1386.5823117334589</v>
      </c>
    </row>
    <row r="66" spans="15:22">
      <c r="O66">
        <f>2000/(K42+0.05)</f>
        <v>3286.8568353016376</v>
      </c>
      <c r="P66">
        <v>7.4499999999999997E-2</v>
      </c>
      <c r="U66">
        <f t="shared" si="9"/>
        <v>6.4000000000000103E-4</v>
      </c>
      <c r="V66">
        <f t="shared" si="8"/>
        <v>1389.1971136432664</v>
      </c>
    </row>
    <row r="67" spans="15:22">
      <c r="U67">
        <f t="shared" si="9"/>
        <v>6.5000000000000105E-4</v>
      </c>
      <c r="V67">
        <f t="shared" ref="V67:V130" si="27">-U67/(0.00008617*(U67*LN(U67)+(1-U67)*LN(1-U67)))</f>
        <v>1391.7810389803558</v>
      </c>
    </row>
    <row r="68" spans="15:22">
      <c r="U68">
        <f t="shared" ref="U68:U131" si="28">U67+0.00001</f>
        <v>6.6000000000000108E-4</v>
      </c>
      <c r="V68">
        <f t="shared" si="27"/>
        <v>1394.3349368228792</v>
      </c>
    </row>
    <row r="69" spans="15:22">
      <c r="U69">
        <f t="shared" si="28"/>
        <v>6.7000000000000111E-4</v>
      </c>
      <c r="V69">
        <f t="shared" si="27"/>
        <v>1396.8596203386069</v>
      </c>
    </row>
    <row r="70" spans="15:22">
      <c r="U70">
        <f t="shared" si="28"/>
        <v>6.8000000000000113E-4</v>
      </c>
      <c r="V70">
        <f t="shared" si="27"/>
        <v>1399.3558688171167</v>
      </c>
    </row>
    <row r="71" spans="15:22">
      <c r="U71">
        <f t="shared" si="28"/>
        <v>6.9000000000000116E-4</v>
      </c>
      <c r="V71">
        <f t="shared" si="27"/>
        <v>1401.8244295588331</v>
      </c>
    </row>
    <row r="72" spans="15:22">
      <c r="U72">
        <f t="shared" si="28"/>
        <v>7.0000000000000119E-4</v>
      </c>
      <c r="V72">
        <f t="shared" si="27"/>
        <v>1404.2660196326608</v>
      </c>
    </row>
    <row r="73" spans="15:22">
      <c r="U73">
        <f t="shared" si="28"/>
        <v>7.1000000000000121E-4</v>
      </c>
      <c r="V73">
        <f t="shared" si="27"/>
        <v>1406.6813275137383</v>
      </c>
    </row>
    <row r="74" spans="15:22">
      <c r="U74">
        <f t="shared" si="28"/>
        <v>7.2000000000000124E-4</v>
      </c>
      <c r="V74">
        <f t="shared" si="27"/>
        <v>1409.0710146102747</v>
      </c>
    </row>
    <row r="75" spans="15:22">
      <c r="U75">
        <f t="shared" si="28"/>
        <v>7.3000000000000126E-4</v>
      </c>
      <c r="V75">
        <f t="shared" si="27"/>
        <v>1411.4357166892075</v>
      </c>
    </row>
    <row r="76" spans="15:22">
      <c r="U76">
        <f t="shared" si="28"/>
        <v>7.4000000000000129E-4</v>
      </c>
      <c r="V76">
        <f t="shared" si="27"/>
        <v>1413.7760452079224</v>
      </c>
    </row>
    <row r="77" spans="15:22">
      <c r="U77">
        <f t="shared" si="28"/>
        <v>7.5000000000000132E-4</v>
      </c>
      <c r="V77">
        <f t="shared" si="27"/>
        <v>1416.0925885600052</v>
      </c>
    </row>
    <row r="78" spans="15:22">
      <c r="U78">
        <f t="shared" si="28"/>
        <v>7.6000000000000134E-4</v>
      </c>
      <c r="V78">
        <f t="shared" si="27"/>
        <v>1418.3859132414202</v>
      </c>
    </row>
    <row r="79" spans="15:22">
      <c r="U79">
        <f t="shared" si="28"/>
        <v>7.7000000000000137E-4</v>
      </c>
      <c r="V79">
        <f t="shared" si="27"/>
        <v>1420.656564942919</v>
      </c>
    </row>
    <row r="80" spans="15:22">
      <c r="U80">
        <f t="shared" si="28"/>
        <v>7.800000000000014E-4</v>
      </c>
      <c r="V80">
        <f t="shared" si="27"/>
        <v>1422.905069574851</v>
      </c>
    </row>
    <row r="81" spans="21:22">
      <c r="U81">
        <f t="shared" si="28"/>
        <v>7.9000000000000142E-4</v>
      </c>
      <c r="V81">
        <f t="shared" si="27"/>
        <v>1425.1319342286517</v>
      </c>
    </row>
    <row r="82" spans="21:22">
      <c r="U82">
        <f t="shared" si="28"/>
        <v>8.0000000000000145E-4</v>
      </c>
      <c r="V82">
        <f t="shared" si="27"/>
        <v>1427.3376480802615</v>
      </c>
    </row>
    <row r="83" spans="21:22">
      <c r="U83">
        <f t="shared" si="28"/>
        <v>8.1000000000000147E-4</v>
      </c>
      <c r="V83">
        <f t="shared" si="27"/>
        <v>1429.5226832394326</v>
      </c>
    </row>
    <row r="84" spans="21:22">
      <c r="U84">
        <f t="shared" si="28"/>
        <v>8.200000000000015E-4</v>
      </c>
      <c r="V84">
        <f t="shared" si="27"/>
        <v>1431.6874955485594</v>
      </c>
    </row>
    <row r="85" spans="21:22">
      <c r="U85">
        <f t="shared" si="28"/>
        <v>8.3000000000000153E-4</v>
      </c>
      <c r="V85">
        <f t="shared" si="27"/>
        <v>1433.8325253351804</v>
      </c>
    </row>
    <row r="86" spans="21:22">
      <c r="U86">
        <f t="shared" si="28"/>
        <v>8.4000000000000155E-4</v>
      </c>
      <c r="V86">
        <f t="shared" si="27"/>
        <v>1435.9581981206884</v>
      </c>
    </row>
    <row r="87" spans="21:22">
      <c r="U87">
        <f t="shared" si="28"/>
        <v>8.5000000000000158E-4</v>
      </c>
      <c r="V87">
        <f t="shared" si="27"/>
        <v>1438.0649252888384</v>
      </c>
    </row>
    <row r="88" spans="21:22">
      <c r="U88">
        <f t="shared" si="28"/>
        <v>8.6000000000000161E-4</v>
      </c>
      <c r="V88">
        <f t="shared" si="27"/>
        <v>1440.1531047165743</v>
      </c>
    </row>
    <row r="89" spans="21:22">
      <c r="U89">
        <f t="shared" si="28"/>
        <v>8.7000000000000163E-4</v>
      </c>
      <c r="V89">
        <f t="shared" si="27"/>
        <v>1442.2231213694715</v>
      </c>
    </row>
    <row r="90" spans="21:22">
      <c r="U90">
        <f t="shared" si="28"/>
        <v>8.8000000000000166E-4</v>
      </c>
      <c r="V90">
        <f t="shared" si="27"/>
        <v>1444.275347864726</v>
      </c>
    </row>
    <row r="91" spans="21:22">
      <c r="U91">
        <f t="shared" si="28"/>
        <v>8.9000000000000168E-4</v>
      </c>
      <c r="V91">
        <f t="shared" si="27"/>
        <v>1446.3101450031427</v>
      </c>
    </row>
    <row r="92" spans="21:22">
      <c r="U92">
        <f t="shared" si="28"/>
        <v>9.0000000000000171E-4</v>
      </c>
      <c r="V92">
        <f t="shared" si="27"/>
        <v>1448.3278622727073</v>
      </c>
    </row>
    <row r="93" spans="21:22">
      <c r="U93">
        <f t="shared" si="28"/>
        <v>9.1000000000000174E-4</v>
      </c>
      <c r="V93">
        <f t="shared" si="27"/>
        <v>1450.3288383253403</v>
      </c>
    </row>
    <row r="94" spans="21:22">
      <c r="U94">
        <f t="shared" si="28"/>
        <v>9.2000000000000176E-4</v>
      </c>
      <c r="V94">
        <f t="shared" si="27"/>
        <v>1452.3134014283246</v>
      </c>
    </row>
    <row r="95" spans="21:22">
      <c r="U95">
        <f t="shared" si="28"/>
        <v>9.3000000000000179E-4</v>
      </c>
      <c r="V95">
        <f t="shared" si="27"/>
        <v>1454.2818698925485</v>
      </c>
    </row>
    <row r="96" spans="21:22">
      <c r="U96">
        <f t="shared" si="28"/>
        <v>9.4000000000000182E-4</v>
      </c>
      <c r="V96">
        <f t="shared" si="27"/>
        <v>1456.2345524783277</v>
      </c>
    </row>
    <row r="97" spans="21:22">
      <c r="U97">
        <f t="shared" si="28"/>
        <v>9.5000000000000184E-4</v>
      </c>
      <c r="V97">
        <f t="shared" si="27"/>
        <v>1458.1717487808874</v>
      </c>
    </row>
    <row r="98" spans="21:22">
      <c r="U98">
        <f t="shared" si="28"/>
        <v>9.6000000000000187E-4</v>
      </c>
      <c r="V98">
        <f t="shared" si="27"/>
        <v>1460.0937495960738</v>
      </c>
    </row>
    <row r="99" spans="21:22">
      <c r="U99">
        <f t="shared" si="28"/>
        <v>9.7000000000000189E-4</v>
      </c>
      <c r="V99">
        <f t="shared" si="27"/>
        <v>1462.0008372680206</v>
      </c>
    </row>
    <row r="100" spans="21:22">
      <c r="U100">
        <f t="shared" si="28"/>
        <v>9.8000000000000192E-4</v>
      </c>
      <c r="V100">
        <f t="shared" si="27"/>
        <v>1463.8932860196398</v>
      </c>
    </row>
    <row r="101" spans="21:22">
      <c r="U101">
        <f t="shared" si="28"/>
        <v>9.9000000000000195E-4</v>
      </c>
      <c r="V101">
        <f t="shared" si="27"/>
        <v>1465.7713622667384</v>
      </c>
    </row>
    <row r="102" spans="21:22">
      <c r="U102">
        <f t="shared" si="28"/>
        <v>1.000000000000002E-3</v>
      </c>
      <c r="V102">
        <f t="shared" si="27"/>
        <v>1467.6353249172423</v>
      </c>
    </row>
    <row r="103" spans="21:22">
      <c r="U103">
        <f t="shared" si="28"/>
        <v>1.010000000000002E-3</v>
      </c>
      <c r="V103">
        <f t="shared" si="27"/>
        <v>1469.4854256557703</v>
      </c>
    </row>
    <row r="104" spans="21:22">
      <c r="U104">
        <f t="shared" si="28"/>
        <v>1.020000000000002E-3</v>
      </c>
      <c r="V104">
        <f t="shared" si="27"/>
        <v>1471.3219092149045</v>
      </c>
    </row>
    <row r="105" spans="21:22">
      <c r="U105">
        <f t="shared" si="28"/>
        <v>1.0300000000000021E-3</v>
      </c>
      <c r="V105">
        <f t="shared" si="27"/>
        <v>1473.1450136337198</v>
      </c>
    </row>
    <row r="106" spans="21:22">
      <c r="U106">
        <f t="shared" si="28"/>
        <v>1.0400000000000021E-3</v>
      </c>
      <c r="V106">
        <f t="shared" si="27"/>
        <v>1474.9549705040804</v>
      </c>
    </row>
    <row r="107" spans="21:22">
      <c r="U107">
        <f t="shared" si="28"/>
        <v>1.0500000000000021E-3</v>
      </c>
      <c r="V107">
        <f t="shared" si="27"/>
        <v>1476.7520052058821</v>
      </c>
    </row>
    <row r="108" spans="21:22">
      <c r="U108">
        <f t="shared" si="28"/>
        <v>1.0600000000000021E-3</v>
      </c>
      <c r="V108">
        <f t="shared" si="27"/>
        <v>1478.5363371312671</v>
      </c>
    </row>
    <row r="109" spans="21:22">
      <c r="U109">
        <f t="shared" si="28"/>
        <v>1.0700000000000022E-3</v>
      </c>
      <c r="V109">
        <f t="shared" si="27"/>
        <v>1480.3081798988885</v>
      </c>
    </row>
    <row r="110" spans="21:22">
      <c r="U110">
        <f t="shared" si="28"/>
        <v>1.0800000000000022E-3</v>
      </c>
      <c r="V110">
        <f t="shared" si="27"/>
        <v>1482.0677415585831</v>
      </c>
    </row>
    <row r="111" spans="21:22">
      <c r="U111">
        <f t="shared" si="28"/>
        <v>1.0900000000000022E-3</v>
      </c>
      <c r="V111">
        <f t="shared" si="27"/>
        <v>1483.8152247867683</v>
      </c>
    </row>
    <row r="112" spans="21:22">
      <c r="U112">
        <f t="shared" si="28"/>
        <v>1.1000000000000022E-3</v>
      </c>
      <c r="V112">
        <f t="shared" si="27"/>
        <v>1485.5508270735288</v>
      </c>
    </row>
    <row r="113" spans="21:22">
      <c r="U113">
        <f t="shared" si="28"/>
        <v>1.1100000000000023E-3</v>
      </c>
      <c r="V113">
        <f t="shared" si="27"/>
        <v>1487.2747409012554</v>
      </c>
    </row>
    <row r="114" spans="21:22">
      <c r="U114">
        <f t="shared" si="28"/>
        <v>1.1200000000000023E-3</v>
      </c>
      <c r="V114">
        <f t="shared" si="27"/>
        <v>1488.9871539158655</v>
      </c>
    </row>
    <row r="115" spans="21:22">
      <c r="U115">
        <f t="shared" si="28"/>
        <v>1.1300000000000023E-3</v>
      </c>
      <c r="V115">
        <f t="shared" si="27"/>
        <v>1490.6882490904197</v>
      </c>
    </row>
    <row r="116" spans="21:22">
      <c r="U116">
        <f t="shared" si="28"/>
        <v>1.1400000000000023E-3</v>
      </c>
      <c r="V116">
        <f t="shared" si="27"/>
        <v>1492.3782048819826</v>
      </c>
    </row>
    <row r="117" spans="21:22">
      <c r="U117">
        <f t="shared" si="28"/>
        <v>1.1500000000000024E-3</v>
      </c>
      <c r="V117">
        <f t="shared" si="27"/>
        <v>1494.0571953818894</v>
      </c>
    </row>
    <row r="118" spans="21:22">
      <c r="U118">
        <f t="shared" si="28"/>
        <v>1.1600000000000024E-3</v>
      </c>
      <c r="V118">
        <f t="shared" si="27"/>
        <v>1495.7253904595657</v>
      </c>
    </row>
    <row r="119" spans="21:22">
      <c r="U119">
        <f t="shared" si="28"/>
        <v>1.1700000000000024E-3</v>
      </c>
      <c r="V119">
        <f t="shared" si="27"/>
        <v>1497.3829559006801</v>
      </c>
    </row>
    <row r="120" spans="21:22">
      <c r="U120">
        <f t="shared" si="28"/>
        <v>1.1800000000000024E-3</v>
      </c>
      <c r="V120">
        <f t="shared" si="27"/>
        <v>1499.030053539364</v>
      </c>
    </row>
    <row r="121" spans="21:22">
      <c r="U121">
        <f t="shared" si="28"/>
        <v>1.1900000000000025E-3</v>
      </c>
      <c r="V121">
        <f t="shared" si="27"/>
        <v>1500.6668413852401</v>
      </c>
    </row>
    <row r="122" spans="21:22">
      <c r="U122">
        <f t="shared" si="28"/>
        <v>1.2000000000000025E-3</v>
      </c>
      <c r="V122">
        <f t="shared" si="27"/>
        <v>1502.2934737453379</v>
      </c>
    </row>
    <row r="123" spans="21:22">
      <c r="U123">
        <f t="shared" si="28"/>
        <v>1.2100000000000025E-3</v>
      </c>
      <c r="V123">
        <f t="shared" si="27"/>
        <v>1503.9101013409593</v>
      </c>
    </row>
    <row r="124" spans="21:22">
      <c r="U124">
        <f t="shared" si="28"/>
        <v>1.2200000000000025E-3</v>
      </c>
      <c r="V124">
        <f t="shared" si="27"/>
        <v>1505.5168714201809</v>
      </c>
    </row>
    <row r="125" spans="21:22">
      <c r="U125">
        <f t="shared" si="28"/>
        <v>1.2300000000000026E-3</v>
      </c>
      <c r="V125">
        <f t="shared" si="27"/>
        <v>1507.1139278656738</v>
      </c>
    </row>
    <row r="126" spans="21:22">
      <c r="U126">
        <f t="shared" si="28"/>
        <v>1.2400000000000026E-3</v>
      </c>
      <c r="V126">
        <f t="shared" si="27"/>
        <v>1508.7014112984948</v>
      </c>
    </row>
    <row r="127" spans="21:22">
      <c r="U127">
        <f t="shared" si="28"/>
        <v>1.2500000000000026E-3</v>
      </c>
      <c r="V127">
        <f t="shared" si="27"/>
        <v>1510.2794591778691</v>
      </c>
    </row>
    <row r="128" spans="21:22">
      <c r="U128">
        <f t="shared" si="28"/>
        <v>1.2600000000000027E-3</v>
      </c>
      <c r="V128">
        <f t="shared" si="27"/>
        <v>1511.8482058969707</v>
      </c>
    </row>
    <row r="129" spans="21:22">
      <c r="U129">
        <f t="shared" si="28"/>
        <v>1.2700000000000027E-3</v>
      </c>
      <c r="V129">
        <f t="shared" si="27"/>
        <v>1513.4077828753198</v>
      </c>
    </row>
    <row r="130" spans="21:22">
      <c r="U130">
        <f t="shared" si="28"/>
        <v>1.2800000000000027E-3</v>
      </c>
      <c r="V130">
        <f t="shared" si="27"/>
        <v>1514.958318647436</v>
      </c>
    </row>
    <row r="131" spans="21:22">
      <c r="U131">
        <f t="shared" si="28"/>
        <v>1.2900000000000027E-3</v>
      </c>
      <c r="V131">
        <f t="shared" ref="V131:V194" si="29">-U131/(0.00008617*(U131*LN(U131)+(1-U131)*LN(1-U131)))</f>
        <v>1516.4999389483417</v>
      </c>
    </row>
    <row r="132" spans="21:22">
      <c r="U132">
        <f t="shared" ref="U132:U195" si="30">U131+0.00001</f>
        <v>1.3000000000000028E-3</v>
      </c>
      <c r="V132">
        <f t="shared" si="29"/>
        <v>1518.0327667958891</v>
      </c>
    </row>
    <row r="133" spans="21:22">
      <c r="U133">
        <f t="shared" si="30"/>
        <v>1.3100000000000028E-3</v>
      </c>
      <c r="V133">
        <f t="shared" si="29"/>
        <v>1519.5569225698839</v>
      </c>
    </row>
    <row r="134" spans="21:22">
      <c r="U134">
        <f t="shared" si="30"/>
        <v>1.3200000000000028E-3</v>
      </c>
      <c r="V134">
        <f t="shared" si="29"/>
        <v>1521.0725240885663</v>
      </c>
    </row>
    <row r="135" spans="21:22">
      <c r="U135">
        <f t="shared" si="30"/>
        <v>1.3300000000000028E-3</v>
      </c>
      <c r="V135">
        <f t="shared" si="29"/>
        <v>1522.5796866820451</v>
      </c>
    </row>
    <row r="136" spans="21:22">
      <c r="U136">
        <f t="shared" si="30"/>
        <v>1.3400000000000029E-3</v>
      </c>
      <c r="V136">
        <f t="shared" si="29"/>
        <v>1524.0785232633548</v>
      </c>
    </row>
    <row r="137" spans="21:22">
      <c r="U137">
        <f t="shared" si="30"/>
        <v>1.3500000000000029E-3</v>
      </c>
      <c r="V137">
        <f t="shared" si="29"/>
        <v>1525.5691443967216</v>
      </c>
    </row>
    <row r="138" spans="21:22">
      <c r="U138">
        <f t="shared" si="30"/>
        <v>1.3600000000000029E-3</v>
      </c>
      <c r="V138">
        <f t="shared" si="29"/>
        <v>1527.0516583635715</v>
      </c>
    </row>
    <row r="139" spans="21:22">
      <c r="U139">
        <f t="shared" si="30"/>
        <v>1.3700000000000029E-3</v>
      </c>
      <c r="V139">
        <f t="shared" si="29"/>
        <v>1528.5261712262102</v>
      </c>
    </row>
    <row r="140" spans="21:22">
      <c r="U140">
        <f t="shared" si="30"/>
        <v>1.380000000000003E-3</v>
      </c>
      <c r="V140">
        <f t="shared" si="29"/>
        <v>1529.9927868891141</v>
      </c>
    </row>
    <row r="141" spans="21:22">
      <c r="U141">
        <f t="shared" si="30"/>
        <v>1.390000000000003E-3</v>
      </c>
      <c r="V141">
        <f t="shared" si="29"/>
        <v>1531.4516071583357</v>
      </c>
    </row>
    <row r="142" spans="21:22">
      <c r="U142">
        <f t="shared" si="30"/>
        <v>1.400000000000003E-3</v>
      </c>
      <c r="V142">
        <f t="shared" si="29"/>
        <v>1532.9027317986188</v>
      </c>
    </row>
    <row r="143" spans="21:22">
      <c r="U143">
        <f t="shared" si="30"/>
        <v>1.410000000000003E-3</v>
      </c>
      <c r="V143">
        <f t="shared" si="29"/>
        <v>1534.3462585887185</v>
      </c>
    </row>
    <row r="144" spans="21:22">
      <c r="U144">
        <f t="shared" si="30"/>
        <v>1.4200000000000031E-3</v>
      </c>
      <c r="V144">
        <f t="shared" si="29"/>
        <v>1535.7822833748403</v>
      </c>
    </row>
    <row r="145" spans="21:22">
      <c r="U145">
        <f t="shared" si="30"/>
        <v>1.4300000000000031E-3</v>
      </c>
      <c r="V145">
        <f t="shared" si="29"/>
        <v>1537.2109001221202</v>
      </c>
    </row>
    <row r="146" spans="21:22">
      <c r="U146">
        <f t="shared" si="30"/>
        <v>1.4400000000000031E-3</v>
      </c>
      <c r="V146">
        <f t="shared" si="29"/>
        <v>1538.6322009646101</v>
      </c>
    </row>
    <row r="147" spans="21:22">
      <c r="U147">
        <f t="shared" si="30"/>
        <v>1.4500000000000032E-3</v>
      </c>
      <c r="V147">
        <f t="shared" si="29"/>
        <v>1540.0462762533721</v>
      </c>
    </row>
    <row r="148" spans="21:22">
      <c r="U148">
        <f t="shared" si="30"/>
        <v>1.4600000000000032E-3</v>
      </c>
      <c r="V148">
        <f t="shared" si="29"/>
        <v>1541.4532146031315</v>
      </c>
    </row>
    <row r="149" spans="21:22">
      <c r="U149">
        <f t="shared" si="30"/>
        <v>1.4700000000000032E-3</v>
      </c>
      <c r="V149">
        <f t="shared" si="29"/>
        <v>1542.8531029374046</v>
      </c>
    </row>
    <row r="150" spans="21:22">
      <c r="U150">
        <f t="shared" si="30"/>
        <v>1.4800000000000032E-3</v>
      </c>
      <c r="V150">
        <f t="shared" si="29"/>
        <v>1544.246026531998</v>
      </c>
    </row>
    <row r="151" spans="21:22">
      <c r="U151">
        <f t="shared" si="30"/>
        <v>1.4900000000000033E-3</v>
      </c>
      <c r="V151">
        <f t="shared" si="29"/>
        <v>1545.6320690573277</v>
      </c>
    </row>
    <row r="152" spans="21:22">
      <c r="U152">
        <f t="shared" si="30"/>
        <v>1.5000000000000033E-3</v>
      </c>
      <c r="V152">
        <f t="shared" si="29"/>
        <v>1547.0113126191384</v>
      </c>
    </row>
    <row r="153" spans="21:22">
      <c r="U153">
        <f t="shared" si="30"/>
        <v>1.5100000000000033E-3</v>
      </c>
      <c r="V153">
        <f t="shared" si="29"/>
        <v>1548.3838377981606</v>
      </c>
    </row>
    <row r="154" spans="21:22">
      <c r="U154">
        <f t="shared" si="30"/>
        <v>1.5200000000000033E-3</v>
      </c>
      <c r="V154">
        <f t="shared" si="29"/>
        <v>1549.7497236882816</v>
      </c>
    </row>
    <row r="155" spans="21:22">
      <c r="U155">
        <f t="shared" si="30"/>
        <v>1.5300000000000034E-3</v>
      </c>
      <c r="V155">
        <f t="shared" si="29"/>
        <v>1551.1090479336676</v>
      </c>
    </row>
    <row r="156" spans="21:22">
      <c r="U156">
        <f t="shared" si="30"/>
        <v>1.5400000000000034E-3</v>
      </c>
      <c r="V156">
        <f t="shared" si="29"/>
        <v>1552.4618867647202</v>
      </c>
    </row>
    <row r="157" spans="21:22">
      <c r="U157">
        <f t="shared" si="30"/>
        <v>1.5500000000000034E-3</v>
      </c>
      <c r="V157">
        <f t="shared" si="29"/>
        <v>1553.8083150327648</v>
      </c>
    </row>
    <row r="158" spans="21:22">
      <c r="U158">
        <f t="shared" si="30"/>
        <v>1.5600000000000034E-3</v>
      </c>
      <c r="V158">
        <f t="shared" si="29"/>
        <v>1555.1484062438901</v>
      </c>
    </row>
    <row r="159" spans="21:22">
      <c r="U159">
        <f t="shared" si="30"/>
        <v>1.5700000000000035E-3</v>
      </c>
      <c r="V159">
        <f t="shared" si="29"/>
        <v>1556.4822325915279</v>
      </c>
    </row>
    <row r="160" spans="21:22">
      <c r="U160">
        <f t="shared" si="30"/>
        <v>1.5800000000000035E-3</v>
      </c>
      <c r="V160">
        <f t="shared" si="29"/>
        <v>1557.8098649881808</v>
      </c>
    </row>
    <row r="161" spans="21:22">
      <c r="U161">
        <f t="shared" si="30"/>
        <v>1.5900000000000035E-3</v>
      </c>
      <c r="V161">
        <f t="shared" si="29"/>
        <v>1559.1313730961945</v>
      </c>
    </row>
    <row r="162" spans="21:22">
      <c r="U162">
        <f t="shared" si="30"/>
        <v>1.6000000000000035E-3</v>
      </c>
      <c r="V162">
        <f t="shared" si="29"/>
        <v>1560.4468253574496</v>
      </c>
    </row>
    <row r="163" spans="21:22">
      <c r="U163">
        <f t="shared" si="30"/>
        <v>1.6100000000000036E-3</v>
      </c>
      <c r="V163">
        <f t="shared" si="29"/>
        <v>1561.7562890223876</v>
      </c>
    </row>
    <row r="164" spans="21:22">
      <c r="U164">
        <f t="shared" si="30"/>
        <v>1.6200000000000036E-3</v>
      </c>
      <c r="V164">
        <f t="shared" si="29"/>
        <v>1563.0598301779535</v>
      </c>
    </row>
    <row r="165" spans="21:22">
      <c r="U165">
        <f t="shared" si="30"/>
        <v>1.6300000000000036E-3</v>
      </c>
      <c r="V165">
        <f t="shared" si="29"/>
        <v>1564.3575137748574</v>
      </c>
    </row>
    <row r="166" spans="21:22">
      <c r="U166">
        <f t="shared" si="30"/>
        <v>1.6400000000000037E-3</v>
      </c>
      <c r="V166">
        <f t="shared" si="29"/>
        <v>1565.6494036540294</v>
      </c>
    </row>
    <row r="167" spans="21:22">
      <c r="U167">
        <f t="shared" si="30"/>
        <v>1.6500000000000037E-3</v>
      </c>
      <c r="V167">
        <f t="shared" si="29"/>
        <v>1566.9355625721689</v>
      </c>
    </row>
    <row r="168" spans="21:22">
      <c r="U168">
        <f t="shared" si="30"/>
        <v>1.6600000000000037E-3</v>
      </c>
      <c r="V168">
        <f t="shared" si="29"/>
        <v>1568.2160522267554</v>
      </c>
    </row>
    <row r="169" spans="21:22">
      <c r="U169">
        <f t="shared" si="30"/>
        <v>1.6700000000000037E-3</v>
      </c>
      <c r="V169">
        <f t="shared" si="29"/>
        <v>1569.4909332801285</v>
      </c>
    </row>
    <row r="170" spans="21:22">
      <c r="U170">
        <f t="shared" si="30"/>
        <v>1.6800000000000038E-3</v>
      </c>
      <c r="V170">
        <f t="shared" si="29"/>
        <v>1570.7602653830213</v>
      </c>
    </row>
    <row r="171" spans="21:22">
      <c r="U171">
        <f t="shared" si="30"/>
        <v>1.6900000000000038E-3</v>
      </c>
      <c r="V171">
        <f t="shared" si="29"/>
        <v>1572.0241071974158</v>
      </c>
    </row>
    <row r="172" spans="21:22">
      <c r="U172">
        <f t="shared" si="30"/>
        <v>1.7000000000000038E-3</v>
      </c>
      <c r="V172">
        <f t="shared" si="29"/>
        <v>1573.2825164186177</v>
      </c>
    </row>
    <row r="173" spans="21:22">
      <c r="U173">
        <f t="shared" si="30"/>
        <v>1.7100000000000038E-3</v>
      </c>
      <c r="V173">
        <f t="shared" si="29"/>
        <v>1574.5355497969113</v>
      </c>
    </row>
    <row r="174" spans="21:22">
      <c r="U174">
        <f t="shared" si="30"/>
        <v>1.7200000000000039E-3</v>
      </c>
      <c r="V174">
        <f t="shared" si="29"/>
        <v>1575.783263158391</v>
      </c>
    </row>
    <row r="175" spans="21:22">
      <c r="U175">
        <f t="shared" si="30"/>
        <v>1.7300000000000039E-3</v>
      </c>
      <c r="V175">
        <f t="shared" si="29"/>
        <v>1577.0257114254302</v>
      </c>
    </row>
    <row r="176" spans="21:22">
      <c r="U176">
        <f t="shared" si="30"/>
        <v>1.7400000000000039E-3</v>
      </c>
      <c r="V176">
        <f t="shared" si="29"/>
        <v>1578.2629486363785</v>
      </c>
    </row>
    <row r="177" spans="21:22">
      <c r="U177">
        <f t="shared" si="30"/>
        <v>1.7500000000000039E-3</v>
      </c>
      <c r="V177">
        <f t="shared" si="29"/>
        <v>1579.4950279648522</v>
      </c>
    </row>
    <row r="178" spans="21:22">
      <c r="U178">
        <f t="shared" si="30"/>
        <v>1.760000000000004E-3</v>
      </c>
      <c r="V178">
        <f t="shared" si="29"/>
        <v>1580.7220017384986</v>
      </c>
    </row>
    <row r="179" spans="21:22">
      <c r="U179">
        <f t="shared" si="30"/>
        <v>1.770000000000004E-3</v>
      </c>
      <c r="V179">
        <f t="shared" si="29"/>
        <v>1581.9439214571116</v>
      </c>
    </row>
    <row r="180" spans="21:22">
      <c r="U180">
        <f t="shared" si="30"/>
        <v>1.780000000000004E-3</v>
      </c>
      <c r="V180">
        <f t="shared" si="29"/>
        <v>1583.1608378104606</v>
      </c>
    </row>
    <row r="181" spans="21:22">
      <c r="U181">
        <f t="shared" si="30"/>
        <v>1.790000000000004E-3</v>
      </c>
      <c r="V181">
        <f t="shared" si="29"/>
        <v>1584.3728006954379</v>
      </c>
    </row>
    <row r="182" spans="21:22">
      <c r="U182">
        <f t="shared" si="30"/>
        <v>1.8000000000000041E-3</v>
      </c>
      <c r="V182">
        <f t="shared" si="29"/>
        <v>1585.5798592328817</v>
      </c>
    </row>
    <row r="183" spans="21:22">
      <c r="U183">
        <f t="shared" si="30"/>
        <v>1.8100000000000041E-3</v>
      </c>
      <c r="V183">
        <f t="shared" si="29"/>
        <v>1586.7820617839484</v>
      </c>
    </row>
    <row r="184" spans="21:22">
      <c r="U184">
        <f t="shared" si="30"/>
        <v>1.8200000000000041E-3</v>
      </c>
      <c r="V184">
        <f t="shared" si="29"/>
        <v>1587.9794559659222</v>
      </c>
    </row>
    <row r="185" spans="21:22">
      <c r="U185">
        <f t="shared" si="30"/>
        <v>1.8300000000000041E-3</v>
      </c>
      <c r="V185">
        <f t="shared" si="29"/>
        <v>1589.1720886678054</v>
      </c>
    </row>
    <row r="186" spans="21:22">
      <c r="U186">
        <f t="shared" si="30"/>
        <v>1.8400000000000042E-3</v>
      </c>
      <c r="V186">
        <f t="shared" si="29"/>
        <v>1590.3600060653021</v>
      </c>
    </row>
    <row r="187" spans="21:22">
      <c r="U187">
        <f t="shared" si="30"/>
        <v>1.8500000000000042E-3</v>
      </c>
      <c r="V187">
        <f t="shared" si="29"/>
        <v>1591.5432536355445</v>
      </c>
    </row>
    <row r="188" spans="21:22">
      <c r="U188">
        <f t="shared" si="30"/>
        <v>1.8600000000000042E-3</v>
      </c>
      <c r="V188">
        <f t="shared" si="29"/>
        <v>1592.7218761714371</v>
      </c>
    </row>
    <row r="189" spans="21:22">
      <c r="U189">
        <f t="shared" si="30"/>
        <v>1.8700000000000043E-3</v>
      </c>
      <c r="V189">
        <f t="shared" si="29"/>
        <v>1593.8959177955014</v>
      </c>
    </row>
    <row r="190" spans="21:22">
      <c r="U190">
        <f t="shared" si="30"/>
        <v>1.8800000000000043E-3</v>
      </c>
      <c r="V190">
        <f t="shared" si="29"/>
        <v>1595.0654219735588</v>
      </c>
    </row>
    <row r="191" spans="21:22">
      <c r="U191">
        <f t="shared" si="30"/>
        <v>1.8900000000000043E-3</v>
      </c>
      <c r="V191">
        <f t="shared" si="29"/>
        <v>1596.2304315278625</v>
      </c>
    </row>
    <row r="192" spans="21:22">
      <c r="U192">
        <f t="shared" si="30"/>
        <v>1.9000000000000043E-3</v>
      </c>
      <c r="V192">
        <f t="shared" si="29"/>
        <v>1597.3909886500971</v>
      </c>
    </row>
    <row r="193" spans="21:22">
      <c r="U193">
        <f t="shared" si="30"/>
        <v>1.9100000000000044E-3</v>
      </c>
      <c r="V193">
        <f t="shared" si="29"/>
        <v>1598.5471349138616</v>
      </c>
    </row>
    <row r="194" spans="21:22">
      <c r="U194">
        <f t="shared" si="30"/>
        <v>1.9200000000000044E-3</v>
      </c>
      <c r="V194">
        <f t="shared" si="29"/>
        <v>1599.6989112869653</v>
      </c>
    </row>
    <row r="195" spans="21:22">
      <c r="U195">
        <f t="shared" si="30"/>
        <v>1.9300000000000044E-3</v>
      </c>
      <c r="V195">
        <f t="shared" ref="V195:V258" si="31">-U195/(0.00008617*(U195*LN(U195)+(1-U195)*LN(1-U195)))</f>
        <v>1600.8463581434187</v>
      </c>
    </row>
    <row r="196" spans="21:22">
      <c r="U196">
        <f t="shared" ref="U196:U259" si="32">U195+0.00001</f>
        <v>1.9400000000000044E-3</v>
      </c>
      <c r="V196">
        <f t="shared" si="31"/>
        <v>1601.989515274998</v>
      </c>
    </row>
    <row r="197" spans="21:22">
      <c r="U197">
        <f t="shared" si="32"/>
        <v>1.9500000000000045E-3</v>
      </c>
      <c r="V197">
        <f t="shared" si="31"/>
        <v>1603.1284219027143</v>
      </c>
    </row>
    <row r="198" spans="21:22">
      <c r="U198">
        <f t="shared" si="32"/>
        <v>1.9600000000000043E-3</v>
      </c>
      <c r="V198">
        <f t="shared" si="31"/>
        <v>1604.2631166878123</v>
      </c>
    </row>
    <row r="199" spans="21:22">
      <c r="U199">
        <f t="shared" si="32"/>
        <v>1.9700000000000043E-3</v>
      </c>
      <c r="V199">
        <f t="shared" si="31"/>
        <v>1605.3936377426267</v>
      </c>
    </row>
    <row r="200" spans="21:22">
      <c r="U200">
        <f t="shared" si="32"/>
        <v>1.9800000000000043E-3</v>
      </c>
      <c r="V200">
        <f t="shared" si="31"/>
        <v>1606.5200226411719</v>
      </c>
    </row>
    <row r="201" spans="21:22">
      <c r="U201">
        <f t="shared" si="32"/>
        <v>1.9900000000000044E-3</v>
      </c>
      <c r="V201">
        <f t="shared" si="31"/>
        <v>1607.6423084293538</v>
      </c>
    </row>
    <row r="202" spans="21:22">
      <c r="U202">
        <f t="shared" si="32"/>
        <v>2.0000000000000044E-3</v>
      </c>
      <c r="V202">
        <f t="shared" si="31"/>
        <v>1608.7605316351189</v>
      </c>
    </row>
    <row r="203" spans="21:22">
      <c r="U203">
        <f t="shared" si="32"/>
        <v>2.0100000000000044E-3</v>
      </c>
      <c r="V203">
        <f t="shared" si="31"/>
        <v>1609.8747282781792</v>
      </c>
    </row>
    <row r="204" spans="21:22">
      <c r="U204">
        <f t="shared" si="32"/>
        <v>2.0200000000000044E-3</v>
      </c>
      <c r="V204">
        <f t="shared" si="31"/>
        <v>1610.9849338796237</v>
      </c>
    </row>
    <row r="205" spans="21:22">
      <c r="U205">
        <f t="shared" si="32"/>
        <v>2.0300000000000045E-3</v>
      </c>
      <c r="V205">
        <f t="shared" si="31"/>
        <v>1612.0911834713045</v>
      </c>
    </row>
    <row r="206" spans="21:22">
      <c r="U206">
        <f t="shared" si="32"/>
        <v>2.0400000000000045E-3</v>
      </c>
      <c r="V206">
        <f t="shared" si="31"/>
        <v>1613.193511604881</v>
      </c>
    </row>
    <row r="207" spans="21:22">
      <c r="U207">
        <f t="shared" si="32"/>
        <v>2.0500000000000045E-3</v>
      </c>
      <c r="V207">
        <f t="shared" si="31"/>
        <v>1614.2919523608282</v>
      </c>
    </row>
    <row r="208" spans="21:22">
      <c r="U208">
        <f t="shared" si="32"/>
        <v>2.0600000000000045E-3</v>
      </c>
      <c r="V208">
        <f t="shared" si="31"/>
        <v>1615.3865393570607</v>
      </c>
    </row>
    <row r="209" spans="21:22">
      <c r="U209">
        <f t="shared" si="32"/>
        <v>2.0700000000000046E-3</v>
      </c>
      <c r="V209">
        <f t="shared" si="31"/>
        <v>1616.4773057574698</v>
      </c>
    </row>
    <row r="210" spans="21:22">
      <c r="U210">
        <f t="shared" si="32"/>
        <v>2.0800000000000046E-3</v>
      </c>
      <c r="V210">
        <f t="shared" si="31"/>
        <v>1617.5642842802686</v>
      </c>
    </row>
    <row r="211" spans="21:22">
      <c r="U211">
        <f t="shared" si="32"/>
        <v>2.0900000000000046E-3</v>
      </c>
      <c r="V211">
        <f t="shared" si="31"/>
        <v>1618.64750720602</v>
      </c>
    </row>
    <row r="212" spans="21:22">
      <c r="U212">
        <f t="shared" si="32"/>
        <v>2.1000000000000046E-3</v>
      </c>
      <c r="V212">
        <f t="shared" si="31"/>
        <v>1619.7270063856652</v>
      </c>
    </row>
    <row r="213" spans="21:22">
      <c r="U213">
        <f t="shared" si="32"/>
        <v>2.1100000000000047E-3</v>
      </c>
      <c r="V213">
        <f t="shared" si="31"/>
        <v>1620.8028132481727</v>
      </c>
    </row>
    <row r="214" spans="21:22">
      <c r="U214">
        <f t="shared" si="32"/>
        <v>2.1200000000000047E-3</v>
      </c>
      <c r="V214">
        <f t="shared" si="31"/>
        <v>1621.8749588082094</v>
      </c>
    </row>
    <row r="215" spans="21:22">
      <c r="U215">
        <f t="shared" si="32"/>
        <v>2.1300000000000047E-3</v>
      </c>
      <c r="V215">
        <f t="shared" si="31"/>
        <v>1622.943473673457</v>
      </c>
    </row>
    <row r="216" spans="21:22">
      <c r="U216">
        <f t="shared" si="32"/>
        <v>2.1400000000000047E-3</v>
      </c>
      <c r="V216">
        <f t="shared" si="31"/>
        <v>1624.008388051883</v>
      </c>
    </row>
    <row r="217" spans="21:22">
      <c r="U217">
        <f t="shared" si="32"/>
        <v>2.1500000000000048E-3</v>
      </c>
      <c r="V217">
        <f t="shared" si="31"/>
        <v>1625.069731758849</v>
      </c>
    </row>
    <row r="218" spans="21:22">
      <c r="U218">
        <f t="shared" si="32"/>
        <v>2.1600000000000048E-3</v>
      </c>
      <c r="V218">
        <f t="shared" si="31"/>
        <v>1626.1275342239433</v>
      </c>
    </row>
    <row r="219" spans="21:22">
      <c r="U219">
        <f t="shared" si="32"/>
        <v>2.1700000000000048E-3</v>
      </c>
      <c r="V219">
        <f t="shared" si="31"/>
        <v>1627.1818244978376</v>
      </c>
    </row>
    <row r="220" spans="21:22">
      <c r="U220">
        <f t="shared" si="32"/>
        <v>2.1800000000000049E-3</v>
      </c>
      <c r="V220">
        <f t="shared" si="31"/>
        <v>1628.2326312588173</v>
      </c>
    </row>
    <row r="221" spans="21:22">
      <c r="U221">
        <f t="shared" si="32"/>
        <v>2.1900000000000049E-3</v>
      </c>
      <c r="V221">
        <f t="shared" si="31"/>
        <v>1629.2799828192842</v>
      </c>
    </row>
    <row r="222" spans="21:22">
      <c r="U222">
        <f t="shared" si="32"/>
        <v>2.2000000000000049E-3</v>
      </c>
      <c r="V222">
        <f t="shared" si="31"/>
        <v>1630.3239071321175</v>
      </c>
    </row>
    <row r="223" spans="21:22">
      <c r="U223">
        <f t="shared" si="32"/>
        <v>2.2100000000000049E-3</v>
      </c>
      <c r="V223">
        <f t="shared" si="31"/>
        <v>1631.3644317967817</v>
      </c>
    </row>
    <row r="224" spans="21:22">
      <c r="U224">
        <f t="shared" si="32"/>
        <v>2.220000000000005E-3</v>
      </c>
      <c r="V224">
        <f t="shared" si="31"/>
        <v>1632.401584065472</v>
      </c>
    </row>
    <row r="225" spans="21:22">
      <c r="U225">
        <f t="shared" si="32"/>
        <v>2.230000000000005E-3</v>
      </c>
      <c r="V225">
        <f t="shared" si="31"/>
        <v>1633.4353908489568</v>
      </c>
    </row>
    <row r="226" spans="21:22">
      <c r="U226">
        <f t="shared" si="32"/>
        <v>2.240000000000005E-3</v>
      </c>
      <c r="V226">
        <f t="shared" si="31"/>
        <v>1634.4658787224114</v>
      </c>
    </row>
    <row r="227" spans="21:22">
      <c r="U227">
        <f t="shared" si="32"/>
        <v>2.250000000000005E-3</v>
      </c>
      <c r="V227">
        <f t="shared" si="31"/>
        <v>1635.4930739311219</v>
      </c>
    </row>
    <row r="228" spans="21:22">
      <c r="U228">
        <f t="shared" si="32"/>
        <v>2.2600000000000051E-3</v>
      </c>
      <c r="V228">
        <f t="shared" si="31"/>
        <v>1636.5170023959588</v>
      </c>
    </row>
    <row r="229" spans="21:22">
      <c r="U229">
        <f t="shared" si="32"/>
        <v>2.2700000000000051E-3</v>
      </c>
      <c r="V229">
        <f t="shared" si="31"/>
        <v>1637.5376897189005</v>
      </c>
    </row>
    <row r="230" spans="21:22">
      <c r="U230">
        <f t="shared" si="32"/>
        <v>2.2800000000000051E-3</v>
      </c>
      <c r="V230">
        <f t="shared" si="31"/>
        <v>1638.5551611882638</v>
      </c>
    </row>
    <row r="231" spans="21:22">
      <c r="U231">
        <f t="shared" si="32"/>
        <v>2.2900000000000051E-3</v>
      </c>
      <c r="V231">
        <f t="shared" si="31"/>
        <v>1639.5694417840004</v>
      </c>
    </row>
    <row r="232" spans="21:22">
      <c r="U232">
        <f t="shared" si="32"/>
        <v>2.3000000000000052E-3</v>
      </c>
      <c r="V232">
        <f t="shared" si="31"/>
        <v>1640.5805561827176</v>
      </c>
    </row>
    <row r="233" spans="21:22">
      <c r="U233">
        <f t="shared" si="32"/>
        <v>2.3100000000000052E-3</v>
      </c>
      <c r="V233">
        <f t="shared" si="31"/>
        <v>1641.588528762705</v>
      </c>
    </row>
    <row r="234" spans="21:22">
      <c r="U234">
        <f t="shared" si="32"/>
        <v>2.3200000000000052E-3</v>
      </c>
      <c r="V234">
        <f t="shared" si="31"/>
        <v>1642.5933836088564</v>
      </c>
    </row>
    <row r="235" spans="21:22">
      <c r="U235">
        <f t="shared" si="32"/>
        <v>2.3300000000000052E-3</v>
      </c>
      <c r="V235">
        <f t="shared" si="31"/>
        <v>1643.5951445173798</v>
      </c>
    </row>
    <row r="236" spans="21:22">
      <c r="U236">
        <f t="shared" si="32"/>
        <v>2.3400000000000053E-3</v>
      </c>
      <c r="V236">
        <f t="shared" si="31"/>
        <v>1644.593835000577</v>
      </c>
    </row>
    <row r="237" spans="21:22">
      <c r="U237">
        <f t="shared" si="32"/>
        <v>2.3500000000000053E-3</v>
      </c>
      <c r="V237">
        <f t="shared" si="31"/>
        <v>1645.589478291359</v>
      </c>
    </row>
    <row r="238" spans="21:22">
      <c r="U238">
        <f t="shared" si="32"/>
        <v>2.3600000000000053E-3</v>
      </c>
      <c r="V238">
        <f t="shared" si="31"/>
        <v>1646.5820973477789</v>
      </c>
    </row>
    <row r="239" spans="21:22">
      <c r="U239">
        <f t="shared" si="32"/>
        <v>2.3700000000000053E-3</v>
      </c>
      <c r="V239">
        <f t="shared" si="31"/>
        <v>1647.5717148574765</v>
      </c>
    </row>
    <row r="240" spans="21:22">
      <c r="U240">
        <f t="shared" si="32"/>
        <v>2.3800000000000054E-3</v>
      </c>
      <c r="V240">
        <f t="shared" si="31"/>
        <v>1648.5583532419168</v>
      </c>
    </row>
    <row r="241" spans="21:22">
      <c r="U241">
        <f t="shared" si="32"/>
        <v>2.3900000000000054E-3</v>
      </c>
      <c r="V241">
        <f t="shared" si="31"/>
        <v>1649.5420346607143</v>
      </c>
    </row>
    <row r="242" spans="21:22">
      <c r="U242">
        <f t="shared" si="32"/>
        <v>2.4000000000000054E-3</v>
      </c>
      <c r="V242">
        <f t="shared" si="31"/>
        <v>1650.5227810157021</v>
      </c>
    </row>
    <row r="243" spans="21:22">
      <c r="U243">
        <f t="shared" si="32"/>
        <v>2.4100000000000055E-3</v>
      </c>
      <c r="V243">
        <f t="shared" si="31"/>
        <v>1651.500613955031</v>
      </c>
    </row>
    <row r="244" spans="21:22">
      <c r="U244">
        <f t="shared" si="32"/>
        <v>2.4200000000000055E-3</v>
      </c>
      <c r="V244">
        <f t="shared" si="31"/>
        <v>1652.4755548771877</v>
      </c>
    </row>
    <row r="245" spans="21:22">
      <c r="U245">
        <f t="shared" si="32"/>
        <v>2.4300000000000055E-3</v>
      </c>
      <c r="V245">
        <f t="shared" si="31"/>
        <v>1653.4476249348215</v>
      </c>
    </row>
    <row r="246" spans="21:22">
      <c r="U246">
        <f t="shared" si="32"/>
        <v>2.4400000000000055E-3</v>
      </c>
      <c r="V246">
        <f t="shared" si="31"/>
        <v>1654.4168450386624</v>
      </c>
    </row>
    <row r="247" spans="21:22">
      <c r="U247">
        <f t="shared" si="32"/>
        <v>2.4500000000000056E-3</v>
      </c>
      <c r="V247">
        <f t="shared" si="31"/>
        <v>1655.3832358611978</v>
      </c>
    </row>
    <row r="248" spans="21:22">
      <c r="U248">
        <f t="shared" si="32"/>
        <v>2.4600000000000056E-3</v>
      </c>
      <c r="V248">
        <f t="shared" si="31"/>
        <v>1656.3468178403843</v>
      </c>
    </row>
    <row r="249" spans="21:22">
      <c r="U249">
        <f t="shared" si="32"/>
        <v>2.4700000000000056E-3</v>
      </c>
      <c r="V249">
        <f t="shared" si="31"/>
        <v>1657.3076111832909</v>
      </c>
    </row>
    <row r="250" spans="21:22">
      <c r="U250">
        <f t="shared" si="32"/>
        <v>2.4800000000000056E-3</v>
      </c>
      <c r="V250">
        <f t="shared" si="31"/>
        <v>1658.2656358695606</v>
      </c>
    </row>
    <row r="251" spans="21:22">
      <c r="U251">
        <f t="shared" si="32"/>
        <v>2.4900000000000057E-3</v>
      </c>
      <c r="V251">
        <f t="shared" si="31"/>
        <v>1659.2209116549652</v>
      </c>
    </row>
    <row r="252" spans="21:22">
      <c r="U252">
        <f t="shared" si="32"/>
        <v>2.5000000000000057E-3</v>
      </c>
      <c r="V252">
        <f t="shared" si="31"/>
        <v>1660.1734580747261</v>
      </c>
    </row>
    <row r="253" spans="21:22">
      <c r="U253">
        <f t="shared" si="32"/>
        <v>2.5100000000000057E-3</v>
      </c>
      <c r="V253">
        <f t="shared" si="31"/>
        <v>1661.1232944469373</v>
      </c>
    </row>
    <row r="254" spans="21:22">
      <c r="U254">
        <f t="shared" si="32"/>
        <v>2.5200000000000057E-3</v>
      </c>
      <c r="V254">
        <f t="shared" si="31"/>
        <v>1662.0704398757634</v>
      </c>
    </row>
    <row r="255" spans="21:22">
      <c r="U255">
        <f t="shared" si="32"/>
        <v>2.5300000000000058E-3</v>
      </c>
      <c r="V255">
        <f t="shared" si="31"/>
        <v>1663.0149132546865</v>
      </c>
    </row>
    <row r="256" spans="21:22">
      <c r="U256">
        <f t="shared" si="32"/>
        <v>2.5400000000000058E-3</v>
      </c>
      <c r="V256">
        <f t="shared" si="31"/>
        <v>1663.9567332696886</v>
      </c>
    </row>
    <row r="257" spans="21:22">
      <c r="U257">
        <f t="shared" si="32"/>
        <v>2.5500000000000058E-3</v>
      </c>
      <c r="V257">
        <f t="shared" si="31"/>
        <v>1664.8959184022694</v>
      </c>
    </row>
    <row r="258" spans="21:22">
      <c r="U258">
        <f t="shared" si="32"/>
        <v>2.5600000000000058E-3</v>
      </c>
      <c r="V258">
        <f t="shared" si="31"/>
        <v>1665.832486932565</v>
      </c>
    </row>
    <row r="259" spans="21:22">
      <c r="U259">
        <f t="shared" si="32"/>
        <v>2.5700000000000059E-3</v>
      </c>
      <c r="V259">
        <f t="shared" ref="V259:V322" si="33">-U259/(0.00008617*(U259*LN(U259)+(1-U259)*LN(1-U259)))</f>
        <v>1666.7664569422527</v>
      </c>
    </row>
    <row r="260" spans="21:22">
      <c r="U260">
        <f t="shared" ref="U260:U323" si="34">U259+0.00001</f>
        <v>2.5800000000000059E-3</v>
      </c>
      <c r="V260">
        <f t="shared" si="33"/>
        <v>1667.6978463175042</v>
      </c>
    </row>
    <row r="261" spans="21:22">
      <c r="U261">
        <f t="shared" si="34"/>
        <v>2.5900000000000059E-3</v>
      </c>
      <c r="V261">
        <f t="shared" si="33"/>
        <v>1668.6266727518819</v>
      </c>
    </row>
    <row r="262" spans="21:22">
      <c r="U262">
        <f t="shared" si="34"/>
        <v>2.600000000000006E-3</v>
      </c>
      <c r="V262">
        <f t="shared" si="33"/>
        <v>1669.5529537490852</v>
      </c>
    </row>
    <row r="263" spans="21:22">
      <c r="U263">
        <f t="shared" si="34"/>
        <v>2.610000000000006E-3</v>
      </c>
      <c r="V263">
        <f t="shared" si="33"/>
        <v>1670.476706625793</v>
      </c>
    </row>
    <row r="264" spans="21:22">
      <c r="U264">
        <f t="shared" si="34"/>
        <v>2.620000000000006E-3</v>
      </c>
      <c r="V264">
        <f t="shared" si="33"/>
        <v>1671.3979485143054</v>
      </c>
    </row>
    <row r="265" spans="21:22">
      <c r="U265">
        <f t="shared" si="34"/>
        <v>2.630000000000006E-3</v>
      </c>
      <c r="V265">
        <f t="shared" si="33"/>
        <v>1672.3166963652357</v>
      </c>
    </row>
    <row r="266" spans="21:22">
      <c r="U266">
        <f t="shared" si="34"/>
        <v>2.6400000000000061E-3</v>
      </c>
      <c r="V266">
        <f t="shared" si="33"/>
        <v>1673.2329669501573</v>
      </c>
    </row>
    <row r="267" spans="21:22">
      <c r="U267">
        <f t="shared" si="34"/>
        <v>2.6500000000000061E-3</v>
      </c>
      <c r="V267">
        <f t="shared" si="33"/>
        <v>1674.1467768640964</v>
      </c>
    </row>
    <row r="268" spans="21:22">
      <c r="U268">
        <f t="shared" si="34"/>
        <v>2.6600000000000061E-3</v>
      </c>
      <c r="V268">
        <f t="shared" si="33"/>
        <v>1675.0581425281366</v>
      </c>
    </row>
    <row r="269" spans="21:22">
      <c r="U269">
        <f t="shared" si="34"/>
        <v>2.6700000000000061E-3</v>
      </c>
      <c r="V269">
        <f t="shared" si="33"/>
        <v>1675.9670801918098</v>
      </c>
    </row>
    <row r="270" spans="21:22">
      <c r="U270">
        <f t="shared" si="34"/>
        <v>2.6800000000000062E-3</v>
      </c>
      <c r="V270">
        <f t="shared" si="33"/>
        <v>1676.8736059356111</v>
      </c>
    </row>
    <row r="271" spans="21:22">
      <c r="U271">
        <f t="shared" si="34"/>
        <v>2.6900000000000062E-3</v>
      </c>
      <c r="V271">
        <f t="shared" si="33"/>
        <v>1677.7777356733122</v>
      </c>
    </row>
    <row r="272" spans="21:22">
      <c r="U272">
        <f t="shared" si="34"/>
        <v>2.7000000000000062E-3</v>
      </c>
      <c r="V272">
        <f t="shared" si="33"/>
        <v>1678.6794851543389</v>
      </c>
    </row>
    <row r="273" spans="21:22">
      <c r="U273">
        <f t="shared" si="34"/>
        <v>2.7100000000000062E-3</v>
      </c>
      <c r="V273">
        <f t="shared" si="33"/>
        <v>1679.5788699661023</v>
      </c>
    </row>
    <row r="274" spans="21:22">
      <c r="U274">
        <f t="shared" si="34"/>
        <v>2.7200000000000063E-3</v>
      </c>
      <c r="V274">
        <f t="shared" si="33"/>
        <v>1680.4759055361931</v>
      </c>
    </row>
    <row r="275" spans="21:22">
      <c r="U275">
        <f t="shared" si="34"/>
        <v>2.7300000000000063E-3</v>
      </c>
      <c r="V275">
        <f t="shared" si="33"/>
        <v>1681.3706071346814</v>
      </c>
    </row>
    <row r="276" spans="21:22">
      <c r="U276">
        <f t="shared" si="34"/>
        <v>2.7400000000000063E-3</v>
      </c>
      <c r="V276">
        <f t="shared" si="33"/>
        <v>1682.262989876235</v>
      </c>
    </row>
    <row r="277" spans="21:22">
      <c r="U277">
        <f t="shared" si="34"/>
        <v>2.7500000000000063E-3</v>
      </c>
      <c r="V277">
        <f t="shared" si="33"/>
        <v>1683.1530687222903</v>
      </c>
    </row>
    <row r="278" spans="21:22">
      <c r="U278">
        <f t="shared" si="34"/>
        <v>2.7600000000000064E-3</v>
      </c>
      <c r="V278">
        <f t="shared" si="33"/>
        <v>1684.0408584831921</v>
      </c>
    </row>
    <row r="279" spans="21:22">
      <c r="U279">
        <f t="shared" si="34"/>
        <v>2.7700000000000064E-3</v>
      </c>
      <c r="V279">
        <f t="shared" si="33"/>
        <v>1684.9263738201973</v>
      </c>
    </row>
    <row r="280" spans="21:22">
      <c r="U280">
        <f t="shared" si="34"/>
        <v>2.7800000000000064E-3</v>
      </c>
      <c r="V280">
        <f t="shared" si="33"/>
        <v>1685.8096292475873</v>
      </c>
    </row>
    <row r="281" spans="21:22">
      <c r="U281">
        <f t="shared" si="34"/>
        <v>2.7900000000000065E-3</v>
      </c>
      <c r="V281">
        <f t="shared" si="33"/>
        <v>1686.690639134601</v>
      </c>
    </row>
    <row r="282" spans="21:22">
      <c r="U282">
        <f t="shared" si="34"/>
        <v>2.8000000000000065E-3</v>
      </c>
      <c r="V282">
        <f t="shared" si="33"/>
        <v>1687.5694177074308</v>
      </c>
    </row>
    <row r="283" spans="21:22">
      <c r="U283">
        <f t="shared" si="34"/>
        <v>2.8100000000000065E-3</v>
      </c>
      <c r="V283">
        <f t="shared" si="33"/>
        <v>1688.4459790511833</v>
      </c>
    </row>
    <row r="284" spans="21:22">
      <c r="U284">
        <f t="shared" si="34"/>
        <v>2.8200000000000065E-3</v>
      </c>
      <c r="V284">
        <f t="shared" si="33"/>
        <v>1689.3203371117145</v>
      </c>
    </row>
    <row r="285" spans="21:22">
      <c r="U285">
        <f t="shared" si="34"/>
        <v>2.8300000000000066E-3</v>
      </c>
      <c r="V285">
        <f t="shared" si="33"/>
        <v>1690.1925056975704</v>
      </c>
    </row>
    <row r="286" spans="21:22">
      <c r="U286">
        <f t="shared" si="34"/>
        <v>2.8400000000000066E-3</v>
      </c>
      <c r="V286">
        <f t="shared" si="33"/>
        <v>1691.0624984817591</v>
      </c>
    </row>
    <row r="287" spans="21:22">
      <c r="U287">
        <f t="shared" si="34"/>
        <v>2.8500000000000066E-3</v>
      </c>
      <c r="V287">
        <f t="shared" si="33"/>
        <v>1691.9303290035825</v>
      </c>
    </row>
    <row r="288" spans="21:22">
      <c r="U288">
        <f t="shared" si="34"/>
        <v>2.8600000000000066E-3</v>
      </c>
      <c r="V288">
        <f t="shared" si="33"/>
        <v>1692.7960106704418</v>
      </c>
    </row>
    <row r="289" spans="21:22">
      <c r="U289">
        <f t="shared" si="34"/>
        <v>2.8700000000000067E-3</v>
      </c>
      <c r="V289">
        <f t="shared" si="33"/>
        <v>1693.6595567595136</v>
      </c>
    </row>
    <row r="290" spans="21:22">
      <c r="U290">
        <f t="shared" si="34"/>
        <v>2.8800000000000067E-3</v>
      </c>
      <c r="V290">
        <f t="shared" si="33"/>
        <v>1694.5209804195431</v>
      </c>
    </row>
    <row r="291" spans="21:22">
      <c r="U291">
        <f t="shared" si="34"/>
        <v>2.8900000000000067E-3</v>
      </c>
      <c r="V291">
        <f t="shared" si="33"/>
        <v>1695.3802946724568</v>
      </c>
    </row>
    <row r="292" spans="21:22">
      <c r="U292">
        <f t="shared" si="34"/>
        <v>2.9000000000000067E-3</v>
      </c>
      <c r="V292">
        <f t="shared" si="33"/>
        <v>1696.2375124150951</v>
      </c>
    </row>
    <row r="293" spans="21:22">
      <c r="U293">
        <f t="shared" si="34"/>
        <v>2.9100000000000068E-3</v>
      </c>
      <c r="V293">
        <f t="shared" si="33"/>
        <v>1697.0926464207798</v>
      </c>
    </row>
    <row r="294" spans="21:22">
      <c r="U294">
        <f t="shared" si="34"/>
        <v>2.9200000000000068E-3</v>
      </c>
      <c r="V294">
        <f t="shared" si="33"/>
        <v>1697.9457093409483</v>
      </c>
    </row>
    <row r="295" spans="21:22">
      <c r="U295">
        <f t="shared" si="34"/>
        <v>2.9300000000000068E-3</v>
      </c>
      <c r="V295">
        <f t="shared" si="33"/>
        <v>1698.7967137067596</v>
      </c>
    </row>
    <row r="296" spans="21:22">
      <c r="U296">
        <f t="shared" si="34"/>
        <v>2.9400000000000068E-3</v>
      </c>
      <c r="V296">
        <f t="shared" si="33"/>
        <v>1699.6456719305825</v>
      </c>
    </row>
    <row r="297" spans="21:22">
      <c r="U297">
        <f t="shared" si="34"/>
        <v>2.9500000000000069E-3</v>
      </c>
      <c r="V297">
        <f t="shared" si="33"/>
        <v>1700.4925963075968</v>
      </c>
    </row>
    <row r="298" spans="21:22">
      <c r="U298">
        <f t="shared" si="34"/>
        <v>2.9600000000000069E-3</v>
      </c>
      <c r="V298">
        <f t="shared" si="33"/>
        <v>1701.337499017234</v>
      </c>
    </row>
    <row r="299" spans="21:22">
      <c r="U299">
        <f t="shared" si="34"/>
        <v>2.9700000000000069E-3</v>
      </c>
      <c r="V299">
        <f t="shared" si="33"/>
        <v>1702.180392124681</v>
      </c>
    </row>
    <row r="300" spans="21:22">
      <c r="U300">
        <f t="shared" si="34"/>
        <v>2.9800000000000069E-3</v>
      </c>
      <c r="V300">
        <f t="shared" si="33"/>
        <v>1703.0212875823645</v>
      </c>
    </row>
    <row r="301" spans="21:22">
      <c r="U301">
        <f t="shared" si="34"/>
        <v>2.990000000000007E-3</v>
      </c>
      <c r="V301">
        <f t="shared" si="33"/>
        <v>1703.860197231317</v>
      </c>
    </row>
    <row r="302" spans="21:22">
      <c r="U302">
        <f t="shared" si="34"/>
        <v>3.000000000000007E-3</v>
      </c>
      <c r="V302">
        <f t="shared" si="33"/>
        <v>1704.6971328026605</v>
      </c>
    </row>
    <row r="303" spans="21:22">
      <c r="U303">
        <f t="shared" si="34"/>
        <v>3.010000000000007E-3</v>
      </c>
      <c r="V303">
        <f t="shared" si="33"/>
        <v>1705.5321059189273</v>
      </c>
    </row>
    <row r="304" spans="21:22">
      <c r="U304">
        <f t="shared" si="34"/>
        <v>3.0200000000000071E-3</v>
      </c>
      <c r="V304">
        <f t="shared" si="33"/>
        <v>1706.3651280954518</v>
      </c>
    </row>
    <row r="305" spans="21:22">
      <c r="U305">
        <f t="shared" si="34"/>
        <v>3.0300000000000071E-3</v>
      </c>
      <c r="V305">
        <f t="shared" si="33"/>
        <v>1707.1962107417396</v>
      </c>
    </row>
    <row r="306" spans="21:22">
      <c r="U306">
        <f t="shared" si="34"/>
        <v>3.0400000000000071E-3</v>
      </c>
      <c r="V306">
        <f t="shared" si="33"/>
        <v>1708.0253651627277</v>
      </c>
    </row>
    <row r="307" spans="21:22">
      <c r="U307">
        <f t="shared" si="34"/>
        <v>3.0500000000000071E-3</v>
      </c>
      <c r="V307">
        <f t="shared" si="33"/>
        <v>1708.8526025601543</v>
      </c>
    </row>
    <row r="308" spans="21:22">
      <c r="U308">
        <f t="shared" si="34"/>
        <v>3.0600000000000072E-3</v>
      </c>
      <c r="V308">
        <f t="shared" si="33"/>
        <v>1709.6779340337687</v>
      </c>
    </row>
    <row r="309" spans="21:22">
      <c r="U309">
        <f t="shared" si="34"/>
        <v>3.0700000000000072E-3</v>
      </c>
      <c r="V309">
        <f t="shared" si="33"/>
        <v>1710.501370582663</v>
      </c>
    </row>
    <row r="310" spans="21:22">
      <c r="U310">
        <f t="shared" si="34"/>
        <v>3.0800000000000072E-3</v>
      </c>
      <c r="V310">
        <f t="shared" si="33"/>
        <v>1711.3229231064504</v>
      </c>
    </row>
    <row r="311" spans="21:22">
      <c r="U311">
        <f t="shared" si="34"/>
        <v>3.0900000000000072E-3</v>
      </c>
      <c r="V311">
        <f t="shared" si="33"/>
        <v>1712.1426024065108</v>
      </c>
    </row>
    <row r="312" spans="21:22">
      <c r="U312">
        <f t="shared" si="34"/>
        <v>3.1000000000000073E-3</v>
      </c>
      <c r="V312">
        <f t="shared" si="33"/>
        <v>1712.9604191872231</v>
      </c>
    </row>
    <row r="313" spans="21:22">
      <c r="U313">
        <f t="shared" si="34"/>
        <v>3.1100000000000073E-3</v>
      </c>
      <c r="V313">
        <f t="shared" si="33"/>
        <v>1713.7763840570833</v>
      </c>
    </row>
    <row r="314" spans="21:22">
      <c r="U314">
        <f t="shared" si="34"/>
        <v>3.1200000000000073E-3</v>
      </c>
      <c r="V314">
        <f t="shared" si="33"/>
        <v>1714.5905075299449</v>
      </c>
    </row>
    <row r="315" spans="21:22">
      <c r="U315">
        <f t="shared" si="34"/>
        <v>3.1300000000000073E-3</v>
      </c>
      <c r="V315">
        <f t="shared" si="33"/>
        <v>1715.4028000260996</v>
      </c>
    </row>
    <row r="316" spans="21:22">
      <c r="U316">
        <f t="shared" si="34"/>
        <v>3.1400000000000074E-3</v>
      </c>
      <c r="V316">
        <f t="shared" si="33"/>
        <v>1716.2132718734388</v>
      </c>
    </row>
    <row r="317" spans="21:22">
      <c r="U317">
        <f t="shared" si="34"/>
        <v>3.1500000000000074E-3</v>
      </c>
      <c r="V317">
        <f t="shared" si="33"/>
        <v>1717.02193330859</v>
      </c>
    </row>
    <row r="318" spans="21:22">
      <c r="U318">
        <f t="shared" si="34"/>
        <v>3.1600000000000074E-3</v>
      </c>
      <c r="V318">
        <f t="shared" si="33"/>
        <v>1717.8287944779509</v>
      </c>
    </row>
    <row r="319" spans="21:22">
      <c r="U319">
        <f t="shared" si="34"/>
        <v>3.1700000000000074E-3</v>
      </c>
      <c r="V319">
        <f t="shared" si="33"/>
        <v>1718.633865438841</v>
      </c>
    </row>
    <row r="320" spans="21:22">
      <c r="U320">
        <f t="shared" si="34"/>
        <v>3.1800000000000075E-3</v>
      </c>
      <c r="V320">
        <f t="shared" si="33"/>
        <v>1719.4371561605024</v>
      </c>
    </row>
    <row r="321" spans="21:22">
      <c r="U321">
        <f t="shared" si="34"/>
        <v>3.1900000000000075E-3</v>
      </c>
      <c r="V321">
        <f t="shared" si="33"/>
        <v>1720.2386765251708</v>
      </c>
    </row>
    <row r="322" spans="21:22">
      <c r="U322">
        <f t="shared" si="34"/>
        <v>3.2000000000000075E-3</v>
      </c>
      <c r="V322">
        <f t="shared" si="33"/>
        <v>1721.0384363291378</v>
      </c>
    </row>
    <row r="323" spans="21:22">
      <c r="U323">
        <f t="shared" si="34"/>
        <v>3.2100000000000076E-3</v>
      </c>
      <c r="V323">
        <f t="shared" ref="V323:V386" si="35">-U323/(0.00008617*(U323*LN(U323)+(1-U323)*LN(1-U323)))</f>
        <v>1721.8364452837016</v>
      </c>
    </row>
    <row r="324" spans="21:22">
      <c r="U324">
        <f t="shared" ref="U324:U387" si="36">U323+0.00001</f>
        <v>3.2200000000000076E-3</v>
      </c>
      <c r="V324">
        <f t="shared" si="35"/>
        <v>1722.6327130162381</v>
      </c>
    </row>
    <row r="325" spans="21:22">
      <c r="U325">
        <f t="shared" si="36"/>
        <v>3.2300000000000076E-3</v>
      </c>
      <c r="V325">
        <f t="shared" si="35"/>
        <v>1723.4272490711289</v>
      </c>
    </row>
    <row r="326" spans="21:22">
      <c r="U326">
        <f t="shared" si="36"/>
        <v>3.2400000000000076E-3</v>
      </c>
      <c r="V326">
        <f t="shared" si="35"/>
        <v>1724.2200629107547</v>
      </c>
    </row>
    <row r="327" spans="21:22">
      <c r="U327">
        <f t="shared" si="36"/>
        <v>3.2500000000000077E-3</v>
      </c>
      <c r="V327">
        <f t="shared" si="35"/>
        <v>1725.0111639164807</v>
      </c>
    </row>
    <row r="328" spans="21:22">
      <c r="U328">
        <f t="shared" si="36"/>
        <v>3.2600000000000077E-3</v>
      </c>
      <c r="V328">
        <f t="shared" si="35"/>
        <v>1725.8005613895386</v>
      </c>
    </row>
    <row r="329" spans="21:22">
      <c r="U329">
        <f t="shared" si="36"/>
        <v>3.2700000000000077E-3</v>
      </c>
      <c r="V329">
        <f t="shared" si="35"/>
        <v>1726.5882645520237</v>
      </c>
    </row>
    <row r="330" spans="21:22">
      <c r="U330">
        <f t="shared" si="36"/>
        <v>3.2800000000000077E-3</v>
      </c>
      <c r="V330">
        <f t="shared" si="35"/>
        <v>1727.3742825477414</v>
      </c>
    </row>
    <row r="331" spans="21:22">
      <c r="U331">
        <f t="shared" si="36"/>
        <v>3.2900000000000078E-3</v>
      </c>
      <c r="V331">
        <f t="shared" si="35"/>
        <v>1728.1586244431805</v>
      </c>
    </row>
    <row r="332" spans="21:22">
      <c r="U332">
        <f t="shared" si="36"/>
        <v>3.3000000000000078E-3</v>
      </c>
      <c r="V332">
        <f t="shared" si="35"/>
        <v>1728.9412992283385</v>
      </c>
    </row>
    <row r="333" spans="21:22">
      <c r="U333">
        <f t="shared" si="36"/>
        <v>3.3100000000000078E-3</v>
      </c>
      <c r="V333">
        <f t="shared" si="35"/>
        <v>1729.7223158176262</v>
      </c>
    </row>
    <row r="334" spans="21:22">
      <c r="U334">
        <f t="shared" si="36"/>
        <v>3.3200000000000078E-3</v>
      </c>
      <c r="V334">
        <f t="shared" si="35"/>
        <v>1730.5016830507543</v>
      </c>
    </row>
    <row r="335" spans="21:22">
      <c r="U335">
        <f t="shared" si="36"/>
        <v>3.3300000000000079E-3</v>
      </c>
      <c r="V335">
        <f t="shared" si="35"/>
        <v>1731.2794096935281</v>
      </c>
    </row>
    <row r="336" spans="21:22">
      <c r="U336">
        <f t="shared" si="36"/>
        <v>3.3400000000000079E-3</v>
      </c>
      <c r="V336">
        <f t="shared" si="35"/>
        <v>1732.0555044387502</v>
      </c>
    </row>
    <row r="337" spans="21:22">
      <c r="U337">
        <f t="shared" si="36"/>
        <v>3.3500000000000079E-3</v>
      </c>
      <c r="V337">
        <f t="shared" si="35"/>
        <v>1732.8299759069907</v>
      </c>
    </row>
    <row r="338" spans="21:22">
      <c r="U338">
        <f t="shared" si="36"/>
        <v>3.3600000000000079E-3</v>
      </c>
      <c r="V338">
        <f t="shared" si="35"/>
        <v>1733.6028326474266</v>
      </c>
    </row>
    <row r="339" spans="21:22">
      <c r="U339">
        <f t="shared" si="36"/>
        <v>3.370000000000008E-3</v>
      </c>
      <c r="V339">
        <f t="shared" si="35"/>
        <v>1734.3740831386699</v>
      </c>
    </row>
    <row r="340" spans="21:22">
      <c r="U340">
        <f t="shared" si="36"/>
        <v>3.380000000000008E-3</v>
      </c>
      <c r="V340">
        <f t="shared" si="35"/>
        <v>1735.1437357895018</v>
      </c>
    </row>
    <row r="341" spans="21:22">
      <c r="U341">
        <f t="shared" si="36"/>
        <v>3.390000000000008E-3</v>
      </c>
      <c r="V341">
        <f t="shared" si="35"/>
        <v>1735.9117989397182</v>
      </c>
    </row>
    <row r="342" spans="21:22">
      <c r="U342">
        <f t="shared" si="36"/>
        <v>3.4000000000000081E-3</v>
      </c>
      <c r="V342">
        <f t="shared" si="35"/>
        <v>1736.6782808608455</v>
      </c>
    </row>
    <row r="343" spans="21:22">
      <c r="U343">
        <f t="shared" si="36"/>
        <v>3.4100000000000081E-3</v>
      </c>
      <c r="V343">
        <f t="shared" si="35"/>
        <v>1737.4431897569184</v>
      </c>
    </row>
    <row r="344" spans="21:22">
      <c r="U344">
        <f t="shared" si="36"/>
        <v>3.4200000000000081E-3</v>
      </c>
      <c r="V344">
        <f t="shared" si="35"/>
        <v>1738.2065337652566</v>
      </c>
    </row>
    <row r="345" spans="21:22">
      <c r="U345">
        <f t="shared" si="36"/>
        <v>3.4300000000000081E-3</v>
      </c>
      <c r="V345">
        <f t="shared" si="35"/>
        <v>1738.9683209571447</v>
      </c>
    </row>
    <row r="346" spans="21:22">
      <c r="U346">
        <f t="shared" si="36"/>
        <v>3.4400000000000082E-3</v>
      </c>
      <c r="V346">
        <f t="shared" si="35"/>
        <v>1739.728559338625</v>
      </c>
    </row>
    <row r="347" spans="21:22">
      <c r="U347">
        <f t="shared" si="36"/>
        <v>3.4500000000000082E-3</v>
      </c>
      <c r="V347">
        <f t="shared" si="35"/>
        <v>1740.4872568511557</v>
      </c>
    </row>
    <row r="348" spans="21:22">
      <c r="U348">
        <f t="shared" si="36"/>
        <v>3.4600000000000082E-3</v>
      </c>
      <c r="V348">
        <f t="shared" si="35"/>
        <v>1741.2444213723452</v>
      </c>
    </row>
    <row r="349" spans="21:22">
      <c r="U349">
        <f t="shared" si="36"/>
        <v>3.4700000000000082E-3</v>
      </c>
      <c r="V349">
        <f t="shared" si="35"/>
        <v>1742.0000607166744</v>
      </c>
    </row>
    <row r="350" spans="21:22">
      <c r="U350">
        <f t="shared" si="36"/>
        <v>3.4800000000000083E-3</v>
      </c>
      <c r="V350">
        <f t="shared" si="35"/>
        <v>1742.7541826361241</v>
      </c>
    </row>
    <row r="351" spans="21:22">
      <c r="U351">
        <f t="shared" si="36"/>
        <v>3.4900000000000083E-3</v>
      </c>
      <c r="V351">
        <f t="shared" si="35"/>
        <v>1743.5067948209221</v>
      </c>
    </row>
    <row r="352" spans="21:22">
      <c r="U352">
        <f t="shared" si="36"/>
        <v>3.5000000000000083E-3</v>
      </c>
      <c r="V352">
        <f t="shared" si="35"/>
        <v>1744.2579049001474</v>
      </c>
    </row>
    <row r="353" spans="21:22">
      <c r="U353">
        <f t="shared" si="36"/>
        <v>3.5100000000000083E-3</v>
      </c>
      <c r="V353">
        <f t="shared" si="35"/>
        <v>1745.0075204424527</v>
      </c>
    </row>
    <row r="354" spans="21:22">
      <c r="U354">
        <f t="shared" si="36"/>
        <v>3.5200000000000084E-3</v>
      </c>
      <c r="V354">
        <f t="shared" si="35"/>
        <v>1745.75564895666</v>
      </c>
    </row>
    <row r="355" spans="21:22">
      <c r="U355">
        <f t="shared" si="36"/>
        <v>3.5300000000000084E-3</v>
      </c>
      <c r="V355">
        <f t="shared" si="35"/>
        <v>1746.502297892428</v>
      </c>
    </row>
    <row r="356" spans="21:22">
      <c r="U356">
        <f t="shared" si="36"/>
        <v>3.5400000000000084E-3</v>
      </c>
      <c r="V356">
        <f t="shared" si="35"/>
        <v>1747.2474746409082</v>
      </c>
    </row>
    <row r="357" spans="21:22">
      <c r="U357">
        <f t="shared" si="36"/>
        <v>3.5500000000000084E-3</v>
      </c>
      <c r="V357">
        <f t="shared" si="35"/>
        <v>1747.9911865353156</v>
      </c>
    </row>
    <row r="358" spans="21:22">
      <c r="U358">
        <f t="shared" si="36"/>
        <v>3.5600000000000085E-3</v>
      </c>
      <c r="V358">
        <f t="shared" si="35"/>
        <v>1748.7334408516069</v>
      </c>
    </row>
    <row r="359" spans="21:22">
      <c r="U359">
        <f t="shared" si="36"/>
        <v>3.5700000000000085E-3</v>
      </c>
      <c r="V359">
        <f t="shared" si="35"/>
        <v>1749.4742448090342</v>
      </c>
    </row>
    <row r="360" spans="21:22">
      <c r="U360">
        <f t="shared" si="36"/>
        <v>3.5800000000000085E-3</v>
      </c>
      <c r="V360">
        <f t="shared" si="35"/>
        <v>1750.2136055707692</v>
      </c>
    </row>
    <row r="361" spans="21:22">
      <c r="U361">
        <f t="shared" si="36"/>
        <v>3.5900000000000085E-3</v>
      </c>
      <c r="V361">
        <f t="shared" si="35"/>
        <v>1750.9515302445191</v>
      </c>
    </row>
    <row r="362" spans="21:22">
      <c r="U362">
        <f t="shared" si="36"/>
        <v>3.6000000000000086E-3</v>
      </c>
      <c r="V362">
        <f t="shared" si="35"/>
        <v>1751.6880258830536</v>
      </c>
    </row>
    <row r="363" spans="21:22">
      <c r="U363">
        <f t="shared" si="36"/>
        <v>3.6100000000000086E-3</v>
      </c>
      <c r="V363">
        <f t="shared" si="35"/>
        <v>1752.4230994848467</v>
      </c>
    </row>
    <row r="364" spans="21:22">
      <c r="U364">
        <f t="shared" si="36"/>
        <v>3.6200000000000086E-3</v>
      </c>
      <c r="V364">
        <f t="shared" si="35"/>
        <v>1753.1567579945906</v>
      </c>
    </row>
    <row r="365" spans="21:22">
      <c r="U365">
        <f t="shared" si="36"/>
        <v>3.6300000000000087E-3</v>
      </c>
      <c r="V365">
        <f t="shared" si="35"/>
        <v>1753.8890083037772</v>
      </c>
    </row>
    <row r="366" spans="21:22">
      <c r="U366">
        <f t="shared" si="36"/>
        <v>3.6400000000000087E-3</v>
      </c>
      <c r="V366">
        <f t="shared" si="35"/>
        <v>1754.6198572512801</v>
      </c>
    </row>
    <row r="367" spans="21:22">
      <c r="U367">
        <f t="shared" si="36"/>
        <v>3.6500000000000087E-3</v>
      </c>
      <c r="V367">
        <f t="shared" si="35"/>
        <v>1755.3493116238419</v>
      </c>
    </row>
    <row r="368" spans="21:22">
      <c r="U368">
        <f t="shared" si="36"/>
        <v>3.6600000000000087E-3</v>
      </c>
      <c r="V368">
        <f t="shared" si="35"/>
        <v>1756.0773781566802</v>
      </c>
    </row>
    <row r="369" spans="21:22">
      <c r="U369">
        <f t="shared" si="36"/>
        <v>3.6700000000000088E-3</v>
      </c>
      <c r="V369">
        <f t="shared" si="35"/>
        <v>1756.8040635339537</v>
      </c>
    </row>
    <row r="370" spans="21:22">
      <c r="U370">
        <f t="shared" si="36"/>
        <v>3.6800000000000088E-3</v>
      </c>
      <c r="V370">
        <f t="shared" si="35"/>
        <v>1757.5293743893544</v>
      </c>
    </row>
    <row r="371" spans="21:22">
      <c r="U371">
        <f t="shared" si="36"/>
        <v>3.6900000000000088E-3</v>
      </c>
      <c r="V371">
        <f t="shared" si="35"/>
        <v>1758.2533173065667</v>
      </c>
    </row>
    <row r="372" spans="21:22">
      <c r="U372">
        <f t="shared" si="36"/>
        <v>3.7000000000000088E-3</v>
      </c>
      <c r="V372">
        <f t="shared" si="35"/>
        <v>1758.9758988198071</v>
      </c>
    </row>
    <row r="373" spans="21:22">
      <c r="U373">
        <f t="shared" si="36"/>
        <v>3.7100000000000089E-3</v>
      </c>
      <c r="V373">
        <f t="shared" si="35"/>
        <v>1759.69712541435</v>
      </c>
    </row>
    <row r="374" spans="21:22">
      <c r="U374">
        <f t="shared" si="36"/>
        <v>3.7200000000000089E-3</v>
      </c>
      <c r="V374">
        <f t="shared" si="35"/>
        <v>1760.4170035269733</v>
      </c>
    </row>
    <row r="375" spans="21:22">
      <c r="U375">
        <f t="shared" si="36"/>
        <v>3.7300000000000089E-3</v>
      </c>
      <c r="V375">
        <f t="shared" si="35"/>
        <v>1761.1355395465123</v>
      </c>
    </row>
    <row r="376" spans="21:22">
      <c r="U376">
        <f t="shared" si="36"/>
        <v>3.7400000000000089E-3</v>
      </c>
      <c r="V376">
        <f t="shared" si="35"/>
        <v>1761.8527398142919</v>
      </c>
    </row>
    <row r="377" spans="21:22">
      <c r="U377">
        <f t="shared" si="36"/>
        <v>3.750000000000009E-3</v>
      </c>
      <c r="V377">
        <f t="shared" si="35"/>
        <v>1762.5686106246285</v>
      </c>
    </row>
    <row r="378" spans="21:22">
      <c r="U378">
        <f t="shared" si="36"/>
        <v>3.760000000000009E-3</v>
      </c>
      <c r="V378">
        <f t="shared" si="35"/>
        <v>1763.2831582253298</v>
      </c>
    </row>
    <row r="379" spans="21:22">
      <c r="U379">
        <f t="shared" si="36"/>
        <v>3.770000000000009E-3</v>
      </c>
      <c r="V379">
        <f t="shared" si="35"/>
        <v>1763.9963888181032</v>
      </c>
    </row>
    <row r="380" spans="21:22">
      <c r="U380">
        <f t="shared" si="36"/>
        <v>3.780000000000009E-3</v>
      </c>
      <c r="V380">
        <f t="shared" si="35"/>
        <v>1764.7083085590868</v>
      </c>
    </row>
    <row r="381" spans="21:22">
      <c r="U381">
        <f t="shared" si="36"/>
        <v>3.7900000000000091E-3</v>
      </c>
      <c r="V381">
        <f t="shared" si="35"/>
        <v>1765.4189235592426</v>
      </c>
    </row>
    <row r="382" spans="21:22">
      <c r="U382">
        <f t="shared" si="36"/>
        <v>3.8000000000000091E-3</v>
      </c>
      <c r="V382">
        <f t="shared" si="35"/>
        <v>1766.1282398848364</v>
      </c>
    </row>
    <row r="383" spans="21:22">
      <c r="U383">
        <f t="shared" si="36"/>
        <v>3.8100000000000091E-3</v>
      </c>
      <c r="V383">
        <f t="shared" si="35"/>
        <v>1766.8362635579035</v>
      </c>
    </row>
    <row r="384" spans="21:22">
      <c r="U384">
        <f t="shared" si="36"/>
        <v>3.8200000000000092E-3</v>
      </c>
      <c r="V384">
        <f t="shared" si="35"/>
        <v>1767.5430005566325</v>
      </c>
    </row>
    <row r="385" spans="21:22">
      <c r="U385">
        <f t="shared" si="36"/>
        <v>3.8300000000000092E-3</v>
      </c>
      <c r="V385">
        <f t="shared" si="35"/>
        <v>1768.2484568158607</v>
      </c>
    </row>
    <row r="386" spans="21:22">
      <c r="U386">
        <f t="shared" si="36"/>
        <v>3.8400000000000092E-3</v>
      </c>
      <c r="V386">
        <f t="shared" si="35"/>
        <v>1768.9526382274498</v>
      </c>
    </row>
    <row r="387" spans="21:22">
      <c r="U387">
        <f t="shared" si="36"/>
        <v>3.8500000000000092E-3</v>
      </c>
      <c r="V387">
        <f t="shared" ref="V387:V450" si="37">-U387/(0.00008617*(U387*LN(U387)+(1-U387)*LN(1-U387)))</f>
        <v>1769.655550640729</v>
      </c>
    </row>
    <row r="388" spans="21:22">
      <c r="U388">
        <f t="shared" ref="U388:U451" si="38">U387+0.00001</f>
        <v>3.8600000000000093E-3</v>
      </c>
      <c r="V388">
        <f t="shared" si="37"/>
        <v>1770.3571998629379</v>
      </c>
    </row>
    <row r="389" spans="21:22">
      <c r="U389">
        <f t="shared" si="38"/>
        <v>3.8700000000000093E-3</v>
      </c>
      <c r="V389">
        <f t="shared" si="37"/>
        <v>1771.0575916595842</v>
      </c>
    </row>
    <row r="390" spans="21:22">
      <c r="U390">
        <f t="shared" si="38"/>
        <v>3.8800000000000093E-3</v>
      </c>
      <c r="V390">
        <f t="shared" si="37"/>
        <v>1771.7567317549112</v>
      </c>
    </row>
    <row r="391" spans="21:22">
      <c r="U391">
        <f t="shared" si="38"/>
        <v>3.8900000000000093E-3</v>
      </c>
      <c r="V391">
        <f t="shared" si="37"/>
        <v>1772.4546258322393</v>
      </c>
    </row>
    <row r="392" spans="21:22">
      <c r="U392">
        <f t="shared" si="38"/>
        <v>3.9000000000000094E-3</v>
      </c>
      <c r="V392">
        <f t="shared" si="37"/>
        <v>1773.1512795344258</v>
      </c>
    </row>
    <row r="393" spans="21:22">
      <c r="U393">
        <f t="shared" si="38"/>
        <v>3.910000000000009E-3</v>
      </c>
      <c r="V393">
        <f t="shared" si="37"/>
        <v>1773.8466984642009</v>
      </c>
    </row>
    <row r="394" spans="21:22">
      <c r="U394">
        <f t="shared" si="38"/>
        <v>3.9200000000000085E-3</v>
      </c>
      <c r="V394">
        <f t="shared" si="37"/>
        <v>1774.5408881845806</v>
      </c>
    </row>
    <row r="395" spans="21:22">
      <c r="U395">
        <f t="shared" si="38"/>
        <v>3.9300000000000081E-3</v>
      </c>
      <c r="V395">
        <f t="shared" si="37"/>
        <v>1775.2338542192711</v>
      </c>
    </row>
    <row r="396" spans="21:22">
      <c r="U396">
        <f t="shared" si="38"/>
        <v>3.9400000000000077E-3</v>
      </c>
      <c r="V396">
        <f t="shared" si="37"/>
        <v>1775.9256020529936</v>
      </c>
    </row>
    <row r="397" spans="21:22">
      <c r="U397">
        <f t="shared" si="38"/>
        <v>3.9500000000000073E-3</v>
      </c>
      <c r="V397">
        <f t="shared" si="37"/>
        <v>1776.6161371319192</v>
      </c>
    </row>
    <row r="398" spans="21:22">
      <c r="U398">
        <f t="shared" si="38"/>
        <v>3.9600000000000069E-3</v>
      </c>
      <c r="V398">
        <f t="shared" si="37"/>
        <v>1777.3054648639852</v>
      </c>
    </row>
    <row r="399" spans="21:22">
      <c r="U399">
        <f t="shared" si="38"/>
        <v>3.9700000000000065E-3</v>
      </c>
      <c r="V399">
        <f t="shared" si="37"/>
        <v>1777.99359061928</v>
      </c>
    </row>
    <row r="400" spans="21:22">
      <c r="U400">
        <f t="shared" si="38"/>
        <v>3.9800000000000061E-3</v>
      </c>
      <c r="V400">
        <f t="shared" si="37"/>
        <v>1778.6805197304293</v>
      </c>
    </row>
    <row r="401" spans="21:22">
      <c r="U401">
        <f t="shared" si="38"/>
        <v>3.9900000000000057E-3</v>
      </c>
      <c r="V401">
        <f t="shared" si="37"/>
        <v>1779.3662574928971</v>
      </c>
    </row>
    <row r="402" spans="21:22">
      <c r="U402">
        <f t="shared" si="38"/>
        <v>4.0000000000000053E-3</v>
      </c>
      <c r="V402">
        <f t="shared" si="37"/>
        <v>1780.0508091653969</v>
      </c>
    </row>
    <row r="403" spans="21:22">
      <c r="U403">
        <f t="shared" si="38"/>
        <v>4.0100000000000049E-3</v>
      </c>
      <c r="V403">
        <f t="shared" si="37"/>
        <v>1780.7341799701887</v>
      </c>
    </row>
    <row r="404" spans="21:22">
      <c r="U404">
        <f t="shared" si="38"/>
        <v>4.0200000000000045E-3</v>
      </c>
      <c r="V404">
        <f t="shared" si="37"/>
        <v>1781.4163750934424</v>
      </c>
    </row>
    <row r="405" spans="21:22">
      <c r="U405">
        <f t="shared" si="38"/>
        <v>4.0300000000000041E-3</v>
      </c>
      <c r="V405">
        <f t="shared" si="37"/>
        <v>1782.0973996856023</v>
      </c>
    </row>
    <row r="406" spans="21:22">
      <c r="U406">
        <f t="shared" si="38"/>
        <v>4.0400000000000037E-3</v>
      </c>
      <c r="V406">
        <f t="shared" si="37"/>
        <v>1782.7772588616656</v>
      </c>
    </row>
    <row r="407" spans="21:22">
      <c r="U407">
        <f t="shared" si="38"/>
        <v>4.0500000000000033E-3</v>
      </c>
      <c r="V407">
        <f t="shared" si="37"/>
        <v>1783.4559577015773</v>
      </c>
    </row>
    <row r="408" spans="21:22">
      <c r="U408">
        <f t="shared" si="38"/>
        <v>4.0600000000000028E-3</v>
      </c>
      <c r="V408">
        <f t="shared" si="37"/>
        <v>1784.1335012505026</v>
      </c>
    </row>
    <row r="409" spans="21:22">
      <c r="U409">
        <f t="shared" si="38"/>
        <v>4.0700000000000024E-3</v>
      </c>
      <c r="V409">
        <f t="shared" si="37"/>
        <v>1784.8098945191753</v>
      </c>
    </row>
    <row r="410" spans="21:22">
      <c r="U410">
        <f t="shared" si="38"/>
        <v>4.080000000000002E-3</v>
      </c>
      <c r="V410">
        <f t="shared" si="37"/>
        <v>1785.485142484237</v>
      </c>
    </row>
    <row r="411" spans="21:22">
      <c r="U411">
        <f t="shared" si="38"/>
        <v>4.0900000000000016E-3</v>
      </c>
      <c r="V411">
        <f t="shared" si="37"/>
        <v>1786.1592500885017</v>
      </c>
    </row>
    <row r="412" spans="21:22">
      <c r="U412">
        <f t="shared" si="38"/>
        <v>4.1000000000000012E-3</v>
      </c>
      <c r="V412">
        <f t="shared" si="37"/>
        <v>1786.8322222413285</v>
      </c>
    </row>
    <row r="413" spans="21:22">
      <c r="U413">
        <f t="shared" si="38"/>
        <v>4.1100000000000008E-3</v>
      </c>
      <c r="V413">
        <f t="shared" si="37"/>
        <v>1787.5040638188771</v>
      </c>
    </row>
    <row r="414" spans="21:22">
      <c r="U414">
        <f t="shared" si="38"/>
        <v>4.1200000000000004E-3</v>
      </c>
      <c r="V414">
        <f t="shared" si="37"/>
        <v>1788.1747796644343</v>
      </c>
    </row>
    <row r="415" spans="21:22">
      <c r="U415">
        <f t="shared" si="38"/>
        <v>4.13E-3</v>
      </c>
      <c r="V415">
        <f t="shared" si="37"/>
        <v>1788.8443745887405</v>
      </c>
    </row>
    <row r="416" spans="21:22">
      <c r="U416">
        <f t="shared" si="38"/>
        <v>4.1399999999999996E-3</v>
      </c>
      <c r="V416">
        <f t="shared" si="37"/>
        <v>1789.5128533702314</v>
      </c>
    </row>
    <row r="417" spans="21:22">
      <c r="U417">
        <f t="shared" si="38"/>
        <v>4.1499999999999992E-3</v>
      </c>
      <c r="V417">
        <f t="shared" si="37"/>
        <v>1790.1802207553962</v>
      </c>
    </row>
    <row r="418" spans="21:22">
      <c r="U418">
        <f t="shared" si="38"/>
        <v>4.1599999999999988E-3</v>
      </c>
      <c r="V418">
        <f t="shared" si="37"/>
        <v>1790.8464814590056</v>
      </c>
    </row>
    <row r="419" spans="21:22">
      <c r="U419">
        <f t="shared" si="38"/>
        <v>4.1699999999999984E-3</v>
      </c>
      <c r="V419">
        <f t="shared" si="37"/>
        <v>1791.5116401644614</v>
      </c>
    </row>
    <row r="420" spans="21:22">
      <c r="U420">
        <f t="shared" si="38"/>
        <v>4.179999999999998E-3</v>
      </c>
      <c r="V420">
        <f t="shared" si="37"/>
        <v>1792.1757015240278</v>
      </c>
    </row>
    <row r="421" spans="21:22">
      <c r="U421">
        <f t="shared" si="38"/>
        <v>4.1899999999999975E-3</v>
      </c>
      <c r="V421">
        <f t="shared" si="37"/>
        <v>1792.8386701591344</v>
      </c>
    </row>
    <row r="422" spans="21:22">
      <c r="U422">
        <f t="shared" si="38"/>
        <v>4.1999999999999971E-3</v>
      </c>
      <c r="V422">
        <f t="shared" si="37"/>
        <v>1793.5005506606783</v>
      </c>
    </row>
    <row r="423" spans="21:22">
      <c r="U423">
        <f t="shared" si="38"/>
        <v>4.2099999999999967E-3</v>
      </c>
      <c r="V423">
        <f t="shared" si="37"/>
        <v>1794.1613475892443</v>
      </c>
    </row>
    <row r="424" spans="21:22">
      <c r="U424">
        <f t="shared" si="38"/>
        <v>4.2199999999999963E-3</v>
      </c>
      <c r="V424">
        <f t="shared" si="37"/>
        <v>1794.8210654754387</v>
      </c>
    </row>
    <row r="425" spans="21:22">
      <c r="U425">
        <f t="shared" si="38"/>
        <v>4.2299999999999959E-3</v>
      </c>
      <c r="V425">
        <f t="shared" si="37"/>
        <v>1795.4797088201046</v>
      </c>
    </row>
    <row r="426" spans="21:22">
      <c r="U426">
        <f t="shared" si="38"/>
        <v>4.2399999999999955E-3</v>
      </c>
      <c r="V426">
        <f t="shared" si="37"/>
        <v>1796.1372820946074</v>
      </c>
    </row>
    <row r="427" spans="21:22">
      <c r="U427">
        <f t="shared" si="38"/>
        <v>4.2499999999999951E-3</v>
      </c>
      <c r="V427">
        <f t="shared" si="37"/>
        <v>1796.793789741125</v>
      </c>
    </row>
    <row r="428" spans="21:22">
      <c r="U428">
        <f t="shared" si="38"/>
        <v>4.2599999999999947E-3</v>
      </c>
      <c r="V428">
        <f t="shared" si="37"/>
        <v>1797.4492361728499</v>
      </c>
    </row>
    <row r="429" spans="21:22">
      <c r="U429">
        <f t="shared" si="38"/>
        <v>4.2699999999999943E-3</v>
      </c>
      <c r="V429">
        <f t="shared" si="37"/>
        <v>1798.1036257743101</v>
      </c>
    </row>
    <row r="430" spans="21:22">
      <c r="U430">
        <f t="shared" si="38"/>
        <v>4.2799999999999939E-3</v>
      </c>
      <c r="V430">
        <f t="shared" si="37"/>
        <v>1798.7569629015663</v>
      </c>
    </row>
    <row r="431" spans="21:22">
      <c r="U431">
        <f t="shared" si="38"/>
        <v>4.2899999999999935E-3</v>
      </c>
      <c r="V431">
        <f t="shared" si="37"/>
        <v>1799.4092518824882</v>
      </c>
    </row>
    <row r="432" spans="21:22">
      <c r="U432">
        <f t="shared" si="38"/>
        <v>4.2999999999999931E-3</v>
      </c>
      <c r="V432">
        <f t="shared" si="37"/>
        <v>1800.0604970170248</v>
      </c>
    </row>
    <row r="433" spans="21:22">
      <c r="U433">
        <f t="shared" si="38"/>
        <v>4.3099999999999927E-3</v>
      </c>
      <c r="V433">
        <f t="shared" si="37"/>
        <v>1800.7107025773971</v>
      </c>
    </row>
    <row r="434" spans="21:22">
      <c r="U434">
        <f t="shared" si="38"/>
        <v>4.3199999999999922E-3</v>
      </c>
      <c r="V434">
        <f t="shared" si="37"/>
        <v>1801.3598728083994</v>
      </c>
    </row>
    <row r="435" spans="21:22">
      <c r="U435">
        <f t="shared" si="38"/>
        <v>4.3299999999999918E-3</v>
      </c>
      <c r="V435">
        <f t="shared" si="37"/>
        <v>1802.008011927589</v>
      </c>
    </row>
    <row r="436" spans="21:22">
      <c r="U436">
        <f t="shared" si="38"/>
        <v>4.3399999999999914E-3</v>
      </c>
      <c r="V436">
        <f t="shared" si="37"/>
        <v>1802.6551241255461</v>
      </c>
    </row>
    <row r="437" spans="21:22">
      <c r="U437">
        <f t="shared" si="38"/>
        <v>4.349999999999991E-3</v>
      </c>
      <c r="V437">
        <f t="shared" si="37"/>
        <v>1803.3012135661272</v>
      </c>
    </row>
    <row r="438" spans="21:22">
      <c r="U438">
        <f t="shared" si="38"/>
        <v>4.3599999999999906E-3</v>
      </c>
      <c r="V438">
        <f t="shared" si="37"/>
        <v>1803.9462843866509</v>
      </c>
    </row>
    <row r="439" spans="21:22">
      <c r="U439">
        <f t="shared" si="38"/>
        <v>4.3699999999999902E-3</v>
      </c>
      <c r="V439">
        <f t="shared" si="37"/>
        <v>1804.5903406981813</v>
      </c>
    </row>
    <row r="440" spans="21:22">
      <c r="U440">
        <f t="shared" si="38"/>
        <v>4.3799999999999898E-3</v>
      </c>
      <c r="V440">
        <f t="shared" si="37"/>
        <v>1805.2333865857081</v>
      </c>
    </row>
    <row r="441" spans="21:22">
      <c r="U441">
        <f t="shared" si="38"/>
        <v>4.3899999999999894E-3</v>
      </c>
      <c r="V441">
        <f t="shared" si="37"/>
        <v>1805.87542610839</v>
      </c>
    </row>
    <row r="442" spans="21:22">
      <c r="U442">
        <f t="shared" si="38"/>
        <v>4.399999999999989E-3</v>
      </c>
      <c r="V442">
        <f t="shared" si="37"/>
        <v>1806.5164632998001</v>
      </c>
    </row>
    <row r="443" spans="21:22">
      <c r="U443">
        <f t="shared" si="38"/>
        <v>4.4099999999999886E-3</v>
      </c>
      <c r="V443">
        <f t="shared" si="37"/>
        <v>1807.1565021680947</v>
      </c>
    </row>
    <row r="444" spans="21:22">
      <c r="U444">
        <f t="shared" si="38"/>
        <v>4.4199999999999882E-3</v>
      </c>
      <c r="V444">
        <f t="shared" si="37"/>
        <v>1807.7955466962894</v>
      </c>
    </row>
    <row r="445" spans="21:22">
      <c r="U445">
        <f t="shared" si="38"/>
        <v>4.4299999999999878E-3</v>
      </c>
      <c r="V445">
        <f t="shared" si="37"/>
        <v>1808.4336008424202</v>
      </c>
    </row>
    <row r="446" spans="21:22">
      <c r="U446">
        <f t="shared" si="38"/>
        <v>4.4399999999999874E-3</v>
      </c>
      <c r="V446">
        <f t="shared" si="37"/>
        <v>1809.0706685397836</v>
      </c>
    </row>
    <row r="447" spans="21:22">
      <c r="U447">
        <f t="shared" si="38"/>
        <v>4.449999999999987E-3</v>
      </c>
      <c r="V447">
        <f t="shared" si="37"/>
        <v>1809.7067536971638</v>
      </c>
    </row>
    <row r="448" spans="21:22">
      <c r="U448">
        <f t="shared" si="38"/>
        <v>4.4599999999999865E-3</v>
      </c>
      <c r="V448">
        <f t="shared" si="37"/>
        <v>1810.341860198992</v>
      </c>
    </row>
    <row r="449" spans="21:22">
      <c r="U449">
        <f t="shared" si="38"/>
        <v>4.4699999999999861E-3</v>
      </c>
      <c r="V449">
        <f t="shared" si="37"/>
        <v>1810.9759919056103</v>
      </c>
    </row>
    <row r="450" spans="21:22">
      <c r="U450">
        <f t="shared" si="38"/>
        <v>4.4799999999999857E-3</v>
      </c>
      <c r="V450">
        <f t="shared" si="37"/>
        <v>1811.6091526534181</v>
      </c>
    </row>
    <row r="451" spans="21:22">
      <c r="U451">
        <f t="shared" si="38"/>
        <v>4.4899999999999853E-3</v>
      </c>
      <c r="V451">
        <f t="shared" ref="V451:V514" si="39">-U451/(0.00008617*(U451*LN(U451)+(1-U451)*LN(1-U451)))</f>
        <v>1812.2413462551292</v>
      </c>
    </row>
    <row r="452" spans="21:22">
      <c r="U452">
        <f t="shared" ref="U452:U515" si="40">U451+0.00001</f>
        <v>4.4999999999999849E-3</v>
      </c>
      <c r="V452">
        <f t="shared" si="39"/>
        <v>1812.8725764999244</v>
      </c>
    </row>
    <row r="453" spans="21:22">
      <c r="U453">
        <f t="shared" si="40"/>
        <v>4.5099999999999845E-3</v>
      </c>
      <c r="V453">
        <f t="shared" si="39"/>
        <v>1813.5028471536671</v>
      </c>
    </row>
    <row r="454" spans="21:22">
      <c r="U454">
        <f t="shared" si="40"/>
        <v>4.5199999999999841E-3</v>
      </c>
      <c r="V454">
        <f t="shared" si="39"/>
        <v>1814.132161959121</v>
      </c>
    </row>
    <row r="455" spans="21:22">
      <c r="U455">
        <f t="shared" si="40"/>
        <v>4.5299999999999837E-3</v>
      </c>
      <c r="V455">
        <f t="shared" si="39"/>
        <v>1814.7605246360943</v>
      </c>
    </row>
    <row r="456" spans="21:22">
      <c r="U456">
        <f t="shared" si="40"/>
        <v>4.5399999999999833E-3</v>
      </c>
      <c r="V456">
        <f t="shared" si="39"/>
        <v>1815.3879388816861</v>
      </c>
    </row>
    <row r="457" spans="21:22">
      <c r="U457">
        <f t="shared" si="40"/>
        <v>4.5499999999999829E-3</v>
      </c>
      <c r="V457">
        <f t="shared" si="39"/>
        <v>1816.0144083704267</v>
      </c>
    </row>
    <row r="458" spans="21:22">
      <c r="U458">
        <f t="shared" si="40"/>
        <v>4.5599999999999825E-3</v>
      </c>
      <c r="V458">
        <f t="shared" si="39"/>
        <v>1816.6399367544861</v>
      </c>
    </row>
    <row r="459" spans="21:22">
      <c r="U459">
        <f t="shared" si="40"/>
        <v>4.5699999999999821E-3</v>
      </c>
      <c r="V459">
        <f t="shared" si="39"/>
        <v>1817.2645276638812</v>
      </c>
    </row>
    <row r="460" spans="21:22">
      <c r="U460">
        <f t="shared" si="40"/>
        <v>4.5799999999999817E-3</v>
      </c>
      <c r="V460">
        <f t="shared" si="39"/>
        <v>1817.8881847066066</v>
      </c>
    </row>
    <row r="461" spans="21:22">
      <c r="U461">
        <f t="shared" si="40"/>
        <v>4.5899999999999812E-3</v>
      </c>
      <c r="V461">
        <f t="shared" si="39"/>
        <v>1818.5109114688746</v>
      </c>
    </row>
    <row r="462" spans="21:22">
      <c r="U462">
        <f t="shared" si="40"/>
        <v>4.5999999999999808E-3</v>
      </c>
      <c r="V462">
        <f t="shared" si="39"/>
        <v>1819.1327115152462</v>
      </c>
    </row>
    <row r="463" spans="21:22">
      <c r="U463">
        <f t="shared" si="40"/>
        <v>4.6099999999999804E-3</v>
      </c>
      <c r="V463">
        <f t="shared" si="39"/>
        <v>1819.753588388827</v>
      </c>
    </row>
    <row r="464" spans="21:22">
      <c r="U464">
        <f t="shared" si="40"/>
        <v>4.61999999999998E-3</v>
      </c>
      <c r="V464">
        <f t="shared" si="39"/>
        <v>1820.3735456114659</v>
      </c>
    </row>
    <row r="465" spans="21:22">
      <c r="U465">
        <f t="shared" si="40"/>
        <v>4.6299999999999796E-3</v>
      </c>
      <c r="V465">
        <f t="shared" si="39"/>
        <v>1820.9925866838794</v>
      </c>
    </row>
    <row r="466" spans="21:22">
      <c r="U466">
        <f t="shared" si="40"/>
        <v>4.6399999999999792E-3</v>
      </c>
      <c r="V466">
        <f t="shared" si="39"/>
        <v>1821.6107150858797</v>
      </c>
    </row>
    <row r="467" spans="21:22">
      <c r="U467">
        <f t="shared" si="40"/>
        <v>4.6499999999999788E-3</v>
      </c>
      <c r="V467">
        <f t="shared" si="39"/>
        <v>1822.2279342764964</v>
      </c>
    </row>
    <row r="468" spans="21:22">
      <c r="U468">
        <f t="shared" si="40"/>
        <v>4.6599999999999784E-3</v>
      </c>
      <c r="V468">
        <f t="shared" si="39"/>
        <v>1822.8442476941652</v>
      </c>
    </row>
    <row r="469" spans="21:22">
      <c r="U469">
        <f t="shared" si="40"/>
        <v>4.669999999999978E-3</v>
      </c>
      <c r="V469">
        <f t="shared" si="39"/>
        <v>1823.4596587569163</v>
      </c>
    </row>
    <row r="470" spans="21:22">
      <c r="U470">
        <f t="shared" si="40"/>
        <v>4.6799999999999776E-3</v>
      </c>
      <c r="V470">
        <f t="shared" si="39"/>
        <v>1824.0741708624905</v>
      </c>
    </row>
    <row r="471" spans="21:22">
      <c r="U471">
        <f t="shared" si="40"/>
        <v>4.6899999999999772E-3</v>
      </c>
      <c r="V471">
        <f t="shared" si="39"/>
        <v>1824.6877873885587</v>
      </c>
    </row>
    <row r="472" spans="21:22">
      <c r="U472">
        <f t="shared" si="40"/>
        <v>4.6999999999999768E-3</v>
      </c>
      <c r="V472">
        <f t="shared" si="39"/>
        <v>1825.3005116928348</v>
      </c>
    </row>
    <row r="473" spans="21:22">
      <c r="U473">
        <f t="shared" si="40"/>
        <v>4.7099999999999764E-3</v>
      </c>
      <c r="V473">
        <f t="shared" si="39"/>
        <v>1825.9123471132557</v>
      </c>
    </row>
    <row r="474" spans="21:22">
      <c r="U474">
        <f t="shared" si="40"/>
        <v>4.719999999999976E-3</v>
      </c>
      <c r="V474">
        <f t="shared" si="39"/>
        <v>1826.5232969681622</v>
      </c>
    </row>
    <row r="475" spans="21:22">
      <c r="U475">
        <f t="shared" si="40"/>
        <v>4.7299999999999755E-3</v>
      </c>
      <c r="V475">
        <f t="shared" si="39"/>
        <v>1827.1333645564073</v>
      </c>
    </row>
    <row r="476" spans="21:22">
      <c r="U476">
        <f t="shared" si="40"/>
        <v>4.7399999999999751E-3</v>
      </c>
      <c r="V476">
        <f t="shared" si="39"/>
        <v>1827.7425531575645</v>
      </c>
    </row>
    <row r="477" spans="21:22">
      <c r="U477">
        <f t="shared" si="40"/>
        <v>4.7499999999999747E-3</v>
      </c>
      <c r="V477">
        <f t="shared" si="39"/>
        <v>1828.3508660320369</v>
      </c>
    </row>
    <row r="478" spans="21:22">
      <c r="U478">
        <f t="shared" si="40"/>
        <v>4.7599999999999743E-3</v>
      </c>
      <c r="V478">
        <f t="shared" si="39"/>
        <v>1828.9583064212272</v>
      </c>
    </row>
    <row r="479" spans="21:22">
      <c r="U479">
        <f t="shared" si="40"/>
        <v>4.7699999999999739E-3</v>
      </c>
      <c r="V479">
        <f t="shared" si="39"/>
        <v>1829.5648775477102</v>
      </c>
    </row>
    <row r="480" spans="21:22">
      <c r="U480">
        <f t="shared" si="40"/>
        <v>4.7799999999999735E-3</v>
      </c>
      <c r="V480">
        <f t="shared" si="39"/>
        <v>1830.1705826153327</v>
      </c>
    </row>
    <row r="481" spans="21:22">
      <c r="U481">
        <f t="shared" si="40"/>
        <v>4.7899999999999731E-3</v>
      </c>
      <c r="V481">
        <f t="shared" si="39"/>
        <v>1830.7754248094184</v>
      </c>
    </row>
    <row r="482" spans="21:22">
      <c r="U482">
        <f t="shared" si="40"/>
        <v>4.7999999999999727E-3</v>
      </c>
      <c r="V482">
        <f t="shared" si="39"/>
        <v>1831.3794072968569</v>
      </c>
    </row>
    <row r="483" spans="21:22">
      <c r="U483">
        <f t="shared" si="40"/>
        <v>4.8099999999999723E-3</v>
      </c>
      <c r="V483">
        <f t="shared" si="39"/>
        <v>1831.9825332263047</v>
      </c>
    </row>
    <row r="484" spans="21:22">
      <c r="U484">
        <f t="shared" si="40"/>
        <v>4.8199999999999719E-3</v>
      </c>
      <c r="V484">
        <f t="shared" si="39"/>
        <v>1832.5848057282799</v>
      </c>
    </row>
    <row r="485" spans="21:22">
      <c r="U485">
        <f t="shared" si="40"/>
        <v>4.8299999999999715E-3</v>
      </c>
      <c r="V485">
        <f t="shared" si="39"/>
        <v>1833.1862279153243</v>
      </c>
    </row>
    <row r="486" spans="21:22">
      <c r="U486">
        <f t="shared" si="40"/>
        <v>4.8399999999999711E-3</v>
      </c>
      <c r="V486">
        <f t="shared" si="39"/>
        <v>1833.7868028821665</v>
      </c>
    </row>
    <row r="487" spans="21:22">
      <c r="U487">
        <f t="shared" si="40"/>
        <v>4.8499999999999707E-3</v>
      </c>
      <c r="V487">
        <f t="shared" si="39"/>
        <v>1834.3865337058091</v>
      </c>
    </row>
    <row r="488" spans="21:22">
      <c r="U488">
        <f t="shared" si="40"/>
        <v>4.8599999999999702E-3</v>
      </c>
      <c r="V488">
        <f t="shared" si="39"/>
        <v>1834.985423445725</v>
      </c>
    </row>
    <row r="489" spans="21:22">
      <c r="U489">
        <f t="shared" si="40"/>
        <v>4.8699999999999698E-3</v>
      </c>
      <c r="V489">
        <f t="shared" si="39"/>
        <v>1835.583475143945</v>
      </c>
    </row>
    <row r="490" spans="21:22">
      <c r="U490">
        <f t="shared" si="40"/>
        <v>4.8799999999999694E-3</v>
      </c>
      <c r="V490">
        <f t="shared" si="39"/>
        <v>1836.1806918252114</v>
      </c>
    </row>
    <row r="491" spans="21:22">
      <c r="U491">
        <f t="shared" si="40"/>
        <v>4.889999999999969E-3</v>
      </c>
      <c r="V491">
        <f t="shared" si="39"/>
        <v>1836.777076497134</v>
      </c>
    </row>
    <row r="492" spans="21:22">
      <c r="U492">
        <f t="shared" si="40"/>
        <v>4.8999999999999686E-3</v>
      </c>
      <c r="V492">
        <f t="shared" si="39"/>
        <v>1837.3726321502747</v>
      </c>
    </row>
    <row r="493" spans="21:22">
      <c r="U493">
        <f t="shared" si="40"/>
        <v>4.9099999999999682E-3</v>
      </c>
      <c r="V493">
        <f t="shared" si="39"/>
        <v>1837.9673617583326</v>
      </c>
    </row>
    <row r="494" spans="21:22">
      <c r="U494">
        <f t="shared" si="40"/>
        <v>4.9199999999999678E-3</v>
      </c>
      <c r="V494">
        <f t="shared" si="39"/>
        <v>1838.5612682782257</v>
      </c>
    </row>
    <row r="495" spans="21:22">
      <c r="U495">
        <f t="shared" si="40"/>
        <v>4.9299999999999674E-3</v>
      </c>
      <c r="V495">
        <f t="shared" si="39"/>
        <v>1839.1543546502414</v>
      </c>
    </row>
    <row r="496" spans="21:22">
      <c r="U496">
        <f t="shared" si="40"/>
        <v>4.939999999999967E-3</v>
      </c>
      <c r="V496">
        <f t="shared" si="39"/>
        <v>1839.7466237981828</v>
      </c>
    </row>
    <row r="497" spans="21:22">
      <c r="U497">
        <f t="shared" si="40"/>
        <v>4.9499999999999666E-3</v>
      </c>
      <c r="V497">
        <f t="shared" si="39"/>
        <v>1840.3380786294479</v>
      </c>
    </row>
    <row r="498" spans="21:22">
      <c r="U498">
        <f t="shared" si="40"/>
        <v>4.9599999999999662E-3</v>
      </c>
      <c r="V498">
        <f t="shared" si="39"/>
        <v>1840.9287220352082</v>
      </c>
    </row>
    <row r="499" spans="21:22">
      <c r="U499">
        <f t="shared" si="40"/>
        <v>4.9699999999999658E-3</v>
      </c>
      <c r="V499">
        <f t="shared" si="39"/>
        <v>1841.5185568904858</v>
      </c>
    </row>
    <row r="500" spans="21:22">
      <c r="U500">
        <f t="shared" si="40"/>
        <v>4.9799999999999654E-3</v>
      </c>
      <c r="V500">
        <f t="shared" si="39"/>
        <v>1842.107586054296</v>
      </c>
    </row>
    <row r="501" spans="21:22">
      <c r="U501">
        <f t="shared" si="40"/>
        <v>4.9899999999999649E-3</v>
      </c>
      <c r="V501">
        <f t="shared" si="39"/>
        <v>1842.6958123697875</v>
      </c>
    </row>
    <row r="502" spans="21:22">
      <c r="U502">
        <f t="shared" si="40"/>
        <v>4.9999999999999645E-3</v>
      </c>
      <c r="V502">
        <f t="shared" si="39"/>
        <v>1843.2832386643183</v>
      </c>
    </row>
    <row r="503" spans="21:22">
      <c r="U503">
        <f t="shared" si="40"/>
        <v>5.0099999999999641E-3</v>
      </c>
      <c r="V503">
        <f t="shared" si="39"/>
        <v>1843.8698677496238</v>
      </c>
    </row>
    <row r="504" spans="21:22">
      <c r="U504">
        <f t="shared" si="40"/>
        <v>5.0199999999999637E-3</v>
      </c>
      <c r="V504">
        <f t="shared" si="39"/>
        <v>1844.4557024218934</v>
      </c>
    </row>
    <row r="505" spans="21:22">
      <c r="U505">
        <f t="shared" si="40"/>
        <v>5.0299999999999633E-3</v>
      </c>
      <c r="V505">
        <f t="shared" si="39"/>
        <v>1845.0407454619037</v>
      </c>
    </row>
    <row r="506" spans="21:22">
      <c r="U506">
        <f t="shared" si="40"/>
        <v>5.0399999999999629E-3</v>
      </c>
      <c r="V506">
        <f t="shared" si="39"/>
        <v>1845.6249996351542</v>
      </c>
    </row>
    <row r="507" spans="21:22">
      <c r="U507">
        <f t="shared" si="40"/>
        <v>5.0499999999999625E-3</v>
      </c>
      <c r="V507">
        <f t="shared" si="39"/>
        <v>1846.2084676919355</v>
      </c>
    </row>
    <row r="508" spans="21:22">
      <c r="U508">
        <f t="shared" si="40"/>
        <v>5.0599999999999621E-3</v>
      </c>
      <c r="V508">
        <f t="shared" si="39"/>
        <v>1846.7911523674989</v>
      </c>
    </row>
    <row r="509" spans="21:22">
      <c r="U509">
        <f t="shared" si="40"/>
        <v>5.0699999999999617E-3</v>
      </c>
      <c r="V509">
        <f t="shared" si="39"/>
        <v>1847.3730563821159</v>
      </c>
    </row>
    <row r="510" spans="21:22">
      <c r="U510">
        <f t="shared" si="40"/>
        <v>5.0799999999999613E-3</v>
      </c>
      <c r="V510">
        <f t="shared" si="39"/>
        <v>1847.9541824412181</v>
      </c>
    </row>
    <row r="511" spans="21:22">
      <c r="U511">
        <f t="shared" si="40"/>
        <v>5.0899999999999609E-3</v>
      </c>
      <c r="V511">
        <f t="shared" si="39"/>
        <v>1848.5345332355178</v>
      </c>
    </row>
    <row r="512" spans="21:22">
      <c r="U512">
        <f t="shared" si="40"/>
        <v>5.0999999999999605E-3</v>
      </c>
      <c r="V512">
        <f t="shared" si="39"/>
        <v>1849.1141114410791</v>
      </c>
    </row>
    <row r="513" spans="21:22">
      <c r="U513">
        <f t="shared" si="40"/>
        <v>5.1099999999999601E-3</v>
      </c>
      <c r="V513">
        <f t="shared" si="39"/>
        <v>1849.6929197194731</v>
      </c>
    </row>
    <row r="514" spans="21:22">
      <c r="U514">
        <f t="shared" si="40"/>
        <v>5.1199999999999597E-3</v>
      </c>
      <c r="V514">
        <f t="shared" si="39"/>
        <v>1850.2709607178379</v>
      </c>
    </row>
    <row r="515" spans="21:22">
      <c r="U515">
        <f t="shared" si="40"/>
        <v>5.1299999999999592E-3</v>
      </c>
      <c r="V515">
        <f t="shared" ref="V515:V578" si="41">-U515/(0.00008617*(U515*LN(U515)+(1-U515)*LN(1-U515)))</f>
        <v>1850.8482370690306</v>
      </c>
    </row>
    <row r="516" spans="21:22">
      <c r="U516">
        <f t="shared" ref="U516:U579" si="42">U515+0.00001</f>
        <v>5.1399999999999588E-3</v>
      </c>
      <c r="V516">
        <f t="shared" si="41"/>
        <v>1851.4247513916935</v>
      </c>
    </row>
    <row r="517" spans="21:22">
      <c r="U517">
        <f t="shared" si="42"/>
        <v>5.1499999999999584E-3</v>
      </c>
      <c r="V517">
        <f t="shared" si="41"/>
        <v>1852.0005062903724</v>
      </c>
    </row>
    <row r="518" spans="21:22">
      <c r="U518">
        <f t="shared" si="42"/>
        <v>5.159999999999958E-3</v>
      </c>
      <c r="V518">
        <f t="shared" si="41"/>
        <v>1852.5755043556435</v>
      </c>
    </row>
    <row r="519" spans="21:22">
      <c r="U519">
        <f t="shared" si="42"/>
        <v>5.1699999999999576E-3</v>
      </c>
      <c r="V519">
        <f t="shared" si="41"/>
        <v>1853.1497481641677</v>
      </c>
    </row>
    <row r="520" spans="21:22">
      <c r="U520">
        <f t="shared" si="42"/>
        <v>5.1799999999999572E-3</v>
      </c>
      <c r="V520">
        <f t="shared" si="41"/>
        <v>1853.7232402788443</v>
      </c>
    </row>
    <row r="521" spans="21:22">
      <c r="U521">
        <f t="shared" si="42"/>
        <v>5.1899999999999568E-3</v>
      </c>
      <c r="V521">
        <f t="shared" si="41"/>
        <v>1854.2959832488682</v>
      </c>
    </row>
    <row r="522" spans="21:22">
      <c r="U522">
        <f t="shared" si="42"/>
        <v>5.1999999999999564E-3</v>
      </c>
      <c r="V522">
        <f t="shared" si="41"/>
        <v>1854.8679796098445</v>
      </c>
    </row>
    <row r="523" spans="21:22">
      <c r="U523">
        <f t="shared" si="42"/>
        <v>5.209999999999956E-3</v>
      </c>
      <c r="V523">
        <f t="shared" si="41"/>
        <v>1855.4392318839114</v>
      </c>
    </row>
    <row r="524" spans="21:22">
      <c r="U524">
        <f t="shared" si="42"/>
        <v>5.2199999999999556E-3</v>
      </c>
      <c r="V524">
        <f t="shared" si="41"/>
        <v>1856.0097425797887</v>
      </c>
    </row>
    <row r="525" spans="21:22">
      <c r="U525">
        <f t="shared" si="42"/>
        <v>5.2299999999999552E-3</v>
      </c>
      <c r="V525">
        <f t="shared" si="41"/>
        <v>1856.5795141929289</v>
      </c>
    </row>
    <row r="526" spans="21:22">
      <c r="U526">
        <f t="shared" si="42"/>
        <v>5.2399999999999548E-3</v>
      </c>
      <c r="V526">
        <f t="shared" si="41"/>
        <v>1857.148549205567</v>
      </c>
    </row>
    <row r="527" spans="21:22">
      <c r="U527">
        <f t="shared" si="42"/>
        <v>5.2499999999999544E-3</v>
      </c>
      <c r="V527">
        <f t="shared" si="41"/>
        <v>1857.7168500868331</v>
      </c>
    </row>
    <row r="528" spans="21:22">
      <c r="U528">
        <f t="shared" si="42"/>
        <v>5.2599999999999539E-3</v>
      </c>
      <c r="V528">
        <f t="shared" si="41"/>
        <v>1858.2844192928706</v>
      </c>
    </row>
    <row r="529" spans="21:22">
      <c r="U529">
        <f t="shared" si="42"/>
        <v>5.2699999999999535E-3</v>
      </c>
      <c r="V529">
        <f t="shared" si="41"/>
        <v>1858.8512592668776</v>
      </c>
    </row>
    <row r="530" spans="21:22">
      <c r="U530">
        <f t="shared" si="42"/>
        <v>5.2799999999999531E-3</v>
      </c>
      <c r="V530">
        <f t="shared" si="41"/>
        <v>1859.4173724392588</v>
      </c>
    </row>
    <row r="531" spans="21:22">
      <c r="U531">
        <f t="shared" si="42"/>
        <v>5.2899999999999527E-3</v>
      </c>
      <c r="V531">
        <f t="shared" si="41"/>
        <v>1859.9827612276649</v>
      </c>
    </row>
    <row r="532" spans="21:22">
      <c r="U532">
        <f t="shared" si="42"/>
        <v>5.2999999999999523E-3</v>
      </c>
      <c r="V532">
        <f t="shared" si="41"/>
        <v>1860.5474280371072</v>
      </c>
    </row>
    <row r="533" spans="21:22">
      <c r="U533">
        <f t="shared" si="42"/>
        <v>5.3099999999999519E-3</v>
      </c>
      <c r="V533">
        <f t="shared" si="41"/>
        <v>1861.1113752600652</v>
      </c>
    </row>
    <row r="534" spans="21:22">
      <c r="U534">
        <f t="shared" si="42"/>
        <v>5.3199999999999515E-3</v>
      </c>
      <c r="V534">
        <f t="shared" si="41"/>
        <v>1861.6746052765311</v>
      </c>
    </row>
    <row r="535" spans="21:22">
      <c r="U535">
        <f t="shared" si="42"/>
        <v>5.3299999999999511E-3</v>
      </c>
      <c r="V535">
        <f t="shared" si="41"/>
        <v>1862.2371204541491</v>
      </c>
    </row>
    <row r="536" spans="21:22">
      <c r="U536">
        <f t="shared" si="42"/>
        <v>5.3399999999999507E-3</v>
      </c>
      <c r="V536">
        <f t="shared" si="41"/>
        <v>1862.7989231482595</v>
      </c>
    </row>
    <row r="537" spans="21:22">
      <c r="U537">
        <f t="shared" si="42"/>
        <v>5.3499999999999503E-3</v>
      </c>
      <c r="V537">
        <f t="shared" si="41"/>
        <v>1863.360015702003</v>
      </c>
    </row>
    <row r="538" spans="21:22">
      <c r="U538">
        <f t="shared" si="42"/>
        <v>5.3599999999999499E-3</v>
      </c>
      <c r="V538">
        <f t="shared" si="41"/>
        <v>1863.9204004464254</v>
      </c>
    </row>
    <row r="539" spans="21:22">
      <c r="U539">
        <f t="shared" si="42"/>
        <v>5.3699999999999495E-3</v>
      </c>
      <c r="V539">
        <f t="shared" si="41"/>
        <v>1864.4800797005228</v>
      </c>
    </row>
    <row r="540" spans="21:22">
      <c r="U540">
        <f t="shared" si="42"/>
        <v>5.3799999999999491E-3</v>
      </c>
      <c r="V540">
        <f t="shared" si="41"/>
        <v>1865.0390557713702</v>
      </c>
    </row>
    <row r="541" spans="21:22">
      <c r="U541">
        <f t="shared" si="42"/>
        <v>5.3899999999999487E-3</v>
      </c>
      <c r="V541">
        <f t="shared" si="41"/>
        <v>1865.597330954165</v>
      </c>
    </row>
    <row r="542" spans="21:22">
      <c r="U542">
        <f t="shared" si="42"/>
        <v>5.3999999999999482E-3</v>
      </c>
      <c r="V542">
        <f t="shared" si="41"/>
        <v>1866.1549075323308</v>
      </c>
    </row>
    <row r="543" spans="21:22">
      <c r="U543">
        <f t="shared" si="42"/>
        <v>5.4099999999999478E-3</v>
      </c>
      <c r="V543">
        <f t="shared" si="41"/>
        <v>1866.711787777612</v>
      </c>
    </row>
    <row r="544" spans="21:22">
      <c r="U544">
        <f t="shared" si="42"/>
        <v>5.4199999999999474E-3</v>
      </c>
      <c r="V544">
        <f t="shared" si="41"/>
        <v>1867.2679739501186</v>
      </c>
    </row>
    <row r="545" spans="21:22">
      <c r="U545">
        <f t="shared" si="42"/>
        <v>5.429999999999947E-3</v>
      </c>
      <c r="V545">
        <f t="shared" si="41"/>
        <v>1867.823468298453</v>
      </c>
    </row>
    <row r="546" spans="21:22">
      <c r="U546">
        <f t="shared" si="42"/>
        <v>5.4399999999999466E-3</v>
      </c>
      <c r="V546">
        <f t="shared" si="41"/>
        <v>1868.3782730597397</v>
      </c>
    </row>
    <row r="547" spans="21:22">
      <c r="U547">
        <f t="shared" si="42"/>
        <v>5.4499999999999462E-3</v>
      </c>
      <c r="V547">
        <f t="shared" si="41"/>
        <v>1868.9323904597579</v>
      </c>
    </row>
    <row r="548" spans="21:22">
      <c r="U548">
        <f t="shared" si="42"/>
        <v>5.4599999999999458E-3</v>
      </c>
      <c r="V548">
        <f t="shared" si="41"/>
        <v>1869.4858227129739</v>
      </c>
    </row>
    <row r="549" spans="21:22">
      <c r="U549">
        <f t="shared" si="42"/>
        <v>5.4699999999999454E-3</v>
      </c>
      <c r="V549">
        <f t="shared" si="41"/>
        <v>1870.0385720226382</v>
      </c>
    </row>
    <row r="550" spans="21:22">
      <c r="U550">
        <f t="shared" si="42"/>
        <v>5.479999999999945E-3</v>
      </c>
      <c r="V550">
        <f t="shared" si="41"/>
        <v>1870.5906405808826</v>
      </c>
    </row>
    <row r="551" spans="21:22">
      <c r="U551">
        <f t="shared" si="42"/>
        <v>5.4899999999999446E-3</v>
      </c>
      <c r="V551">
        <f t="shared" si="41"/>
        <v>1871.1420305687516</v>
      </c>
    </row>
    <row r="552" spans="21:22">
      <c r="U552">
        <f t="shared" si="42"/>
        <v>5.4999999999999442E-3</v>
      </c>
      <c r="V552">
        <f t="shared" si="41"/>
        <v>1871.6927441563309</v>
      </c>
    </row>
    <row r="553" spans="21:22">
      <c r="U553">
        <f t="shared" si="42"/>
        <v>5.5099999999999438E-3</v>
      </c>
      <c r="V553">
        <f t="shared" si="41"/>
        <v>1872.2427835027754</v>
      </c>
    </row>
    <row r="554" spans="21:22">
      <c r="U554">
        <f t="shared" si="42"/>
        <v>5.5199999999999434E-3</v>
      </c>
      <c r="V554">
        <f t="shared" si="41"/>
        <v>1872.7921507564072</v>
      </c>
    </row>
    <row r="555" spans="21:22">
      <c r="U555">
        <f t="shared" si="42"/>
        <v>5.5299999999999429E-3</v>
      </c>
      <c r="V555">
        <f t="shared" si="41"/>
        <v>1873.3408480548017</v>
      </c>
    </row>
    <row r="556" spans="21:22">
      <c r="U556">
        <f t="shared" si="42"/>
        <v>5.5399999999999425E-3</v>
      </c>
      <c r="V556">
        <f t="shared" si="41"/>
        <v>1873.8888775248265</v>
      </c>
    </row>
    <row r="557" spans="21:22">
      <c r="U557">
        <f t="shared" si="42"/>
        <v>5.5499999999999421E-3</v>
      </c>
      <c r="V557">
        <f t="shared" si="41"/>
        <v>1874.4362412827552</v>
      </c>
    </row>
    <row r="558" spans="21:22">
      <c r="U558">
        <f t="shared" si="42"/>
        <v>5.5599999999999417E-3</v>
      </c>
      <c r="V558">
        <f t="shared" si="41"/>
        <v>1874.9829414343017</v>
      </c>
    </row>
    <row r="559" spans="21:22">
      <c r="U559">
        <f t="shared" si="42"/>
        <v>5.5699999999999413E-3</v>
      </c>
      <c r="V559">
        <f t="shared" si="41"/>
        <v>1875.5289800747073</v>
      </c>
    </row>
    <row r="560" spans="21:22">
      <c r="U560">
        <f t="shared" si="42"/>
        <v>5.5799999999999409E-3</v>
      </c>
      <c r="V560">
        <f t="shared" si="41"/>
        <v>1876.0743592888314</v>
      </c>
    </row>
    <row r="561" spans="21:22">
      <c r="U561">
        <f t="shared" si="42"/>
        <v>5.5899999999999405E-3</v>
      </c>
      <c r="V561">
        <f t="shared" si="41"/>
        <v>1876.6190811511801</v>
      </c>
    </row>
    <row r="562" spans="21:22">
      <c r="U562">
        <f t="shared" si="42"/>
        <v>5.5999999999999401E-3</v>
      </c>
      <c r="V562">
        <f t="shared" si="41"/>
        <v>1877.1631477260216</v>
      </c>
    </row>
    <row r="563" spans="21:22">
      <c r="U563">
        <f t="shared" si="42"/>
        <v>5.6099999999999397E-3</v>
      </c>
      <c r="V563">
        <f t="shared" si="41"/>
        <v>1877.7065610674156</v>
      </c>
    </row>
    <row r="564" spans="21:22">
      <c r="U564">
        <f t="shared" si="42"/>
        <v>5.6199999999999393E-3</v>
      </c>
      <c r="V564">
        <f t="shared" si="41"/>
        <v>1878.2493232192971</v>
      </c>
    </row>
    <row r="565" spans="21:22">
      <c r="U565">
        <f t="shared" si="42"/>
        <v>5.6299999999999389E-3</v>
      </c>
      <c r="V565">
        <f t="shared" si="41"/>
        <v>1878.791436215567</v>
      </c>
    </row>
    <row r="566" spans="21:22">
      <c r="U566">
        <f t="shared" si="42"/>
        <v>5.6399999999999385E-3</v>
      </c>
      <c r="V566">
        <f t="shared" si="41"/>
        <v>1879.3329020801125</v>
      </c>
    </row>
    <row r="567" spans="21:22">
      <c r="U567">
        <f t="shared" si="42"/>
        <v>5.6499999999999381E-3</v>
      </c>
      <c r="V567">
        <f t="shared" si="41"/>
        <v>1879.8737228269235</v>
      </c>
    </row>
    <row r="568" spans="21:22">
      <c r="U568">
        <f t="shared" si="42"/>
        <v>5.6599999999999377E-3</v>
      </c>
      <c r="V568">
        <f t="shared" si="41"/>
        <v>1880.4139004601204</v>
      </c>
    </row>
    <row r="569" spans="21:22">
      <c r="U569">
        <f t="shared" si="42"/>
        <v>5.6699999999999372E-3</v>
      </c>
      <c r="V569">
        <f t="shared" si="41"/>
        <v>1880.9534369740313</v>
      </c>
    </row>
    <row r="570" spans="21:22">
      <c r="U570">
        <f t="shared" si="42"/>
        <v>5.6799999999999368E-3</v>
      </c>
      <c r="V570">
        <f t="shared" si="41"/>
        <v>1881.4923343532803</v>
      </c>
    </row>
    <row r="571" spans="21:22">
      <c r="U571">
        <f t="shared" si="42"/>
        <v>5.6899999999999364E-3</v>
      </c>
      <c r="V571">
        <f t="shared" si="41"/>
        <v>1882.0305945728078</v>
      </c>
    </row>
    <row r="572" spans="21:22">
      <c r="U572">
        <f t="shared" si="42"/>
        <v>5.699999999999936E-3</v>
      </c>
      <c r="V572">
        <f t="shared" si="41"/>
        <v>1882.5682195979832</v>
      </c>
    </row>
    <row r="573" spans="21:22">
      <c r="U573">
        <f t="shared" si="42"/>
        <v>5.7099999999999356E-3</v>
      </c>
      <c r="V573">
        <f t="shared" si="41"/>
        <v>1883.1052113846256</v>
      </c>
    </row>
    <row r="574" spans="21:22">
      <c r="U574">
        <f t="shared" si="42"/>
        <v>5.7199999999999352E-3</v>
      </c>
      <c r="V574">
        <f t="shared" si="41"/>
        <v>1883.6415718790863</v>
      </c>
    </row>
    <row r="575" spans="21:22">
      <c r="U575">
        <f t="shared" si="42"/>
        <v>5.7299999999999348E-3</v>
      </c>
      <c r="V575">
        <f t="shared" si="41"/>
        <v>1884.1773030183272</v>
      </c>
    </row>
    <row r="576" spans="21:22">
      <c r="U576">
        <f t="shared" si="42"/>
        <v>5.7399999999999344E-3</v>
      </c>
      <c r="V576">
        <f t="shared" si="41"/>
        <v>1884.712406729943</v>
      </c>
    </row>
    <row r="577" spans="21:22">
      <c r="U577">
        <f t="shared" si="42"/>
        <v>5.749999999999934E-3</v>
      </c>
      <c r="V577">
        <f t="shared" si="41"/>
        <v>1885.2468849322684</v>
      </c>
    </row>
    <row r="578" spans="21:22">
      <c r="U578">
        <f t="shared" si="42"/>
        <v>5.7599999999999336E-3</v>
      </c>
      <c r="V578">
        <f t="shared" si="41"/>
        <v>1885.7807395343923</v>
      </c>
    </row>
    <row r="579" spans="21:22">
      <c r="U579">
        <f t="shared" si="42"/>
        <v>5.7699999999999332E-3</v>
      </c>
      <c r="V579">
        <f t="shared" ref="V579:V642" si="43">-U579/(0.00008617*(U579*LN(U579)+(1-U579)*LN(1-U579)))</f>
        <v>1886.3139724362663</v>
      </c>
    </row>
    <row r="580" spans="21:22">
      <c r="U580">
        <f t="shared" ref="U580:U643" si="44">U579+0.00001</f>
        <v>5.7799999999999328E-3</v>
      </c>
      <c r="V580">
        <f t="shared" si="43"/>
        <v>1886.8465855287211</v>
      </c>
    </row>
    <row r="581" spans="21:22">
      <c r="U581">
        <f t="shared" si="44"/>
        <v>5.7899999999999324E-3</v>
      </c>
      <c r="V581">
        <f t="shared" si="43"/>
        <v>1887.3785806935466</v>
      </c>
    </row>
    <row r="582" spans="21:22">
      <c r="U582">
        <f t="shared" si="44"/>
        <v>5.7999999999999319E-3</v>
      </c>
      <c r="V582">
        <f t="shared" si="43"/>
        <v>1887.9099598035643</v>
      </c>
    </row>
    <row r="583" spans="21:22">
      <c r="U583">
        <f t="shared" si="44"/>
        <v>5.8099999999999315E-3</v>
      </c>
      <c r="V583">
        <f t="shared" si="43"/>
        <v>1888.44072472265</v>
      </c>
    </row>
    <row r="584" spans="21:22">
      <c r="U584">
        <f t="shared" si="44"/>
        <v>5.8199999999999311E-3</v>
      </c>
      <c r="V584">
        <f t="shared" si="43"/>
        <v>1888.9708773058339</v>
      </c>
    </row>
    <row r="585" spans="21:22">
      <c r="U585">
        <f t="shared" si="44"/>
        <v>5.8299999999999307E-3</v>
      </c>
      <c r="V585">
        <f t="shared" si="43"/>
        <v>1889.50041939932</v>
      </c>
    </row>
    <row r="586" spans="21:22">
      <c r="U586">
        <f t="shared" si="44"/>
        <v>5.8399999999999303E-3</v>
      </c>
      <c r="V586">
        <f t="shared" si="43"/>
        <v>1890.0293528405575</v>
      </c>
    </row>
    <row r="587" spans="21:22">
      <c r="U587">
        <f t="shared" si="44"/>
        <v>5.8499999999999299E-3</v>
      </c>
      <c r="V587">
        <f t="shared" si="43"/>
        <v>1890.5576794583185</v>
      </c>
    </row>
    <row r="588" spans="21:22">
      <c r="U588">
        <f t="shared" si="44"/>
        <v>5.8599999999999295E-3</v>
      </c>
      <c r="V588">
        <f t="shared" si="43"/>
        <v>1891.0854010727121</v>
      </c>
    </row>
    <row r="589" spans="21:22">
      <c r="U589">
        <f t="shared" si="44"/>
        <v>5.8699999999999291E-3</v>
      </c>
      <c r="V589">
        <f t="shared" si="43"/>
        <v>1891.6125194952845</v>
      </c>
    </row>
    <row r="590" spans="21:22">
      <c r="U590">
        <f t="shared" si="44"/>
        <v>5.8799999999999287E-3</v>
      </c>
      <c r="V590">
        <f t="shared" si="43"/>
        <v>1892.1390365290358</v>
      </c>
    </row>
    <row r="591" spans="21:22">
      <c r="U591">
        <f t="shared" si="44"/>
        <v>5.8899999999999283E-3</v>
      </c>
      <c r="V591">
        <f t="shared" si="43"/>
        <v>1892.6649539684922</v>
      </c>
    </row>
    <row r="592" spans="21:22">
      <c r="U592">
        <f t="shared" si="44"/>
        <v>5.8999999999999279E-3</v>
      </c>
      <c r="V592">
        <f t="shared" si="43"/>
        <v>1893.1902735997744</v>
      </c>
    </row>
    <row r="593" spans="21:22">
      <c r="U593">
        <f t="shared" si="44"/>
        <v>5.9099999999999275E-3</v>
      </c>
      <c r="V593">
        <f t="shared" si="43"/>
        <v>1893.7149972006162</v>
      </c>
    </row>
    <row r="594" spans="21:22">
      <c r="U594">
        <f t="shared" si="44"/>
        <v>5.9199999999999271E-3</v>
      </c>
      <c r="V594">
        <f t="shared" si="43"/>
        <v>1894.2391265404588</v>
      </c>
    </row>
    <row r="595" spans="21:22">
      <c r="U595">
        <f t="shared" si="44"/>
        <v>5.9299999999999266E-3</v>
      </c>
      <c r="V595">
        <f t="shared" si="43"/>
        <v>1894.7626633804671</v>
      </c>
    </row>
    <row r="596" spans="21:22">
      <c r="U596">
        <f t="shared" si="44"/>
        <v>5.9399999999999262E-3</v>
      </c>
      <c r="V596">
        <f t="shared" si="43"/>
        <v>1895.2856094735982</v>
      </c>
    </row>
    <row r="597" spans="21:22">
      <c r="U597">
        <f t="shared" si="44"/>
        <v>5.9499999999999258E-3</v>
      </c>
      <c r="V597">
        <f t="shared" si="43"/>
        <v>1895.8079665646699</v>
      </c>
    </row>
    <row r="598" spans="21:22">
      <c r="U598">
        <f t="shared" si="44"/>
        <v>5.9599999999999254E-3</v>
      </c>
      <c r="V598">
        <f t="shared" si="43"/>
        <v>1896.3297363903739</v>
      </c>
    </row>
    <row r="599" spans="21:22">
      <c r="U599">
        <f t="shared" si="44"/>
        <v>5.969999999999925E-3</v>
      </c>
      <c r="V599">
        <f t="shared" si="43"/>
        <v>1896.8509206793717</v>
      </c>
    </row>
    <row r="600" spans="21:22">
      <c r="U600">
        <f t="shared" si="44"/>
        <v>5.9799999999999246E-3</v>
      </c>
      <c r="V600">
        <f t="shared" si="43"/>
        <v>1897.3715211523056</v>
      </c>
    </row>
    <row r="601" spans="21:22">
      <c r="U601">
        <f t="shared" si="44"/>
        <v>5.9899999999999242E-3</v>
      </c>
      <c r="V601">
        <f t="shared" si="43"/>
        <v>1897.8915395218673</v>
      </c>
    </row>
    <row r="602" spans="21:22">
      <c r="U602">
        <f t="shared" si="44"/>
        <v>5.9999999999999238E-3</v>
      </c>
      <c r="V602">
        <f t="shared" si="43"/>
        <v>1898.4109774928627</v>
      </c>
    </row>
    <row r="603" spans="21:22">
      <c r="U603">
        <f t="shared" si="44"/>
        <v>6.0099999999999234E-3</v>
      </c>
      <c r="V603">
        <f t="shared" si="43"/>
        <v>1898.9298367622248</v>
      </c>
    </row>
    <row r="604" spans="21:22">
      <c r="U604">
        <f t="shared" si="44"/>
        <v>6.019999999999923E-3</v>
      </c>
      <c r="V604">
        <f t="shared" si="43"/>
        <v>1899.4481190191052</v>
      </c>
    </row>
    <row r="605" spans="21:22">
      <c r="U605">
        <f t="shared" si="44"/>
        <v>6.0299999999999226E-3</v>
      </c>
      <c r="V605">
        <f t="shared" si="43"/>
        <v>1899.9658259448872</v>
      </c>
    </row>
    <row r="606" spans="21:22">
      <c r="U606">
        <f t="shared" si="44"/>
        <v>6.0399999999999222E-3</v>
      </c>
      <c r="V606">
        <f t="shared" si="43"/>
        <v>1900.4829592132471</v>
      </c>
    </row>
    <row r="607" spans="21:22">
      <c r="U607">
        <f t="shared" si="44"/>
        <v>6.0499999999999218E-3</v>
      </c>
      <c r="V607">
        <f t="shared" si="43"/>
        <v>1900.9995204902216</v>
      </c>
    </row>
    <row r="608" spans="21:22">
      <c r="U608">
        <f t="shared" si="44"/>
        <v>6.0599999999999214E-3</v>
      </c>
      <c r="V608">
        <f t="shared" si="43"/>
        <v>1901.5155114342158</v>
      </c>
    </row>
    <row r="609" spans="21:22">
      <c r="U609">
        <f t="shared" si="44"/>
        <v>6.0699999999999209E-3</v>
      </c>
      <c r="V609">
        <f t="shared" si="43"/>
        <v>1902.0309336960952</v>
      </c>
    </row>
    <row r="610" spans="21:22">
      <c r="U610">
        <f t="shared" si="44"/>
        <v>6.0799999999999205E-3</v>
      </c>
      <c r="V610">
        <f t="shared" si="43"/>
        <v>1902.5457889191887</v>
      </c>
    </row>
    <row r="611" spans="21:22">
      <c r="U611">
        <f t="shared" si="44"/>
        <v>6.0899999999999201E-3</v>
      </c>
      <c r="V611">
        <f t="shared" si="43"/>
        <v>1903.0600787393776</v>
      </c>
    </row>
    <row r="612" spans="21:22">
      <c r="U612">
        <f t="shared" si="44"/>
        <v>6.0999999999999197E-3</v>
      </c>
      <c r="V612">
        <f t="shared" si="43"/>
        <v>1903.5738047851057</v>
      </c>
    </row>
    <row r="613" spans="21:22">
      <c r="U613">
        <f t="shared" si="44"/>
        <v>6.1099999999999193E-3</v>
      </c>
      <c r="V613">
        <f t="shared" si="43"/>
        <v>1904.0869686774395</v>
      </c>
    </row>
    <row r="614" spans="21:22">
      <c r="U614">
        <f t="shared" si="44"/>
        <v>6.1199999999999189E-3</v>
      </c>
      <c r="V614">
        <f t="shared" si="43"/>
        <v>1904.599572030133</v>
      </c>
    </row>
    <row r="615" spans="21:22">
      <c r="U615">
        <f t="shared" si="44"/>
        <v>6.1299999999999185E-3</v>
      </c>
      <c r="V615">
        <f t="shared" si="43"/>
        <v>1905.1116164496304</v>
      </c>
    </row>
    <row r="616" spans="21:22">
      <c r="U616">
        <f t="shared" si="44"/>
        <v>6.1399999999999181E-3</v>
      </c>
      <c r="V616">
        <f t="shared" si="43"/>
        <v>1905.6231035351586</v>
      </c>
    </row>
    <row r="617" spans="21:22">
      <c r="U617">
        <f t="shared" si="44"/>
        <v>6.1499999999999177E-3</v>
      </c>
      <c r="V617">
        <f t="shared" si="43"/>
        <v>1906.1340348787321</v>
      </c>
    </row>
    <row r="618" spans="21:22">
      <c r="U618">
        <f t="shared" si="44"/>
        <v>6.1599999999999173E-3</v>
      </c>
      <c r="V618">
        <f t="shared" si="43"/>
        <v>1906.6444120652118</v>
      </c>
    </row>
    <row r="619" spans="21:22">
      <c r="U619">
        <f t="shared" si="44"/>
        <v>6.1699999999999169E-3</v>
      </c>
      <c r="V619">
        <f t="shared" si="43"/>
        <v>1907.1542366723681</v>
      </c>
    </row>
    <row r="620" spans="21:22">
      <c r="U620">
        <f t="shared" si="44"/>
        <v>6.1799999999999165E-3</v>
      </c>
      <c r="V620">
        <f t="shared" si="43"/>
        <v>1907.6635102708819</v>
      </c>
    </row>
    <row r="621" spans="21:22">
      <c r="U621">
        <f t="shared" si="44"/>
        <v>6.1899999999999161E-3</v>
      </c>
      <c r="V621">
        <f t="shared" si="43"/>
        <v>1908.1722344244383</v>
      </c>
    </row>
    <row r="622" spans="21:22">
      <c r="U622">
        <f t="shared" si="44"/>
        <v>6.1999999999999156E-3</v>
      </c>
      <c r="V622">
        <f t="shared" si="43"/>
        <v>1908.6804106897234</v>
      </c>
    </row>
    <row r="623" spans="21:22">
      <c r="U623">
        <f t="shared" si="44"/>
        <v>6.2099999999999152E-3</v>
      </c>
      <c r="V623">
        <f t="shared" si="43"/>
        <v>1909.1880406164876</v>
      </c>
    </row>
    <row r="624" spans="21:22">
      <c r="U624">
        <f t="shared" si="44"/>
        <v>6.2199999999999148E-3</v>
      </c>
      <c r="V624">
        <f t="shared" si="43"/>
        <v>1909.6951257476039</v>
      </c>
    </row>
    <row r="625" spans="21:22">
      <c r="U625">
        <f t="shared" si="44"/>
        <v>6.2299999999999144E-3</v>
      </c>
      <c r="V625">
        <f t="shared" si="43"/>
        <v>1910.2016676190697</v>
      </c>
    </row>
    <row r="626" spans="21:22">
      <c r="U626">
        <f t="shared" si="44"/>
        <v>6.239999999999914E-3</v>
      </c>
      <c r="V626">
        <f t="shared" si="43"/>
        <v>1910.707667760093</v>
      </c>
    </row>
    <row r="627" spans="21:22">
      <c r="U627">
        <f t="shared" si="44"/>
        <v>6.2499999999999136E-3</v>
      </c>
      <c r="V627">
        <f t="shared" si="43"/>
        <v>1911.2131276930963</v>
      </c>
    </row>
    <row r="628" spans="21:22">
      <c r="U628">
        <f t="shared" si="44"/>
        <v>6.2599999999999132E-3</v>
      </c>
      <c r="V628">
        <f t="shared" si="43"/>
        <v>1911.7180489337723</v>
      </c>
    </row>
    <row r="629" spans="21:22">
      <c r="U629">
        <f t="shared" si="44"/>
        <v>6.2699999999999128E-3</v>
      </c>
      <c r="V629">
        <f t="shared" si="43"/>
        <v>1912.2224329911403</v>
      </c>
    </row>
    <row r="630" spans="21:22">
      <c r="U630">
        <f t="shared" si="44"/>
        <v>6.2799999999999124E-3</v>
      </c>
      <c r="V630">
        <f t="shared" si="43"/>
        <v>1912.7262813675507</v>
      </c>
    </row>
    <row r="631" spans="21:22">
      <c r="U631">
        <f t="shared" si="44"/>
        <v>6.289999999999912E-3</v>
      </c>
      <c r="V631">
        <f t="shared" si="43"/>
        <v>1913.2295955587656</v>
      </c>
    </row>
    <row r="632" spans="21:22">
      <c r="U632">
        <f t="shared" si="44"/>
        <v>6.2999999999999116E-3</v>
      </c>
      <c r="V632">
        <f t="shared" si="43"/>
        <v>1913.7323770539622</v>
      </c>
    </row>
    <row r="633" spans="21:22">
      <c r="U633">
        <f t="shared" si="44"/>
        <v>6.3099999999999112E-3</v>
      </c>
      <c r="V633">
        <f t="shared" si="43"/>
        <v>1914.23462733579</v>
      </c>
    </row>
    <row r="634" spans="21:22">
      <c r="U634">
        <f t="shared" si="44"/>
        <v>6.3199999999999108E-3</v>
      </c>
      <c r="V634">
        <f t="shared" si="43"/>
        <v>1914.7363478804202</v>
      </c>
    </row>
    <row r="635" spans="21:22">
      <c r="U635">
        <f t="shared" si="44"/>
        <v>6.3299999999999104E-3</v>
      </c>
      <c r="V635">
        <f t="shared" si="43"/>
        <v>1915.237540157553</v>
      </c>
    </row>
    <row r="636" spans="21:22">
      <c r="U636">
        <f t="shared" si="44"/>
        <v>6.3399999999999099E-3</v>
      </c>
      <c r="V636">
        <f t="shared" si="43"/>
        <v>1915.7382056304964</v>
      </c>
    </row>
    <row r="637" spans="21:22">
      <c r="U637">
        <f t="shared" si="44"/>
        <v>6.3499999999999095E-3</v>
      </c>
      <c r="V637">
        <f t="shared" si="43"/>
        <v>1916.2383457561657</v>
      </c>
    </row>
    <row r="638" spans="21:22">
      <c r="U638">
        <f t="shared" si="44"/>
        <v>6.3599999999999091E-3</v>
      </c>
      <c r="V638">
        <f t="shared" si="43"/>
        <v>1916.7379619851392</v>
      </c>
    </row>
    <row r="639" spans="21:22">
      <c r="U639">
        <f t="shared" si="44"/>
        <v>6.3699999999999087E-3</v>
      </c>
      <c r="V639">
        <f t="shared" si="43"/>
        <v>1917.2370557617116</v>
      </c>
    </row>
    <row r="640" spans="21:22">
      <c r="U640">
        <f t="shared" si="44"/>
        <v>6.3799999999999083E-3</v>
      </c>
      <c r="V640">
        <f t="shared" si="43"/>
        <v>1917.7356285238927</v>
      </c>
    </row>
    <row r="641" spans="21:22">
      <c r="U641">
        <f t="shared" si="44"/>
        <v>6.3899999999999079E-3</v>
      </c>
      <c r="V641">
        <f t="shared" si="43"/>
        <v>1918.2336817034886</v>
      </c>
    </row>
    <row r="642" spans="21:22">
      <c r="U642">
        <f t="shared" si="44"/>
        <v>6.3999999999999075E-3</v>
      </c>
      <c r="V642">
        <f t="shared" si="43"/>
        <v>1918.7312167260941</v>
      </c>
    </row>
    <row r="643" spans="21:22">
      <c r="U643">
        <f t="shared" si="44"/>
        <v>6.4099999999999071E-3</v>
      </c>
      <c r="V643">
        <f t="shared" ref="V643:V706" si="45">-U643/(0.00008617*(U643*LN(U643)+(1-U643)*LN(1-U643)))</f>
        <v>1919.2282350111739</v>
      </c>
    </row>
    <row r="644" spans="21:22">
      <c r="U644">
        <f t="shared" ref="U644:U707" si="46">U643+0.00001</f>
        <v>6.4199999999999067E-3</v>
      </c>
      <c r="V644">
        <f t="shared" si="45"/>
        <v>1919.7247379720591</v>
      </c>
    </row>
    <row r="645" spans="21:22">
      <c r="U645">
        <f t="shared" si="46"/>
        <v>6.4299999999999063E-3</v>
      </c>
      <c r="V645">
        <f t="shared" si="45"/>
        <v>1920.2207270160009</v>
      </c>
    </row>
    <row r="646" spans="21:22">
      <c r="U646">
        <f t="shared" si="46"/>
        <v>6.4399999999999059E-3</v>
      </c>
      <c r="V646">
        <f t="shared" si="45"/>
        <v>1920.7162035442218</v>
      </c>
    </row>
    <row r="647" spans="21:22">
      <c r="U647">
        <f t="shared" si="46"/>
        <v>6.4499999999999055E-3</v>
      </c>
      <c r="V647">
        <f t="shared" si="45"/>
        <v>1921.2111689519131</v>
      </c>
    </row>
    <row r="648" spans="21:22">
      <c r="U648">
        <f t="shared" si="46"/>
        <v>6.4599999999999051E-3</v>
      </c>
      <c r="V648">
        <f t="shared" si="45"/>
        <v>1921.7056246283132</v>
      </c>
    </row>
    <row r="649" spans="21:22">
      <c r="U649">
        <f t="shared" si="46"/>
        <v>6.4699999999999046E-3</v>
      </c>
      <c r="V649">
        <f t="shared" si="45"/>
        <v>1922.1995719567049</v>
      </c>
    </row>
    <row r="650" spans="21:22">
      <c r="U650">
        <f t="shared" si="46"/>
        <v>6.4799999999999042E-3</v>
      </c>
      <c r="V650">
        <f t="shared" si="45"/>
        <v>1922.6930123144668</v>
      </c>
    </row>
    <row r="651" spans="21:22">
      <c r="U651">
        <f t="shared" si="46"/>
        <v>6.4899999999999038E-3</v>
      </c>
      <c r="V651">
        <f t="shared" si="45"/>
        <v>1923.185947073122</v>
      </c>
    </row>
    <row r="652" spans="21:22">
      <c r="U652">
        <f t="shared" si="46"/>
        <v>6.4999999999999034E-3</v>
      </c>
      <c r="V652">
        <f t="shared" si="45"/>
        <v>1923.6783775983358</v>
      </c>
    </row>
    <row r="653" spans="21:22">
      <c r="U653">
        <f t="shared" si="46"/>
        <v>6.509999999999903E-3</v>
      </c>
      <c r="V653">
        <f t="shared" si="45"/>
        <v>1924.1703052499931</v>
      </c>
    </row>
    <row r="654" spans="21:22">
      <c r="U654">
        <f t="shared" si="46"/>
        <v>6.5199999999999026E-3</v>
      </c>
      <c r="V654">
        <f t="shared" si="45"/>
        <v>1924.6617313821932</v>
      </c>
    </row>
    <row r="655" spans="21:22">
      <c r="U655">
        <f t="shared" si="46"/>
        <v>6.5299999999999022E-3</v>
      </c>
      <c r="V655">
        <f t="shared" si="45"/>
        <v>1925.1526573432998</v>
      </c>
    </row>
    <row r="656" spans="21:22">
      <c r="U656">
        <f t="shared" si="46"/>
        <v>6.5399999999999018E-3</v>
      </c>
      <c r="V656">
        <f t="shared" si="45"/>
        <v>1925.6430844759896</v>
      </c>
    </row>
    <row r="657" spans="21:22">
      <c r="U657">
        <f t="shared" si="46"/>
        <v>6.5499999999999014E-3</v>
      </c>
      <c r="V657">
        <f t="shared" si="45"/>
        <v>1926.1330141172498</v>
      </c>
    </row>
    <row r="658" spans="21:22">
      <c r="U658">
        <f t="shared" si="46"/>
        <v>6.559999999999901E-3</v>
      </c>
      <c r="V658">
        <f t="shared" si="45"/>
        <v>1926.6224475984491</v>
      </c>
    </row>
    <row r="659" spans="21:22">
      <c r="U659">
        <f t="shared" si="46"/>
        <v>6.5699999999999006E-3</v>
      </c>
      <c r="V659">
        <f t="shared" si="45"/>
        <v>1927.1113862453383</v>
      </c>
    </row>
    <row r="660" spans="21:22">
      <c r="U660">
        <f t="shared" si="46"/>
        <v>6.5799999999999002E-3</v>
      </c>
      <c r="V660">
        <f t="shared" si="45"/>
        <v>1927.5998313780942</v>
      </c>
    </row>
    <row r="661" spans="21:22">
      <c r="U661">
        <f t="shared" si="46"/>
        <v>6.5899999999998998E-3</v>
      </c>
      <c r="V661">
        <f t="shared" si="45"/>
        <v>1928.0877843113694</v>
      </c>
    </row>
    <row r="662" spans="21:22">
      <c r="U662">
        <f t="shared" si="46"/>
        <v>6.5999999999998993E-3</v>
      </c>
      <c r="V662">
        <f t="shared" si="45"/>
        <v>1928.575246354286</v>
      </c>
    </row>
    <row r="663" spans="21:22">
      <c r="U663">
        <f t="shared" si="46"/>
        <v>6.6099999999998989E-3</v>
      </c>
      <c r="V663">
        <f t="shared" si="45"/>
        <v>1929.0622188105103</v>
      </c>
    </row>
    <row r="664" spans="21:22">
      <c r="U664">
        <f t="shared" si="46"/>
        <v>6.6199999999998985E-3</v>
      </c>
      <c r="V664">
        <f t="shared" si="45"/>
        <v>1929.5487029782462</v>
      </c>
    </row>
    <row r="665" spans="21:22">
      <c r="U665">
        <f t="shared" si="46"/>
        <v>6.6299999999998981E-3</v>
      </c>
      <c r="V665">
        <f t="shared" si="45"/>
        <v>1930.0347001502814</v>
      </c>
    </row>
    <row r="666" spans="21:22">
      <c r="U666">
        <f t="shared" si="46"/>
        <v>6.6399999999998977E-3</v>
      </c>
      <c r="V666">
        <f t="shared" si="45"/>
        <v>1930.5202116140372</v>
      </c>
    </row>
    <row r="667" spans="21:22">
      <c r="U667">
        <f t="shared" si="46"/>
        <v>6.6499999999998973E-3</v>
      </c>
      <c r="V667">
        <f t="shared" si="45"/>
        <v>1931.0052386515581</v>
      </c>
    </row>
    <row r="668" spans="21:22">
      <c r="U668">
        <f t="shared" si="46"/>
        <v>6.6599999999998969E-3</v>
      </c>
      <c r="V668">
        <f t="shared" si="45"/>
        <v>1931.4897825395865</v>
      </c>
    </row>
    <row r="669" spans="21:22">
      <c r="U669">
        <f t="shared" si="46"/>
        <v>6.6699999999998965E-3</v>
      </c>
      <c r="V669">
        <f t="shared" si="45"/>
        <v>1931.9738445495557</v>
      </c>
    </row>
    <row r="670" spans="21:22">
      <c r="U670">
        <f t="shared" si="46"/>
        <v>6.6799999999998961E-3</v>
      </c>
      <c r="V670">
        <f t="shared" si="45"/>
        <v>1932.4574259476353</v>
      </c>
    </row>
    <row r="671" spans="21:22">
      <c r="U671">
        <f t="shared" si="46"/>
        <v>6.6899999999998957E-3</v>
      </c>
      <c r="V671">
        <f t="shared" si="45"/>
        <v>1932.9405279947782</v>
      </c>
    </row>
    <row r="672" spans="21:22">
      <c r="U672">
        <f t="shared" si="46"/>
        <v>6.6999999999998953E-3</v>
      </c>
      <c r="V672">
        <f t="shared" si="45"/>
        <v>1933.4231519467094</v>
      </c>
    </row>
    <row r="673" spans="21:22">
      <c r="U673">
        <f t="shared" si="46"/>
        <v>6.7099999999998949E-3</v>
      </c>
      <c r="V673">
        <f t="shared" si="45"/>
        <v>1933.9052990540024</v>
      </c>
    </row>
    <row r="674" spans="21:22">
      <c r="U674">
        <f t="shared" si="46"/>
        <v>6.7199999999998945E-3</v>
      </c>
      <c r="V674">
        <f t="shared" si="45"/>
        <v>1934.3869705620614</v>
      </c>
    </row>
    <row r="675" spans="21:22">
      <c r="U675">
        <f t="shared" si="46"/>
        <v>6.7299999999998941E-3</v>
      </c>
      <c r="V675">
        <f t="shared" si="45"/>
        <v>1934.8681677111958</v>
      </c>
    </row>
    <row r="676" spans="21:22">
      <c r="U676">
        <f t="shared" si="46"/>
        <v>6.7399999999998936E-3</v>
      </c>
      <c r="V676">
        <f t="shared" si="45"/>
        <v>1935.3488917366119</v>
      </c>
    </row>
    <row r="677" spans="21:22">
      <c r="U677">
        <f t="shared" si="46"/>
        <v>6.7499999999998932E-3</v>
      </c>
      <c r="V677">
        <f t="shared" si="45"/>
        <v>1935.8291438684528</v>
      </c>
    </row>
    <row r="678" spans="21:22">
      <c r="U678">
        <f t="shared" si="46"/>
        <v>6.7599999999998928E-3</v>
      </c>
      <c r="V678">
        <f t="shared" si="45"/>
        <v>1936.3089253318483</v>
      </c>
    </row>
    <row r="679" spans="21:22">
      <c r="U679">
        <f t="shared" si="46"/>
        <v>6.7699999999998924E-3</v>
      </c>
      <c r="V679">
        <f t="shared" si="45"/>
        <v>1936.7882373469022</v>
      </c>
    </row>
    <row r="680" spans="21:22">
      <c r="U680">
        <f t="shared" si="46"/>
        <v>6.779999999999892E-3</v>
      </c>
      <c r="V680">
        <f t="shared" si="45"/>
        <v>1937.2670811287635</v>
      </c>
    </row>
    <row r="681" spans="21:22">
      <c r="U681">
        <f t="shared" si="46"/>
        <v>6.7899999999998916E-3</v>
      </c>
      <c r="V681">
        <f t="shared" si="45"/>
        <v>1937.7454578876179</v>
      </c>
    </row>
    <row r="682" spans="21:22">
      <c r="U682">
        <f t="shared" si="46"/>
        <v>6.7999999999998912E-3</v>
      </c>
      <c r="V682">
        <f t="shared" si="45"/>
        <v>1938.2233688287297</v>
      </c>
    </row>
    <row r="683" spans="21:22">
      <c r="U683">
        <f t="shared" si="46"/>
        <v>6.8099999999998908E-3</v>
      </c>
      <c r="V683">
        <f t="shared" si="45"/>
        <v>1938.7008151524849</v>
      </c>
    </row>
    <row r="684" spans="21:22">
      <c r="U684">
        <f t="shared" si="46"/>
        <v>6.8199999999998904E-3</v>
      </c>
      <c r="V684">
        <f t="shared" si="45"/>
        <v>1939.1777980543839</v>
      </c>
    </row>
    <row r="685" spans="21:22">
      <c r="U685">
        <f t="shared" si="46"/>
        <v>6.82999999999989E-3</v>
      </c>
      <c r="V685">
        <f t="shared" si="45"/>
        <v>1939.6543187251059</v>
      </c>
    </row>
    <row r="686" spans="21:22">
      <c r="U686">
        <f t="shared" si="46"/>
        <v>6.8399999999998896E-3</v>
      </c>
      <c r="V686">
        <f t="shared" si="45"/>
        <v>1940.1303783505048</v>
      </c>
    </row>
    <row r="687" spans="21:22">
      <c r="U687">
        <f t="shared" si="46"/>
        <v>6.8499999999998892E-3</v>
      </c>
      <c r="V687">
        <f t="shared" si="45"/>
        <v>1940.6059781116453</v>
      </c>
    </row>
    <row r="688" spans="21:22">
      <c r="U688">
        <f t="shared" si="46"/>
        <v>6.8599999999998888E-3</v>
      </c>
      <c r="V688">
        <f t="shared" si="45"/>
        <v>1941.0811191848486</v>
      </c>
    </row>
    <row r="689" spans="21:22">
      <c r="U689">
        <f t="shared" si="46"/>
        <v>6.8699999999998883E-3</v>
      </c>
      <c r="V689">
        <f t="shared" si="45"/>
        <v>1941.5558027416826</v>
      </c>
    </row>
    <row r="690" spans="21:22">
      <c r="U690">
        <f t="shared" si="46"/>
        <v>6.8799999999998879E-3</v>
      </c>
      <c r="V690">
        <f t="shared" si="45"/>
        <v>1942.0300299490264</v>
      </c>
    </row>
    <row r="691" spans="21:22">
      <c r="U691">
        <f t="shared" si="46"/>
        <v>6.8899999999998875E-3</v>
      </c>
      <c r="V691">
        <f t="shared" si="45"/>
        <v>1942.5038019690612</v>
      </c>
    </row>
    <row r="692" spans="21:22">
      <c r="U692">
        <f t="shared" si="46"/>
        <v>6.8999999999998871E-3</v>
      </c>
      <c r="V692">
        <f t="shared" si="45"/>
        <v>1942.9771199593138</v>
      </c>
    </row>
    <row r="693" spans="21:22">
      <c r="U693">
        <f t="shared" si="46"/>
        <v>6.9099999999998867E-3</v>
      </c>
      <c r="V693">
        <f t="shared" si="45"/>
        <v>1943.4499850726936</v>
      </c>
    </row>
    <row r="694" spans="21:22">
      <c r="U694">
        <f t="shared" si="46"/>
        <v>6.9199999999998863E-3</v>
      </c>
      <c r="V694">
        <f t="shared" si="45"/>
        <v>1943.9223984574844</v>
      </c>
    </row>
    <row r="695" spans="21:22">
      <c r="U695">
        <f t="shared" si="46"/>
        <v>6.9299999999998859E-3</v>
      </c>
      <c r="V695">
        <f t="shared" si="45"/>
        <v>1944.3943612574092</v>
      </c>
    </row>
    <row r="696" spans="21:22">
      <c r="U696">
        <f t="shared" si="46"/>
        <v>6.9399999999998855E-3</v>
      </c>
      <c r="V696">
        <f t="shared" si="45"/>
        <v>1944.8658746116203</v>
      </c>
    </row>
    <row r="697" spans="21:22">
      <c r="U697">
        <f t="shared" si="46"/>
        <v>6.9499999999998851E-3</v>
      </c>
      <c r="V697">
        <f t="shared" si="45"/>
        <v>1945.3369396547389</v>
      </c>
    </row>
    <row r="698" spans="21:22">
      <c r="U698">
        <f t="shared" si="46"/>
        <v>6.9599999999998847E-3</v>
      </c>
      <c r="V698">
        <f t="shared" si="45"/>
        <v>1945.8075575168941</v>
      </c>
    </row>
    <row r="699" spans="21:22">
      <c r="U699">
        <f t="shared" si="46"/>
        <v>6.9699999999998843E-3</v>
      </c>
      <c r="V699">
        <f t="shared" si="45"/>
        <v>1946.2777293237139</v>
      </c>
    </row>
    <row r="700" spans="21:22">
      <c r="U700">
        <f t="shared" si="46"/>
        <v>6.9799999999998839E-3</v>
      </c>
      <c r="V700">
        <f t="shared" si="45"/>
        <v>1946.7474561963877</v>
      </c>
    </row>
    <row r="701" spans="21:22">
      <c r="U701">
        <f t="shared" si="46"/>
        <v>6.9899999999998835E-3</v>
      </c>
      <c r="V701">
        <f t="shared" si="45"/>
        <v>1947.2167392516565</v>
      </c>
    </row>
    <row r="702" spans="21:22">
      <c r="U702">
        <f t="shared" si="46"/>
        <v>6.9999999999998831E-3</v>
      </c>
      <c r="V702">
        <f t="shared" si="45"/>
        <v>1947.6855796018503</v>
      </c>
    </row>
    <row r="703" spans="21:22">
      <c r="U703">
        <f t="shared" si="46"/>
        <v>7.0099999999998826E-3</v>
      </c>
      <c r="V703">
        <f t="shared" si="45"/>
        <v>1948.1539783549297</v>
      </c>
    </row>
    <row r="704" spans="21:22">
      <c r="U704">
        <f t="shared" si="46"/>
        <v>7.0199999999998822E-3</v>
      </c>
      <c r="V704">
        <f t="shared" si="45"/>
        <v>1948.6219366144712</v>
      </c>
    </row>
    <row r="705" spans="21:22">
      <c r="U705">
        <f t="shared" si="46"/>
        <v>7.0299999999998818E-3</v>
      </c>
      <c r="V705">
        <f t="shared" si="45"/>
        <v>1949.0894554797324</v>
      </c>
    </row>
    <row r="706" spans="21:22">
      <c r="U706">
        <f t="shared" si="46"/>
        <v>7.0399999999998814E-3</v>
      </c>
      <c r="V706">
        <f t="shared" si="45"/>
        <v>1949.5565360456351</v>
      </c>
    </row>
    <row r="707" spans="21:22">
      <c r="U707">
        <f t="shared" si="46"/>
        <v>7.049999999999881E-3</v>
      </c>
      <c r="V707">
        <f t="shared" ref="V707:V770" si="47">-U707/(0.00008617*(U707*LN(U707)+(1-U707)*LN(1-U707)))</f>
        <v>1950.0231794028284</v>
      </c>
    </row>
    <row r="708" spans="21:22">
      <c r="U708">
        <f t="shared" ref="U708:U771" si="48">U707+0.00001</f>
        <v>7.0599999999998806E-3</v>
      </c>
      <c r="V708">
        <f t="shared" si="47"/>
        <v>1950.4893866376758</v>
      </c>
    </row>
    <row r="709" spans="21:22">
      <c r="U709">
        <f t="shared" si="48"/>
        <v>7.0699999999998802E-3</v>
      </c>
      <c r="V709">
        <f t="shared" si="47"/>
        <v>1950.955158832295</v>
      </c>
    </row>
    <row r="710" spans="21:22">
      <c r="U710">
        <f t="shared" si="48"/>
        <v>7.0799999999998798E-3</v>
      </c>
      <c r="V710">
        <f t="shared" si="47"/>
        <v>1951.4204970645922</v>
      </c>
    </row>
    <row r="711" spans="21:22">
      <c r="U711">
        <f t="shared" si="48"/>
        <v>7.0899999999998794E-3</v>
      </c>
      <c r="V711">
        <f t="shared" si="47"/>
        <v>1951.8854024082534</v>
      </c>
    </row>
    <row r="712" spans="21:22">
      <c r="U712">
        <f t="shared" si="48"/>
        <v>7.099999999999879E-3</v>
      </c>
      <c r="V712">
        <f t="shared" si="47"/>
        <v>1952.3498759328045</v>
      </c>
    </row>
    <row r="713" spans="21:22">
      <c r="U713">
        <f t="shared" si="48"/>
        <v>7.1099999999998786E-3</v>
      </c>
      <c r="V713">
        <f t="shared" si="47"/>
        <v>1952.8139187035977</v>
      </c>
    </row>
    <row r="714" spans="21:22">
      <c r="U714">
        <f t="shared" si="48"/>
        <v>7.1199999999998782E-3</v>
      </c>
      <c r="V714">
        <f t="shared" si="47"/>
        <v>1953.2775317818512</v>
      </c>
    </row>
    <row r="715" spans="21:22">
      <c r="U715">
        <f t="shared" si="48"/>
        <v>7.1299999999998778E-3</v>
      </c>
      <c r="V715">
        <f t="shared" si="47"/>
        <v>1953.7407162246839</v>
      </c>
    </row>
    <row r="716" spans="21:22">
      <c r="U716">
        <f t="shared" si="48"/>
        <v>7.1399999999998773E-3</v>
      </c>
      <c r="V716">
        <f t="shared" si="47"/>
        <v>1954.2034730851024</v>
      </c>
    </row>
    <row r="717" spans="21:22">
      <c r="U717">
        <f t="shared" si="48"/>
        <v>7.1499999999998769E-3</v>
      </c>
      <c r="V717">
        <f t="shared" si="47"/>
        <v>1954.6658034120644</v>
      </c>
    </row>
    <row r="718" spans="21:22">
      <c r="U718">
        <f t="shared" si="48"/>
        <v>7.1599999999998765E-3</v>
      </c>
      <c r="V718">
        <f t="shared" si="47"/>
        <v>1955.1277082504623</v>
      </c>
    </row>
    <row r="719" spans="21:22">
      <c r="U719">
        <f t="shared" si="48"/>
        <v>7.1699999999998761E-3</v>
      </c>
      <c r="V719">
        <f t="shared" si="47"/>
        <v>1955.5891886411616</v>
      </c>
    </row>
    <row r="720" spans="21:22">
      <c r="U720">
        <f t="shared" si="48"/>
        <v>7.1799999999998757E-3</v>
      </c>
      <c r="V720">
        <f t="shared" si="47"/>
        <v>1956.0502456210368</v>
      </c>
    </row>
    <row r="721" spans="21:22">
      <c r="U721">
        <f t="shared" si="48"/>
        <v>7.1899999999998753E-3</v>
      </c>
      <c r="V721">
        <f t="shared" si="47"/>
        <v>1956.5108802229561</v>
      </c>
    </row>
    <row r="722" spans="21:22">
      <c r="U722">
        <f t="shared" si="48"/>
        <v>7.1999999999998749E-3</v>
      </c>
      <c r="V722">
        <f t="shared" si="47"/>
        <v>1956.9710934758443</v>
      </c>
    </row>
    <row r="723" spans="21:22">
      <c r="U723">
        <f t="shared" si="48"/>
        <v>7.2099999999998745E-3</v>
      </c>
      <c r="V723">
        <f t="shared" si="47"/>
        <v>1957.4308864046664</v>
      </c>
    </row>
    <row r="724" spans="21:22">
      <c r="U724">
        <f t="shared" si="48"/>
        <v>7.2199999999998741E-3</v>
      </c>
      <c r="V724">
        <f t="shared" si="47"/>
        <v>1957.8902600304652</v>
      </c>
    </row>
    <row r="725" spans="21:22">
      <c r="U725">
        <f t="shared" si="48"/>
        <v>7.2299999999998737E-3</v>
      </c>
      <c r="V725">
        <f t="shared" si="47"/>
        <v>1958.3492153703953</v>
      </c>
    </row>
    <row r="726" spans="21:22">
      <c r="U726">
        <f t="shared" si="48"/>
        <v>7.2399999999998733E-3</v>
      </c>
      <c r="V726">
        <f t="shared" si="47"/>
        <v>1958.8077534377092</v>
      </c>
    </row>
    <row r="727" spans="21:22">
      <c r="U727">
        <f t="shared" si="48"/>
        <v>7.2499999999998729E-3</v>
      </c>
      <c r="V727">
        <f t="shared" si="47"/>
        <v>1959.2658752418172</v>
      </c>
    </row>
    <row r="728" spans="21:22">
      <c r="U728">
        <f t="shared" si="48"/>
        <v>7.2599999999998725E-3</v>
      </c>
      <c r="V728">
        <f t="shared" si="47"/>
        <v>1959.7235817882724</v>
      </c>
    </row>
    <row r="729" spans="21:22">
      <c r="U729">
        <f t="shared" si="48"/>
        <v>7.2699999999998721E-3</v>
      </c>
      <c r="V729">
        <f t="shared" si="47"/>
        <v>1960.1808740788067</v>
      </c>
    </row>
    <row r="730" spans="21:22">
      <c r="U730">
        <f t="shared" si="48"/>
        <v>7.2799999999998716E-3</v>
      </c>
      <c r="V730">
        <f t="shared" si="47"/>
        <v>1960.6377531113633</v>
      </c>
    </row>
    <row r="731" spans="21:22">
      <c r="U731">
        <f t="shared" si="48"/>
        <v>7.2899999999998712E-3</v>
      </c>
      <c r="V731">
        <f t="shared" si="47"/>
        <v>1961.0942198800835</v>
      </c>
    </row>
    <row r="732" spans="21:22">
      <c r="U732">
        <f t="shared" si="48"/>
        <v>7.2999999999998708E-3</v>
      </c>
      <c r="V732">
        <f t="shared" si="47"/>
        <v>1961.5502753753656</v>
      </c>
    </row>
    <row r="733" spans="21:22">
      <c r="U733">
        <f t="shared" si="48"/>
        <v>7.3099999999998704E-3</v>
      </c>
      <c r="V733">
        <f t="shared" si="47"/>
        <v>1962.005920583849</v>
      </c>
    </row>
    <row r="734" spans="21:22">
      <c r="U734">
        <f t="shared" si="48"/>
        <v>7.31999999999987E-3</v>
      </c>
      <c r="V734">
        <f t="shared" si="47"/>
        <v>1962.461156488449</v>
      </c>
    </row>
    <row r="735" spans="21:22">
      <c r="U735">
        <f t="shared" si="48"/>
        <v>7.3299999999998696E-3</v>
      </c>
      <c r="V735">
        <f t="shared" si="47"/>
        <v>1962.9159840683897</v>
      </c>
    </row>
    <row r="736" spans="21:22">
      <c r="U736">
        <f t="shared" si="48"/>
        <v>7.3399999999998692E-3</v>
      </c>
      <c r="V736">
        <f t="shared" si="47"/>
        <v>1963.3704042991908</v>
      </c>
    </row>
    <row r="737" spans="21:22">
      <c r="U737">
        <f t="shared" si="48"/>
        <v>7.3499999999998688E-3</v>
      </c>
      <c r="V737">
        <f t="shared" si="47"/>
        <v>1963.8244181527225</v>
      </c>
    </row>
    <row r="738" spans="21:22">
      <c r="U738">
        <f t="shared" si="48"/>
        <v>7.3599999999998684E-3</v>
      </c>
      <c r="V738">
        <f t="shared" si="47"/>
        <v>1964.2780265971894</v>
      </c>
    </row>
    <row r="739" spans="21:22">
      <c r="U739">
        <f t="shared" si="48"/>
        <v>7.369999999999868E-3</v>
      </c>
      <c r="V739">
        <f t="shared" si="47"/>
        <v>1964.7312305971834</v>
      </c>
    </row>
    <row r="740" spans="21:22">
      <c r="U740">
        <f t="shared" si="48"/>
        <v>7.3799999999998676E-3</v>
      </c>
      <c r="V740">
        <f t="shared" si="47"/>
        <v>1965.1840311136721</v>
      </c>
    </row>
    <row r="741" spans="21:22">
      <c r="U741">
        <f t="shared" si="48"/>
        <v>7.3899999999998672E-3</v>
      </c>
      <c r="V741">
        <f t="shared" si="47"/>
        <v>1965.6364291040288</v>
      </c>
    </row>
    <row r="742" spans="21:22">
      <c r="U742">
        <f t="shared" si="48"/>
        <v>7.3999999999998668E-3</v>
      </c>
      <c r="V742">
        <f t="shared" si="47"/>
        <v>1966.0884255220692</v>
      </c>
    </row>
    <row r="743" spans="21:22">
      <c r="U743">
        <f t="shared" si="48"/>
        <v>7.4099999999998663E-3</v>
      </c>
      <c r="V743">
        <f t="shared" si="47"/>
        <v>1966.5400213180308</v>
      </c>
    </row>
    <row r="744" spans="21:22">
      <c r="U744">
        <f t="shared" si="48"/>
        <v>7.4199999999998659E-3</v>
      </c>
      <c r="V744">
        <f t="shared" si="47"/>
        <v>1966.9912174386341</v>
      </c>
    </row>
    <row r="745" spans="21:22">
      <c r="U745">
        <f t="shared" si="48"/>
        <v>7.4299999999998655E-3</v>
      </c>
      <c r="V745">
        <f t="shared" si="47"/>
        <v>1967.4420148270642</v>
      </c>
    </row>
    <row r="746" spans="21:22">
      <c r="U746">
        <f t="shared" si="48"/>
        <v>7.4399999999998651E-3</v>
      </c>
      <c r="V746">
        <f t="shared" si="47"/>
        <v>1967.8924144230025</v>
      </c>
    </row>
    <row r="747" spans="21:22">
      <c r="U747">
        <f t="shared" si="48"/>
        <v>7.4499999999998647E-3</v>
      </c>
      <c r="V747">
        <f t="shared" si="47"/>
        <v>1968.342417162663</v>
      </c>
    </row>
    <row r="748" spans="21:22">
      <c r="U748">
        <f t="shared" si="48"/>
        <v>7.4599999999998643E-3</v>
      </c>
      <c r="V748">
        <f t="shared" si="47"/>
        <v>1968.7920239787707</v>
      </c>
    </row>
    <row r="749" spans="21:22">
      <c r="U749">
        <f t="shared" si="48"/>
        <v>7.4699999999998639E-3</v>
      </c>
      <c r="V749">
        <f t="shared" si="47"/>
        <v>1969.2412358006213</v>
      </c>
    </row>
    <row r="750" spans="21:22">
      <c r="U750">
        <f t="shared" si="48"/>
        <v>7.4799999999998635E-3</v>
      </c>
      <c r="V750">
        <f t="shared" si="47"/>
        <v>1969.6900535540647</v>
      </c>
    </row>
    <row r="751" spans="21:22">
      <c r="U751">
        <f t="shared" si="48"/>
        <v>7.4899999999998631E-3</v>
      </c>
      <c r="V751">
        <f t="shared" si="47"/>
        <v>1970.1384781615343</v>
      </c>
    </row>
    <row r="752" spans="21:22">
      <c r="U752">
        <f t="shared" si="48"/>
        <v>7.4999999999998627E-3</v>
      </c>
      <c r="V752">
        <f t="shared" si="47"/>
        <v>1970.5865105420817</v>
      </c>
    </row>
    <row r="753" spans="21:22">
      <c r="U753">
        <f t="shared" si="48"/>
        <v>7.5099999999998623E-3</v>
      </c>
      <c r="V753">
        <f t="shared" si="47"/>
        <v>1971.0341516113574</v>
      </c>
    </row>
    <row r="754" spans="21:22">
      <c r="U754">
        <f t="shared" si="48"/>
        <v>7.5199999999998619E-3</v>
      </c>
      <c r="V754">
        <f t="shared" si="47"/>
        <v>1971.4814022816681</v>
      </c>
    </row>
    <row r="755" spans="21:22">
      <c r="U755">
        <f t="shared" si="48"/>
        <v>7.5299999999998615E-3</v>
      </c>
      <c r="V755">
        <f t="shared" si="47"/>
        <v>1971.9282634619594</v>
      </c>
    </row>
    <row r="756" spans="21:22">
      <c r="U756">
        <f t="shared" si="48"/>
        <v>7.539999999999861E-3</v>
      </c>
      <c r="V756">
        <f t="shared" si="47"/>
        <v>1972.3747360578457</v>
      </c>
    </row>
    <row r="757" spans="21:22">
      <c r="U757">
        <f t="shared" si="48"/>
        <v>7.5499999999998606E-3</v>
      </c>
      <c r="V757">
        <f t="shared" si="47"/>
        <v>1972.8208209716443</v>
      </c>
    </row>
    <row r="758" spans="21:22">
      <c r="U758">
        <f t="shared" si="48"/>
        <v>7.5599999999998602E-3</v>
      </c>
      <c r="V758">
        <f t="shared" si="47"/>
        <v>1973.2665191023543</v>
      </c>
    </row>
    <row r="759" spans="21:22">
      <c r="U759">
        <f t="shared" si="48"/>
        <v>7.5699999999998598E-3</v>
      </c>
      <c r="V759">
        <f t="shared" si="47"/>
        <v>1973.7118313457152</v>
      </c>
    </row>
    <row r="760" spans="21:22">
      <c r="U760">
        <f t="shared" si="48"/>
        <v>7.5799999999998594E-3</v>
      </c>
      <c r="V760">
        <f t="shared" si="47"/>
        <v>1974.1567585941855</v>
      </c>
    </row>
    <row r="761" spans="21:22">
      <c r="U761">
        <f t="shared" si="48"/>
        <v>7.589999999999859E-3</v>
      </c>
      <c r="V761">
        <f t="shared" si="47"/>
        <v>1974.6013017369785</v>
      </c>
    </row>
    <row r="762" spans="21:22">
      <c r="U762">
        <f t="shared" si="48"/>
        <v>7.5999999999998586E-3</v>
      </c>
      <c r="V762">
        <f t="shared" si="47"/>
        <v>1975.0454616600889</v>
      </c>
    </row>
    <row r="763" spans="21:22">
      <c r="U763">
        <f t="shared" si="48"/>
        <v>7.6099999999998582E-3</v>
      </c>
      <c r="V763">
        <f t="shared" si="47"/>
        <v>1975.4892392462748</v>
      </c>
    </row>
    <row r="764" spans="21:22">
      <c r="U764">
        <f t="shared" si="48"/>
        <v>7.6199999999998578E-3</v>
      </c>
      <c r="V764">
        <f t="shared" si="47"/>
        <v>1975.9326353751164</v>
      </c>
    </row>
    <row r="765" spans="21:22">
      <c r="U765">
        <f t="shared" si="48"/>
        <v>7.6299999999998574E-3</v>
      </c>
      <c r="V765">
        <f t="shared" si="47"/>
        <v>1976.3756509229936</v>
      </c>
    </row>
    <row r="766" spans="21:22">
      <c r="U766">
        <f t="shared" si="48"/>
        <v>7.639999999999857E-3</v>
      </c>
      <c r="V766">
        <f t="shared" si="47"/>
        <v>1976.8182867631178</v>
      </c>
    </row>
    <row r="767" spans="21:22">
      <c r="U767">
        <f t="shared" si="48"/>
        <v>7.6499999999998566E-3</v>
      </c>
      <c r="V767">
        <f t="shared" si="47"/>
        <v>1977.2605437655634</v>
      </c>
    </row>
    <row r="768" spans="21:22">
      <c r="U768">
        <f t="shared" si="48"/>
        <v>7.6599999999998562E-3</v>
      </c>
      <c r="V768">
        <f t="shared" si="47"/>
        <v>1977.7024227972458</v>
      </c>
    </row>
    <row r="769" spans="21:22">
      <c r="U769">
        <f t="shared" si="48"/>
        <v>7.6699999999998558E-3</v>
      </c>
      <c r="V769">
        <f t="shared" si="47"/>
        <v>1978.1439247219807</v>
      </c>
    </row>
    <row r="770" spans="21:22">
      <c r="U770">
        <f t="shared" si="48"/>
        <v>7.6799999999998553E-3</v>
      </c>
      <c r="V770">
        <f t="shared" si="47"/>
        <v>1978.5850504004563</v>
      </c>
    </row>
    <row r="771" spans="21:22">
      <c r="U771">
        <f t="shared" si="48"/>
        <v>7.6899999999998549E-3</v>
      </c>
      <c r="V771">
        <f t="shared" ref="V771:V834" si="49">-U771/(0.00008617*(U771*LN(U771)+(1-U771)*LN(1-U771)))</f>
        <v>1979.0258006902893</v>
      </c>
    </row>
    <row r="772" spans="21:22">
      <c r="U772">
        <f t="shared" ref="U772:U835" si="50">U771+0.00001</f>
        <v>7.6999999999998545E-3</v>
      </c>
      <c r="V772">
        <f t="shared" si="49"/>
        <v>1979.466176446005</v>
      </c>
    </row>
    <row r="773" spans="21:22">
      <c r="U773">
        <f t="shared" si="50"/>
        <v>7.7099999999998541E-3</v>
      </c>
      <c r="V773">
        <f t="shared" si="49"/>
        <v>1979.9061785190686</v>
      </c>
    </row>
    <row r="774" spans="21:22">
      <c r="U774">
        <f t="shared" si="50"/>
        <v>7.7199999999998537E-3</v>
      </c>
      <c r="V774">
        <f t="shared" si="49"/>
        <v>1980.3458077579141</v>
      </c>
    </row>
    <row r="775" spans="21:22">
      <c r="U775">
        <f t="shared" si="50"/>
        <v>7.7299999999998533E-3</v>
      </c>
      <c r="V775">
        <f t="shared" si="49"/>
        <v>1980.7850650079224</v>
      </c>
    </row>
    <row r="776" spans="21:22">
      <c r="U776">
        <f t="shared" si="50"/>
        <v>7.7399999999998529E-3</v>
      </c>
      <c r="V776">
        <f t="shared" si="49"/>
        <v>1981.223951111481</v>
      </c>
    </row>
    <row r="777" spans="21:22">
      <c r="U777">
        <f t="shared" si="50"/>
        <v>7.7499999999998525E-3</v>
      </c>
      <c r="V777">
        <f t="shared" si="49"/>
        <v>1981.662466907957</v>
      </c>
    </row>
    <row r="778" spans="21:22">
      <c r="U778">
        <f t="shared" si="50"/>
        <v>7.7599999999998521E-3</v>
      </c>
      <c r="V778">
        <f t="shared" si="49"/>
        <v>1982.1006132337325</v>
      </c>
    </row>
    <row r="779" spans="21:22">
      <c r="U779">
        <f t="shared" si="50"/>
        <v>7.7699999999998517E-3</v>
      </c>
      <c r="V779">
        <f t="shared" si="49"/>
        <v>1982.5383909222317</v>
      </c>
    </row>
    <row r="780" spans="21:22">
      <c r="U780">
        <f t="shared" si="50"/>
        <v>7.7799999999998513E-3</v>
      </c>
      <c r="V780">
        <f t="shared" si="49"/>
        <v>1982.9758008039005</v>
      </c>
    </row>
    <row r="781" spans="21:22">
      <c r="U781">
        <f t="shared" si="50"/>
        <v>7.7899999999998509E-3</v>
      </c>
      <c r="V781">
        <f t="shared" si="49"/>
        <v>1983.4128437062593</v>
      </c>
    </row>
    <row r="782" spans="21:22">
      <c r="U782">
        <f t="shared" si="50"/>
        <v>7.7999999999998505E-3</v>
      </c>
      <c r="V782">
        <f t="shared" si="49"/>
        <v>1983.8495204538847</v>
      </c>
    </row>
    <row r="783" spans="21:22">
      <c r="U783">
        <f t="shared" si="50"/>
        <v>7.80999999999985E-3</v>
      </c>
      <c r="V783">
        <f t="shared" si="49"/>
        <v>1984.2858318684384</v>
      </c>
    </row>
    <row r="784" spans="21:22">
      <c r="U784">
        <f t="shared" si="50"/>
        <v>7.8199999999998496E-3</v>
      </c>
      <c r="V784">
        <f t="shared" si="49"/>
        <v>1984.721778768695</v>
      </c>
    </row>
    <row r="785" spans="21:22">
      <c r="U785">
        <f t="shared" si="50"/>
        <v>7.8299999999998492E-3</v>
      </c>
      <c r="V785">
        <f t="shared" si="49"/>
        <v>1985.1573619705198</v>
      </c>
    </row>
    <row r="786" spans="21:22">
      <c r="U786">
        <f t="shared" si="50"/>
        <v>7.8399999999998488E-3</v>
      </c>
      <c r="V786">
        <f t="shared" si="49"/>
        <v>1985.5925822869276</v>
      </c>
    </row>
    <row r="787" spans="21:22">
      <c r="U787">
        <f t="shared" si="50"/>
        <v>7.8499999999998484E-3</v>
      </c>
      <c r="V787">
        <f t="shared" si="49"/>
        <v>1986.0274405280545</v>
      </c>
    </row>
    <row r="788" spans="21:22">
      <c r="U788">
        <f t="shared" si="50"/>
        <v>7.859999999999848E-3</v>
      </c>
      <c r="V788">
        <f t="shared" si="49"/>
        <v>1986.4619375011939</v>
      </c>
    </row>
    <row r="789" spans="21:22">
      <c r="U789">
        <f t="shared" si="50"/>
        <v>7.8699999999998476E-3</v>
      </c>
      <c r="V789">
        <f t="shared" si="49"/>
        <v>1986.8960740108184</v>
      </c>
    </row>
    <row r="790" spans="21:22">
      <c r="U790">
        <f t="shared" si="50"/>
        <v>7.8799999999998472E-3</v>
      </c>
      <c r="V790">
        <f t="shared" si="49"/>
        <v>1987.3298508585647</v>
      </c>
    </row>
    <row r="791" spans="21:22">
      <c r="U791">
        <f t="shared" si="50"/>
        <v>7.8899999999998468E-3</v>
      </c>
      <c r="V791">
        <f t="shared" si="49"/>
        <v>1987.7632688432816</v>
      </c>
    </row>
    <row r="792" spans="21:22">
      <c r="U792">
        <f t="shared" si="50"/>
        <v>7.8999999999998464E-3</v>
      </c>
      <c r="V792">
        <f t="shared" si="49"/>
        <v>1988.1963287610115</v>
      </c>
    </row>
    <row r="793" spans="21:22">
      <c r="U793">
        <f t="shared" si="50"/>
        <v>7.909999999999846E-3</v>
      </c>
      <c r="V793">
        <f t="shared" si="49"/>
        <v>1988.6290314050182</v>
      </c>
    </row>
    <row r="794" spans="21:22">
      <c r="U794">
        <f t="shared" si="50"/>
        <v>7.9199999999998456E-3</v>
      </c>
      <c r="V794">
        <f t="shared" si="49"/>
        <v>1989.0613775658139</v>
      </c>
    </row>
    <row r="795" spans="21:22">
      <c r="U795">
        <f t="shared" si="50"/>
        <v>7.9299999999998452E-3</v>
      </c>
      <c r="V795">
        <f t="shared" si="49"/>
        <v>1989.4933680311403</v>
      </c>
    </row>
    <row r="796" spans="21:22">
      <c r="U796">
        <f t="shared" si="50"/>
        <v>7.9399999999998448E-3</v>
      </c>
      <c r="V796">
        <f t="shared" si="49"/>
        <v>1989.9250035860171</v>
      </c>
    </row>
    <row r="797" spans="21:22">
      <c r="U797">
        <f t="shared" si="50"/>
        <v>7.9499999999998443E-3</v>
      </c>
      <c r="V797">
        <f t="shared" si="49"/>
        <v>1990.3562850127241</v>
      </c>
    </row>
    <row r="798" spans="21:22">
      <c r="U798">
        <f t="shared" si="50"/>
        <v>7.9599999999998439E-3</v>
      </c>
      <c r="V798">
        <f t="shared" si="49"/>
        <v>1990.7872130908279</v>
      </c>
    </row>
    <row r="799" spans="21:22">
      <c r="U799">
        <f t="shared" si="50"/>
        <v>7.9699999999998435E-3</v>
      </c>
      <c r="V799">
        <f t="shared" si="49"/>
        <v>1991.2177885972083</v>
      </c>
    </row>
    <row r="800" spans="21:22">
      <c r="U800">
        <f t="shared" si="50"/>
        <v>7.9799999999998431E-3</v>
      </c>
      <c r="V800">
        <f t="shared" si="49"/>
        <v>1991.648012306038</v>
      </c>
    </row>
    <row r="801" spans="21:22">
      <c r="U801">
        <f t="shared" si="50"/>
        <v>7.9899999999998427E-3</v>
      </c>
      <c r="V801">
        <f t="shared" si="49"/>
        <v>1992.0778849888334</v>
      </c>
    </row>
    <row r="802" spans="21:22">
      <c r="U802">
        <f t="shared" si="50"/>
        <v>7.9999999999998423E-3</v>
      </c>
      <c r="V802">
        <f t="shared" si="49"/>
        <v>1992.50740741443</v>
      </c>
    </row>
    <row r="803" spans="21:22">
      <c r="U803">
        <f t="shared" si="50"/>
        <v>8.0099999999998419E-3</v>
      </c>
      <c r="V803">
        <f t="shared" si="49"/>
        <v>1992.9365803490318</v>
      </c>
    </row>
    <row r="804" spans="21:22">
      <c r="U804">
        <f t="shared" si="50"/>
        <v>8.0199999999998415E-3</v>
      </c>
      <c r="V804">
        <f t="shared" si="49"/>
        <v>1993.3654045561905</v>
      </c>
    </row>
    <row r="805" spans="21:22">
      <c r="U805">
        <f t="shared" si="50"/>
        <v>8.0299999999998411E-3</v>
      </c>
      <c r="V805">
        <f t="shared" si="49"/>
        <v>1993.7938807968321</v>
      </c>
    </row>
    <row r="806" spans="21:22">
      <c r="U806">
        <f t="shared" si="50"/>
        <v>8.0399999999998407E-3</v>
      </c>
      <c r="V806">
        <f t="shared" si="49"/>
        <v>1994.2220098292853</v>
      </c>
    </row>
    <row r="807" spans="21:22">
      <c r="U807">
        <f t="shared" si="50"/>
        <v>8.0499999999998403E-3</v>
      </c>
      <c r="V807">
        <f t="shared" si="49"/>
        <v>1994.6497924092591</v>
      </c>
    </row>
    <row r="808" spans="21:22">
      <c r="U808">
        <f t="shared" si="50"/>
        <v>8.0599999999998399E-3</v>
      </c>
      <c r="V808">
        <f t="shared" si="49"/>
        <v>1995.0772292898905</v>
      </c>
    </row>
    <row r="809" spans="21:22">
      <c r="U809">
        <f t="shared" si="50"/>
        <v>8.0699999999998395E-3</v>
      </c>
      <c r="V809">
        <f t="shared" si="49"/>
        <v>1995.5043212217295</v>
      </c>
    </row>
    <row r="810" spans="21:22">
      <c r="U810">
        <f t="shared" si="50"/>
        <v>8.079999999999839E-3</v>
      </c>
      <c r="V810">
        <f t="shared" si="49"/>
        <v>1995.9310689527576</v>
      </c>
    </row>
    <row r="811" spans="21:22">
      <c r="U811">
        <f t="shared" si="50"/>
        <v>8.0899999999998386E-3</v>
      </c>
      <c r="V811">
        <f t="shared" si="49"/>
        <v>1996.3574732284217</v>
      </c>
    </row>
    <row r="812" spans="21:22">
      <c r="U812">
        <f t="shared" si="50"/>
        <v>8.0999999999998382E-3</v>
      </c>
      <c r="V812">
        <f t="shared" si="49"/>
        <v>1996.7835347916066</v>
      </c>
    </row>
    <row r="813" spans="21:22">
      <c r="U813">
        <f t="shared" si="50"/>
        <v>8.1099999999998378E-3</v>
      </c>
      <c r="V813">
        <f t="shared" si="49"/>
        <v>1997.2092543826889</v>
      </c>
    </row>
    <row r="814" spans="21:22">
      <c r="U814">
        <f t="shared" si="50"/>
        <v>8.1199999999998374E-3</v>
      </c>
      <c r="V814">
        <f t="shared" si="49"/>
        <v>1997.6346327395124</v>
      </c>
    </row>
    <row r="815" spans="21:22">
      <c r="U815">
        <f t="shared" si="50"/>
        <v>8.129999999999837E-3</v>
      </c>
      <c r="V815">
        <f t="shared" si="49"/>
        <v>1998.0596705974167</v>
      </c>
    </row>
    <row r="816" spans="21:22">
      <c r="U816">
        <f t="shared" si="50"/>
        <v>8.1399999999998366E-3</v>
      </c>
      <c r="V816">
        <f t="shared" si="49"/>
        <v>1998.4843686892609</v>
      </c>
    </row>
    <row r="817" spans="21:22">
      <c r="U817">
        <f t="shared" si="50"/>
        <v>8.1499999999998362E-3</v>
      </c>
      <c r="V817">
        <f t="shared" si="49"/>
        <v>1998.9087277454039</v>
      </c>
    </row>
    <row r="818" spans="21:22">
      <c r="U818">
        <f t="shared" si="50"/>
        <v>8.1599999999998358E-3</v>
      </c>
      <c r="V818">
        <f t="shared" si="49"/>
        <v>1999.3327484937518</v>
      </c>
    </row>
    <row r="819" spans="21:22">
      <c r="U819">
        <f t="shared" si="50"/>
        <v>8.1699999999998354E-3</v>
      </c>
      <c r="V819">
        <f t="shared" si="49"/>
        <v>1999.756431659737</v>
      </c>
    </row>
    <row r="820" spans="21:22">
      <c r="U820">
        <f t="shared" si="50"/>
        <v>8.179999999999835E-3</v>
      </c>
      <c r="V820">
        <f t="shared" si="49"/>
        <v>2000.1797779663459</v>
      </c>
    </row>
    <row r="821" spans="21:22">
      <c r="U821">
        <f t="shared" si="50"/>
        <v>8.1899999999998346E-3</v>
      </c>
      <c r="V821">
        <f t="shared" si="49"/>
        <v>2000.6027881341395</v>
      </c>
    </row>
    <row r="822" spans="21:22">
      <c r="U822">
        <f t="shared" si="50"/>
        <v>8.1999999999998342E-3</v>
      </c>
      <c r="V822">
        <f t="shared" si="49"/>
        <v>2001.0254628812356</v>
      </c>
    </row>
    <row r="823" spans="21:22">
      <c r="U823">
        <f t="shared" si="50"/>
        <v>8.2099999999998338E-3</v>
      </c>
      <c r="V823">
        <f t="shared" si="49"/>
        <v>2001.4478029233553</v>
      </c>
    </row>
    <row r="824" spans="21:22">
      <c r="U824">
        <f t="shared" si="50"/>
        <v>8.2199999999998333E-3</v>
      </c>
      <c r="V824">
        <f t="shared" si="49"/>
        <v>2001.8698089738057</v>
      </c>
    </row>
    <row r="825" spans="21:22">
      <c r="U825">
        <f t="shared" si="50"/>
        <v>8.2299999999998329E-3</v>
      </c>
      <c r="V825">
        <f t="shared" si="49"/>
        <v>2002.2914817434964</v>
      </c>
    </row>
    <row r="826" spans="21:22">
      <c r="U826">
        <f t="shared" si="50"/>
        <v>8.2399999999998325E-3</v>
      </c>
      <c r="V826">
        <f t="shared" si="49"/>
        <v>2002.712821940974</v>
      </c>
    </row>
    <row r="827" spans="21:22">
      <c r="U827">
        <f t="shared" si="50"/>
        <v>8.2499999999998321E-3</v>
      </c>
      <c r="V827">
        <f t="shared" si="49"/>
        <v>2003.133830272393</v>
      </c>
    </row>
    <row r="828" spans="21:22">
      <c r="U828">
        <f t="shared" si="50"/>
        <v>8.2599999999998317E-3</v>
      </c>
      <c r="V828">
        <f t="shared" si="49"/>
        <v>2003.5545074415684</v>
      </c>
    </row>
    <row r="829" spans="21:22">
      <c r="U829">
        <f t="shared" si="50"/>
        <v>8.2699999999998313E-3</v>
      </c>
      <c r="V829">
        <f t="shared" si="49"/>
        <v>2003.9748541499507</v>
      </c>
    </row>
    <row r="830" spans="21:22">
      <c r="U830">
        <f t="shared" si="50"/>
        <v>8.2799999999998309E-3</v>
      </c>
      <c r="V830">
        <f t="shared" si="49"/>
        <v>2004.3948710966549</v>
      </c>
    </row>
    <row r="831" spans="21:22">
      <c r="U831">
        <f t="shared" si="50"/>
        <v>8.2899999999998305E-3</v>
      </c>
      <c r="V831">
        <f t="shared" si="49"/>
        <v>2004.8145589784788</v>
      </c>
    </row>
    <row r="832" spans="21:22">
      <c r="U832">
        <f t="shared" si="50"/>
        <v>8.2999999999998301E-3</v>
      </c>
      <c r="V832">
        <f t="shared" si="49"/>
        <v>2005.2339184898872</v>
      </c>
    </row>
    <row r="833" spans="21:22">
      <c r="U833">
        <f t="shared" si="50"/>
        <v>8.3099999999998297E-3</v>
      </c>
      <c r="V833">
        <f t="shared" si="49"/>
        <v>2005.6529503230543</v>
      </c>
    </row>
    <row r="834" spans="21:22">
      <c r="U834">
        <f t="shared" si="50"/>
        <v>8.3199999999998293E-3</v>
      </c>
      <c r="V834">
        <f t="shared" si="49"/>
        <v>2006.0716551678433</v>
      </c>
    </row>
    <row r="835" spans="21:22">
      <c r="U835">
        <f t="shared" si="50"/>
        <v>8.3299999999998289E-3</v>
      </c>
      <c r="V835">
        <f t="shared" ref="V835:V898" si="51">-U835/(0.00008617*(U835*LN(U835)+(1-U835)*LN(1-U835)))</f>
        <v>2006.4900337118468</v>
      </c>
    </row>
    <row r="836" spans="21:22">
      <c r="U836">
        <f t="shared" ref="U836:U899" si="52">U835+0.00001</f>
        <v>8.3399999999998285E-3</v>
      </c>
      <c r="V836">
        <f t="shared" si="51"/>
        <v>2006.9080866403688</v>
      </c>
    </row>
    <row r="837" spans="21:22">
      <c r="U837">
        <f t="shared" si="52"/>
        <v>8.349999999999828E-3</v>
      </c>
      <c r="V837">
        <f t="shared" si="51"/>
        <v>2007.3258146364499</v>
      </c>
    </row>
    <row r="838" spans="21:22">
      <c r="U838">
        <f t="shared" si="52"/>
        <v>8.3599999999998276E-3</v>
      </c>
      <c r="V838">
        <f t="shared" si="51"/>
        <v>2007.7432183808871</v>
      </c>
    </row>
    <row r="839" spans="21:22">
      <c r="U839">
        <f t="shared" si="52"/>
        <v>8.3699999999998272E-3</v>
      </c>
      <c r="V839">
        <f t="shared" si="51"/>
        <v>2008.160298552217</v>
      </c>
    </row>
    <row r="840" spans="21:22">
      <c r="U840">
        <f t="shared" si="52"/>
        <v>8.3799999999998268E-3</v>
      </c>
      <c r="V840">
        <f t="shared" si="51"/>
        <v>2008.5770558267568</v>
      </c>
    </row>
    <row r="841" spans="21:22">
      <c r="U841">
        <f t="shared" si="52"/>
        <v>8.3899999999998264E-3</v>
      </c>
      <c r="V841">
        <f t="shared" si="51"/>
        <v>2008.9934908785876</v>
      </c>
    </row>
    <row r="842" spans="21:22">
      <c r="U842">
        <f t="shared" si="52"/>
        <v>8.399999999999826E-3</v>
      </c>
      <c r="V842">
        <f t="shared" si="51"/>
        <v>2009.4096043795751</v>
      </c>
    </row>
    <row r="843" spans="21:22">
      <c r="U843">
        <f t="shared" si="52"/>
        <v>8.4099999999998256E-3</v>
      </c>
      <c r="V843">
        <f t="shared" si="51"/>
        <v>2009.8253969993934</v>
      </c>
    </row>
    <row r="844" spans="21:22">
      <c r="U844">
        <f t="shared" si="52"/>
        <v>8.4199999999998252E-3</v>
      </c>
      <c r="V844">
        <f t="shared" si="51"/>
        <v>2010.2408694055046</v>
      </c>
    </row>
    <row r="845" spans="21:22">
      <c r="U845">
        <f t="shared" si="52"/>
        <v>8.4299999999998248E-3</v>
      </c>
      <c r="V845">
        <f t="shared" si="51"/>
        <v>2010.6560222632027</v>
      </c>
    </row>
    <row r="846" spans="21:22">
      <c r="U846">
        <f t="shared" si="52"/>
        <v>8.4399999999998244E-3</v>
      </c>
      <c r="V846">
        <f t="shared" si="51"/>
        <v>2011.0708562355933</v>
      </c>
    </row>
    <row r="847" spans="21:22">
      <c r="U847">
        <f t="shared" si="52"/>
        <v>8.449999999999824E-3</v>
      </c>
      <c r="V847">
        <f t="shared" si="51"/>
        <v>2011.4853719836171</v>
      </c>
    </row>
    <row r="848" spans="21:22">
      <c r="U848">
        <f t="shared" si="52"/>
        <v>8.4599999999998236E-3</v>
      </c>
      <c r="V848">
        <f t="shared" si="51"/>
        <v>2011.8995701660706</v>
      </c>
    </row>
    <row r="849" spans="21:22">
      <c r="U849">
        <f t="shared" si="52"/>
        <v>8.4699999999998232E-3</v>
      </c>
      <c r="V849">
        <f t="shared" si="51"/>
        <v>2012.3134514395886</v>
      </c>
    </row>
    <row r="850" spans="21:22">
      <c r="U850">
        <f t="shared" si="52"/>
        <v>8.4799999999998227E-3</v>
      </c>
      <c r="V850">
        <f t="shared" si="51"/>
        <v>2012.7270164586844</v>
      </c>
    </row>
    <row r="851" spans="21:22">
      <c r="U851">
        <f t="shared" si="52"/>
        <v>8.4899999999998223E-3</v>
      </c>
      <c r="V851">
        <f t="shared" si="51"/>
        <v>2013.1402658757318</v>
      </c>
    </row>
    <row r="852" spans="21:22">
      <c r="U852">
        <f t="shared" si="52"/>
        <v>8.4999999999998219E-3</v>
      </c>
      <c r="V852">
        <f t="shared" si="51"/>
        <v>2013.5532003409862</v>
      </c>
    </row>
    <row r="853" spans="21:22">
      <c r="U853">
        <f t="shared" si="52"/>
        <v>8.5099999999998215E-3</v>
      </c>
      <c r="V853">
        <f t="shared" si="51"/>
        <v>2013.9658205026083</v>
      </c>
    </row>
    <row r="854" spans="21:22">
      <c r="U854">
        <f t="shared" si="52"/>
        <v>8.5199999999998211E-3</v>
      </c>
      <c r="V854">
        <f t="shared" si="51"/>
        <v>2014.378127006642</v>
      </c>
    </row>
    <row r="855" spans="21:22">
      <c r="U855">
        <f t="shared" si="52"/>
        <v>8.5299999999998207E-3</v>
      </c>
      <c r="V855">
        <f t="shared" si="51"/>
        <v>2014.7901204970574</v>
      </c>
    </row>
    <row r="856" spans="21:22">
      <c r="U856">
        <f t="shared" si="52"/>
        <v>8.5399999999998203E-3</v>
      </c>
      <c r="V856">
        <f t="shared" si="51"/>
        <v>2015.2018016157331</v>
      </c>
    </row>
    <row r="857" spans="21:22">
      <c r="U857">
        <f t="shared" si="52"/>
        <v>8.5499999999998199E-3</v>
      </c>
      <c r="V857">
        <f t="shared" si="51"/>
        <v>2015.6131710024738</v>
      </c>
    </row>
    <row r="858" spans="21:22">
      <c r="U858">
        <f t="shared" si="52"/>
        <v>8.5599999999998195E-3</v>
      </c>
      <c r="V858">
        <f t="shared" si="51"/>
        <v>2016.0242292950365</v>
      </c>
    </row>
    <row r="859" spans="21:22">
      <c r="U859">
        <f t="shared" si="52"/>
        <v>8.5699999999998191E-3</v>
      </c>
      <c r="V859">
        <f t="shared" si="51"/>
        <v>2016.4349771291063</v>
      </c>
    </row>
    <row r="860" spans="21:22">
      <c r="U860">
        <f t="shared" si="52"/>
        <v>8.5799999999998187E-3</v>
      </c>
      <c r="V860">
        <f t="shared" si="51"/>
        <v>2016.845415138343</v>
      </c>
    </row>
    <row r="861" spans="21:22">
      <c r="U861">
        <f t="shared" si="52"/>
        <v>8.5899999999998183E-3</v>
      </c>
      <c r="V861">
        <f t="shared" si="51"/>
        <v>2017.2555439543557</v>
      </c>
    </row>
    <row r="862" spans="21:22">
      <c r="U862">
        <f t="shared" si="52"/>
        <v>8.5999999999998179E-3</v>
      </c>
      <c r="V862">
        <f t="shared" si="51"/>
        <v>2017.6653642067286</v>
      </c>
    </row>
    <row r="863" spans="21:22">
      <c r="U863">
        <f t="shared" si="52"/>
        <v>8.6099999999998175E-3</v>
      </c>
      <c r="V863">
        <f t="shared" si="51"/>
        <v>2018.0748765230408</v>
      </c>
    </row>
    <row r="864" spans="21:22">
      <c r="U864">
        <f t="shared" si="52"/>
        <v>8.619999999999817E-3</v>
      </c>
      <c r="V864">
        <f t="shared" si="51"/>
        <v>2018.4840815288453</v>
      </c>
    </row>
    <row r="865" spans="21:22">
      <c r="U865">
        <f t="shared" si="52"/>
        <v>8.6299999999998166E-3</v>
      </c>
      <c r="V865">
        <f t="shared" si="51"/>
        <v>2018.8929798477127</v>
      </c>
    </row>
    <row r="866" spans="21:22">
      <c r="U866">
        <f t="shared" si="52"/>
        <v>8.6399999999998162E-3</v>
      </c>
      <c r="V866">
        <f t="shared" si="51"/>
        <v>2019.301572101205</v>
      </c>
    </row>
    <row r="867" spans="21:22">
      <c r="U867">
        <f t="shared" si="52"/>
        <v>8.6499999999998158E-3</v>
      </c>
      <c r="V867">
        <f t="shared" si="51"/>
        <v>2019.7098589089192</v>
      </c>
    </row>
    <row r="868" spans="21:22">
      <c r="U868">
        <f t="shared" si="52"/>
        <v>8.6599999999998154E-3</v>
      </c>
      <c r="V868">
        <f t="shared" si="51"/>
        <v>2020.117840888463</v>
      </c>
    </row>
    <row r="869" spans="21:22">
      <c r="U869">
        <f t="shared" si="52"/>
        <v>8.669999999999815E-3</v>
      </c>
      <c r="V869">
        <f t="shared" si="51"/>
        <v>2020.5255186554828</v>
      </c>
    </row>
    <row r="870" spans="21:22">
      <c r="U870">
        <f t="shared" si="52"/>
        <v>8.6799999999998146E-3</v>
      </c>
      <c r="V870">
        <f t="shared" si="51"/>
        <v>2020.9328928236773</v>
      </c>
    </row>
    <row r="871" spans="21:22">
      <c r="U871">
        <f t="shared" si="52"/>
        <v>8.6899999999998142E-3</v>
      </c>
      <c r="V871">
        <f t="shared" si="51"/>
        <v>2021.3399640047815</v>
      </c>
    </row>
    <row r="872" spans="21:22">
      <c r="U872">
        <f t="shared" si="52"/>
        <v>8.6999999999998138E-3</v>
      </c>
      <c r="V872">
        <f t="shared" si="51"/>
        <v>2021.7467328086082</v>
      </c>
    </row>
    <row r="873" spans="21:22">
      <c r="U873">
        <f t="shared" si="52"/>
        <v>8.7099999999998134E-3</v>
      </c>
      <c r="V873">
        <f t="shared" si="51"/>
        <v>2022.1531998430239</v>
      </c>
    </row>
    <row r="874" spans="21:22">
      <c r="U874">
        <f t="shared" si="52"/>
        <v>8.719999999999813E-3</v>
      </c>
      <c r="V874">
        <f t="shared" si="51"/>
        <v>2022.5593657139725</v>
      </c>
    </row>
    <row r="875" spans="21:22">
      <c r="U875">
        <f t="shared" si="52"/>
        <v>8.7299999999998126E-3</v>
      </c>
      <c r="V875">
        <f t="shared" si="51"/>
        <v>2022.9652310254965</v>
      </c>
    </row>
    <row r="876" spans="21:22">
      <c r="U876">
        <f t="shared" si="52"/>
        <v>8.7399999999998122E-3</v>
      </c>
      <c r="V876">
        <f t="shared" si="51"/>
        <v>2023.3707963797149</v>
      </c>
    </row>
    <row r="877" spans="21:22">
      <c r="U877">
        <f t="shared" si="52"/>
        <v>8.7499999999998117E-3</v>
      </c>
      <c r="V877">
        <f t="shared" si="51"/>
        <v>2023.7760623768643</v>
      </c>
    </row>
    <row r="878" spans="21:22">
      <c r="U878">
        <f t="shared" si="52"/>
        <v>8.7599999999998113E-3</v>
      </c>
      <c r="V878">
        <f t="shared" si="51"/>
        <v>2024.1810296152789</v>
      </c>
    </row>
    <row r="879" spans="21:22">
      <c r="U879">
        <f t="shared" si="52"/>
        <v>8.7699999999998109E-3</v>
      </c>
      <c r="V879">
        <f t="shared" si="51"/>
        <v>2024.5856986914098</v>
      </c>
    </row>
    <row r="880" spans="21:22">
      <c r="U880">
        <f t="shared" si="52"/>
        <v>8.7799999999998105E-3</v>
      </c>
      <c r="V880">
        <f t="shared" si="51"/>
        <v>2024.9900701998481</v>
      </c>
    </row>
    <row r="881" spans="21:22">
      <c r="U881">
        <f t="shared" si="52"/>
        <v>8.7899999999998101E-3</v>
      </c>
      <c r="V881">
        <f t="shared" si="51"/>
        <v>2025.3941447333007</v>
      </c>
    </row>
    <row r="882" spans="21:22">
      <c r="U882">
        <f t="shared" si="52"/>
        <v>8.7999999999998097E-3</v>
      </c>
      <c r="V882">
        <f t="shared" si="51"/>
        <v>2025.7979228826346</v>
      </c>
    </row>
    <row r="883" spans="21:22">
      <c r="U883">
        <f t="shared" si="52"/>
        <v>8.8099999999998093E-3</v>
      </c>
      <c r="V883">
        <f t="shared" si="51"/>
        <v>2026.2014052368531</v>
      </c>
    </row>
    <row r="884" spans="21:22">
      <c r="U884">
        <f t="shared" si="52"/>
        <v>8.8199999999998089E-3</v>
      </c>
      <c r="V884">
        <f t="shared" si="51"/>
        <v>2026.6045923831173</v>
      </c>
    </row>
    <row r="885" spans="21:22">
      <c r="U885">
        <f t="shared" si="52"/>
        <v>8.8299999999998085E-3</v>
      </c>
      <c r="V885">
        <f t="shared" si="51"/>
        <v>2027.0074849067666</v>
      </c>
    </row>
    <row r="886" spans="21:22">
      <c r="U886">
        <f t="shared" si="52"/>
        <v>8.8399999999998081E-3</v>
      </c>
      <c r="V886">
        <f t="shared" si="51"/>
        <v>2027.410083391298</v>
      </c>
    </row>
    <row r="887" spans="21:22">
      <c r="U887">
        <f t="shared" si="52"/>
        <v>8.8499999999998077E-3</v>
      </c>
      <c r="V887">
        <f t="shared" si="51"/>
        <v>2027.8123884184049</v>
      </c>
    </row>
    <row r="888" spans="21:22">
      <c r="U888">
        <f t="shared" si="52"/>
        <v>8.8599999999998073E-3</v>
      </c>
      <c r="V888">
        <f t="shared" si="51"/>
        <v>2028.2144005679588</v>
      </c>
    </row>
    <row r="889" spans="21:22">
      <c r="U889">
        <f t="shared" si="52"/>
        <v>8.8699999999998069E-3</v>
      </c>
      <c r="V889">
        <f t="shared" si="51"/>
        <v>2028.6161204180257</v>
      </c>
    </row>
    <row r="890" spans="21:22">
      <c r="U890">
        <f t="shared" si="52"/>
        <v>8.8799999999998065E-3</v>
      </c>
      <c r="V890">
        <f t="shared" si="51"/>
        <v>2029.0175485448915</v>
      </c>
    </row>
    <row r="891" spans="21:22">
      <c r="U891">
        <f t="shared" si="52"/>
        <v>8.889999999999806E-3</v>
      </c>
      <c r="V891">
        <f t="shared" si="51"/>
        <v>2029.4186855230339</v>
      </c>
    </row>
    <row r="892" spans="21:22">
      <c r="U892">
        <f t="shared" si="52"/>
        <v>8.8999999999998056E-3</v>
      </c>
      <c r="V892">
        <f t="shared" si="51"/>
        <v>2029.8195319251697</v>
      </c>
    </row>
    <row r="893" spans="21:22">
      <c r="U893">
        <f t="shared" si="52"/>
        <v>8.9099999999998052E-3</v>
      </c>
      <c r="V893">
        <f t="shared" si="51"/>
        <v>2030.2200883222285</v>
      </c>
    </row>
    <row r="894" spans="21:22">
      <c r="U894">
        <f t="shared" si="52"/>
        <v>8.9199999999998048E-3</v>
      </c>
      <c r="V894">
        <f t="shared" si="51"/>
        <v>2030.6203552833747</v>
      </c>
    </row>
    <row r="895" spans="21:22">
      <c r="U895">
        <f t="shared" si="52"/>
        <v>8.9299999999998044E-3</v>
      </c>
      <c r="V895">
        <f t="shared" si="51"/>
        <v>2031.0203333760282</v>
      </c>
    </row>
    <row r="896" spans="21:22">
      <c r="U896">
        <f t="shared" si="52"/>
        <v>8.939999999999804E-3</v>
      </c>
      <c r="V896">
        <f t="shared" si="51"/>
        <v>2031.4200231658394</v>
      </c>
    </row>
    <row r="897" spans="21:22">
      <c r="U897">
        <f t="shared" si="52"/>
        <v>8.9499999999998036E-3</v>
      </c>
      <c r="V897">
        <f t="shared" si="51"/>
        <v>2031.819425216735</v>
      </c>
    </row>
    <row r="898" spans="21:22">
      <c r="U898">
        <f t="shared" si="52"/>
        <v>8.9599999999998032E-3</v>
      </c>
      <c r="V898">
        <f t="shared" si="51"/>
        <v>2032.2185400908863</v>
      </c>
    </row>
    <row r="899" spans="21:22">
      <c r="U899">
        <f t="shared" si="52"/>
        <v>8.9699999999998028E-3</v>
      </c>
      <c r="V899">
        <f t="shared" ref="V899:V962" si="53">-U899/(0.00008617*(U899*LN(U899)+(1-U899)*LN(1-U899)))</f>
        <v>2032.6173683487539</v>
      </c>
    </row>
    <row r="900" spans="21:22">
      <c r="U900">
        <f t="shared" ref="U900:U963" si="54">U899+0.00001</f>
        <v>8.9799999999998024E-3</v>
      </c>
      <c r="V900">
        <f t="shared" si="53"/>
        <v>2033.0159105490657</v>
      </c>
    </row>
    <row r="901" spans="21:22">
      <c r="U901">
        <f t="shared" si="54"/>
        <v>8.989999999999802E-3</v>
      </c>
      <c r="V901">
        <f t="shared" si="53"/>
        <v>2033.4141672488329</v>
      </c>
    </row>
    <row r="902" spans="21:22">
      <c r="U902">
        <f t="shared" si="54"/>
        <v>8.9999999999998016E-3</v>
      </c>
      <c r="V902">
        <f t="shared" si="53"/>
        <v>2033.8121390033737</v>
      </c>
    </row>
    <row r="903" spans="21:22">
      <c r="U903">
        <f t="shared" si="54"/>
        <v>9.0099999999998012E-3</v>
      </c>
      <c r="V903">
        <f t="shared" si="53"/>
        <v>2034.2098263662901</v>
      </c>
    </row>
    <row r="904" spans="21:22">
      <c r="U904">
        <f t="shared" si="54"/>
        <v>9.0199999999998007E-3</v>
      </c>
      <c r="V904">
        <f t="shared" si="53"/>
        <v>2034.6072298895067</v>
      </c>
    </row>
    <row r="905" spans="21:22">
      <c r="U905">
        <f t="shared" si="54"/>
        <v>9.0299999999998003E-3</v>
      </c>
      <c r="V905">
        <f t="shared" si="53"/>
        <v>2035.0043501232508</v>
      </c>
    </row>
    <row r="906" spans="21:22">
      <c r="U906">
        <f t="shared" si="54"/>
        <v>9.0399999999997999E-3</v>
      </c>
      <c r="V906">
        <f t="shared" si="53"/>
        <v>2035.4011876160716</v>
      </c>
    </row>
    <row r="907" spans="21:22">
      <c r="U907">
        <f t="shared" si="54"/>
        <v>9.0499999999997995E-3</v>
      </c>
      <c r="V907">
        <f t="shared" si="53"/>
        <v>2035.7977429148573</v>
      </c>
    </row>
    <row r="908" spans="21:22">
      <c r="U908">
        <f t="shared" si="54"/>
        <v>9.0599999999997991E-3</v>
      </c>
      <c r="V908">
        <f t="shared" si="53"/>
        <v>2036.1940165648161</v>
      </c>
    </row>
    <row r="909" spans="21:22">
      <c r="U909">
        <f t="shared" si="54"/>
        <v>9.0699999999997987E-3</v>
      </c>
      <c r="V909">
        <f t="shared" si="53"/>
        <v>2036.5900091095145</v>
      </c>
    </row>
    <row r="910" spans="21:22">
      <c r="U910">
        <f t="shared" si="54"/>
        <v>9.0799999999997983E-3</v>
      </c>
      <c r="V910">
        <f t="shared" si="53"/>
        <v>2036.9857210908558</v>
      </c>
    </row>
    <row r="911" spans="21:22">
      <c r="U911">
        <f t="shared" si="54"/>
        <v>9.0899999999997979E-3</v>
      </c>
      <c r="V911">
        <f t="shared" si="53"/>
        <v>2037.3811530490991</v>
      </c>
    </row>
    <row r="912" spans="21:22">
      <c r="U912">
        <f t="shared" si="54"/>
        <v>9.0999999999997975E-3</v>
      </c>
      <c r="V912">
        <f t="shared" si="53"/>
        <v>2037.7763055228781</v>
      </c>
    </row>
    <row r="913" spans="21:22">
      <c r="U913">
        <f t="shared" si="54"/>
        <v>9.1099999999997971E-3</v>
      </c>
      <c r="V913">
        <f t="shared" si="53"/>
        <v>2038.1711790491806</v>
      </c>
    </row>
    <row r="914" spans="21:22">
      <c r="U914">
        <f t="shared" si="54"/>
        <v>9.1199999999997967E-3</v>
      </c>
      <c r="V914">
        <f t="shared" si="53"/>
        <v>2038.5657741633865</v>
      </c>
    </row>
    <row r="915" spans="21:22">
      <c r="U915">
        <f t="shared" si="54"/>
        <v>9.1299999999997963E-3</v>
      </c>
      <c r="V915">
        <f t="shared" si="53"/>
        <v>2038.9600913992458</v>
      </c>
    </row>
    <row r="916" spans="21:22">
      <c r="U916">
        <f t="shared" si="54"/>
        <v>9.1399999999997959E-3</v>
      </c>
      <c r="V916">
        <f t="shared" si="53"/>
        <v>2039.3541312888979</v>
      </c>
    </row>
    <row r="917" spans="21:22">
      <c r="U917">
        <f t="shared" si="54"/>
        <v>9.1499999999997954E-3</v>
      </c>
      <c r="V917">
        <f t="shared" si="53"/>
        <v>2039.747894362891</v>
      </c>
    </row>
    <row r="918" spans="21:22">
      <c r="U918">
        <f t="shared" si="54"/>
        <v>9.159999999999795E-3</v>
      </c>
      <c r="V918">
        <f t="shared" si="53"/>
        <v>2040.1413811501609</v>
      </c>
    </row>
    <row r="919" spans="21:22">
      <c r="U919">
        <f t="shared" si="54"/>
        <v>9.1699999999997946E-3</v>
      </c>
      <c r="V919">
        <f t="shared" si="53"/>
        <v>2040.5345921780677</v>
      </c>
    </row>
    <row r="920" spans="21:22">
      <c r="U920">
        <f t="shared" si="54"/>
        <v>9.1799999999997942E-3</v>
      </c>
      <c r="V920">
        <f t="shared" si="53"/>
        <v>2040.9275279723754</v>
      </c>
    </row>
    <row r="921" spans="21:22">
      <c r="U921">
        <f t="shared" si="54"/>
        <v>9.1899999999997938E-3</v>
      </c>
      <c r="V921">
        <f t="shared" si="53"/>
        <v>2041.3201890572702</v>
      </c>
    </row>
    <row r="922" spans="21:22">
      <c r="U922">
        <f t="shared" si="54"/>
        <v>9.1999999999997934E-3</v>
      </c>
      <c r="V922">
        <f t="shared" si="53"/>
        <v>2041.7125759553796</v>
      </c>
    </row>
    <row r="923" spans="21:22">
      <c r="U923">
        <f t="shared" si="54"/>
        <v>9.209999999999793E-3</v>
      </c>
      <c r="V923">
        <f t="shared" si="53"/>
        <v>2042.1046891877504</v>
      </c>
    </row>
    <row r="924" spans="21:22">
      <c r="U924">
        <f t="shared" si="54"/>
        <v>9.2199999999997926E-3</v>
      </c>
      <c r="V924">
        <f t="shared" si="53"/>
        <v>2042.4965292738868</v>
      </c>
    </row>
    <row r="925" spans="21:22">
      <c r="U925">
        <f t="shared" si="54"/>
        <v>9.2299999999997922E-3</v>
      </c>
      <c r="V925">
        <f t="shared" si="53"/>
        <v>2042.8880967317284</v>
      </c>
    </row>
    <row r="926" spans="21:22">
      <c r="U926">
        <f t="shared" si="54"/>
        <v>9.2399999999997918E-3</v>
      </c>
      <c r="V926">
        <f t="shared" si="53"/>
        <v>2043.2793920776703</v>
      </c>
    </row>
    <row r="927" spans="21:22">
      <c r="U927">
        <f t="shared" si="54"/>
        <v>9.2499999999997914E-3</v>
      </c>
      <c r="V927">
        <f t="shared" si="53"/>
        <v>2043.6704158265788</v>
      </c>
    </row>
    <row r="928" spans="21:22">
      <c r="U928">
        <f t="shared" si="54"/>
        <v>9.259999999999791E-3</v>
      </c>
      <c r="V928">
        <f t="shared" si="53"/>
        <v>2044.0611684917735</v>
      </c>
    </row>
    <row r="929" spans="21:22">
      <c r="U929">
        <f t="shared" si="54"/>
        <v>9.2699999999997906E-3</v>
      </c>
      <c r="V929">
        <f t="shared" si="53"/>
        <v>2044.4516505850597</v>
      </c>
    </row>
    <row r="930" spans="21:22">
      <c r="U930">
        <f t="shared" si="54"/>
        <v>9.2799999999997902E-3</v>
      </c>
      <c r="V930">
        <f t="shared" si="53"/>
        <v>2044.8418626167092</v>
      </c>
    </row>
    <row r="931" spans="21:22">
      <c r="U931">
        <f t="shared" si="54"/>
        <v>9.2899999999997897E-3</v>
      </c>
      <c r="V931">
        <f t="shared" si="53"/>
        <v>2045.2318050954925</v>
      </c>
    </row>
    <row r="932" spans="21:22">
      <c r="U932">
        <f t="shared" si="54"/>
        <v>9.2999999999997893E-3</v>
      </c>
      <c r="V932">
        <f t="shared" si="53"/>
        <v>2045.6214785286622</v>
      </c>
    </row>
    <row r="933" spans="21:22">
      <c r="U933">
        <f t="shared" si="54"/>
        <v>9.3099999999997889E-3</v>
      </c>
      <c r="V933">
        <f t="shared" si="53"/>
        <v>2046.010883421967</v>
      </c>
    </row>
    <row r="934" spans="21:22">
      <c r="U934">
        <f t="shared" si="54"/>
        <v>9.3199999999997885E-3</v>
      </c>
      <c r="V934">
        <f t="shared" si="53"/>
        <v>2046.4000202796715</v>
      </c>
    </row>
    <row r="935" spans="21:22">
      <c r="U935">
        <f t="shared" si="54"/>
        <v>9.3299999999997881E-3</v>
      </c>
      <c r="V935">
        <f t="shared" si="53"/>
        <v>2046.7888896045342</v>
      </c>
    </row>
    <row r="936" spans="21:22">
      <c r="U936">
        <f t="shared" si="54"/>
        <v>9.3399999999997877E-3</v>
      </c>
      <c r="V936">
        <f t="shared" si="53"/>
        <v>2047.1774918978467</v>
      </c>
    </row>
    <row r="937" spans="21:22">
      <c r="U937">
        <f t="shared" si="54"/>
        <v>9.3499999999997873E-3</v>
      </c>
      <c r="V937">
        <f t="shared" si="53"/>
        <v>2047.5658276594086</v>
      </c>
    </row>
    <row r="938" spans="21:22">
      <c r="U938">
        <f t="shared" si="54"/>
        <v>9.3599999999997869E-3</v>
      </c>
      <c r="V938">
        <f t="shared" si="53"/>
        <v>2047.9538973875481</v>
      </c>
    </row>
    <row r="939" spans="21:22">
      <c r="U939">
        <f t="shared" si="54"/>
        <v>9.3699999999997865E-3</v>
      </c>
      <c r="V939">
        <f t="shared" si="53"/>
        <v>2048.3417015791388</v>
      </c>
    </row>
    <row r="940" spans="21:22">
      <c r="U940">
        <f t="shared" si="54"/>
        <v>9.3799999999997861E-3</v>
      </c>
      <c r="V940">
        <f t="shared" si="53"/>
        <v>2048.7292407295786</v>
      </c>
    </row>
    <row r="941" spans="21:22">
      <c r="U941">
        <f t="shared" si="54"/>
        <v>9.3899999999997857E-3</v>
      </c>
      <c r="V941">
        <f t="shared" si="53"/>
        <v>2049.1165153328243</v>
      </c>
    </row>
    <row r="942" spans="21:22">
      <c r="U942">
        <f t="shared" si="54"/>
        <v>9.3999999999997853E-3</v>
      </c>
      <c r="V942">
        <f t="shared" si="53"/>
        <v>2049.5035258813759</v>
      </c>
    </row>
    <row r="943" spans="21:22">
      <c r="U943">
        <f t="shared" si="54"/>
        <v>9.4099999999997849E-3</v>
      </c>
      <c r="V943">
        <f t="shared" si="53"/>
        <v>2049.8902728662874</v>
      </c>
    </row>
    <row r="944" spans="21:22">
      <c r="U944">
        <f t="shared" si="54"/>
        <v>9.4199999999997844E-3</v>
      </c>
      <c r="V944">
        <f t="shared" si="53"/>
        <v>2050.2767567771889</v>
      </c>
    </row>
    <row r="945" spans="21:22">
      <c r="U945">
        <f t="shared" si="54"/>
        <v>9.429999999999784E-3</v>
      </c>
      <c r="V945">
        <f t="shared" si="53"/>
        <v>2050.6629781022621</v>
      </c>
    </row>
    <row r="946" spans="21:22">
      <c r="U946">
        <f t="shared" si="54"/>
        <v>9.4399999999997836E-3</v>
      </c>
      <c r="V946">
        <f t="shared" si="53"/>
        <v>2051.0489373282803</v>
      </c>
    </row>
    <row r="947" spans="21:22">
      <c r="U947">
        <f t="shared" si="54"/>
        <v>9.4499999999997832E-3</v>
      </c>
      <c r="V947">
        <f t="shared" si="53"/>
        <v>2051.4346349405823</v>
      </c>
    </row>
    <row r="948" spans="21:22">
      <c r="U948">
        <f t="shared" si="54"/>
        <v>9.4599999999997828E-3</v>
      </c>
      <c r="V948">
        <f t="shared" si="53"/>
        <v>2051.8200714230966</v>
      </c>
    </row>
    <row r="949" spans="21:22">
      <c r="U949">
        <f t="shared" si="54"/>
        <v>9.4699999999997824E-3</v>
      </c>
      <c r="V949">
        <f t="shared" si="53"/>
        <v>2052.20524725835</v>
      </c>
    </row>
    <row r="950" spans="21:22">
      <c r="U950">
        <f t="shared" si="54"/>
        <v>9.479999999999782E-3</v>
      </c>
      <c r="V950">
        <f t="shared" si="53"/>
        <v>2052.5901629274545</v>
      </c>
    </row>
    <row r="951" spans="21:22">
      <c r="U951">
        <f t="shared" si="54"/>
        <v>9.4899999999997816E-3</v>
      </c>
      <c r="V951">
        <f t="shared" si="53"/>
        <v>2052.9748189101369</v>
      </c>
    </row>
    <row r="952" spans="21:22">
      <c r="U952">
        <f t="shared" si="54"/>
        <v>9.4999999999997812E-3</v>
      </c>
      <c r="V952">
        <f t="shared" si="53"/>
        <v>2053.3592156847226</v>
      </c>
    </row>
    <row r="953" spans="21:22">
      <c r="U953">
        <f t="shared" si="54"/>
        <v>9.5099999999997808E-3</v>
      </c>
      <c r="V953">
        <f t="shared" si="53"/>
        <v>2053.7433537281486</v>
      </c>
    </row>
    <row r="954" spans="21:22">
      <c r="U954">
        <f t="shared" si="54"/>
        <v>9.5199999999997804E-3</v>
      </c>
      <c r="V954">
        <f t="shared" si="53"/>
        <v>2054.1272335159838</v>
      </c>
    </row>
    <row r="955" spans="21:22">
      <c r="U955">
        <f t="shared" si="54"/>
        <v>9.52999999999978E-3</v>
      </c>
      <c r="V955">
        <f t="shared" si="53"/>
        <v>2054.5108555224056</v>
      </c>
    </row>
    <row r="956" spans="21:22">
      <c r="U956">
        <f t="shared" si="54"/>
        <v>9.5399999999997796E-3</v>
      </c>
      <c r="V956">
        <f t="shared" si="53"/>
        <v>2054.8942202202361</v>
      </c>
    </row>
    <row r="957" spans="21:22">
      <c r="U957">
        <f t="shared" si="54"/>
        <v>9.5499999999997792E-3</v>
      </c>
      <c r="V957">
        <f t="shared" si="53"/>
        <v>2055.2773280809215</v>
      </c>
    </row>
    <row r="958" spans="21:22">
      <c r="U958">
        <f t="shared" si="54"/>
        <v>9.5599999999997787E-3</v>
      </c>
      <c r="V958">
        <f t="shared" si="53"/>
        <v>2055.6601795745487</v>
      </c>
    </row>
    <row r="959" spans="21:22">
      <c r="U959">
        <f t="shared" si="54"/>
        <v>9.5699999999997783E-3</v>
      </c>
      <c r="V959">
        <f t="shared" si="53"/>
        <v>2056.0427751698617</v>
      </c>
    </row>
    <row r="960" spans="21:22">
      <c r="U960">
        <f t="shared" si="54"/>
        <v>9.5799999999997779E-3</v>
      </c>
      <c r="V960">
        <f t="shared" si="53"/>
        <v>2056.4251153342402</v>
      </c>
    </row>
    <row r="961" spans="21:22">
      <c r="U961">
        <f t="shared" si="54"/>
        <v>9.5899999999997775E-3</v>
      </c>
      <c r="V961">
        <f t="shared" si="53"/>
        <v>2056.8072005337367</v>
      </c>
    </row>
    <row r="962" spans="21:22">
      <c r="U962">
        <f t="shared" si="54"/>
        <v>9.5999999999997771E-3</v>
      </c>
      <c r="V962">
        <f t="shared" si="53"/>
        <v>2057.1890312330493</v>
      </c>
    </row>
    <row r="963" spans="21:22">
      <c r="U963">
        <f t="shared" si="54"/>
        <v>9.6099999999997767E-3</v>
      </c>
      <c r="V963">
        <f t="shared" ref="V963:V1026" si="55">-U963/(0.00008617*(U963*LN(U963)+(1-U963)*LN(1-U963)))</f>
        <v>2057.5706078955591</v>
      </c>
    </row>
    <row r="964" spans="21:22">
      <c r="U964">
        <f t="shared" ref="U964:U1027" si="56">U963+0.00001</f>
        <v>9.6199999999997763E-3</v>
      </c>
      <c r="V964">
        <f t="shared" si="55"/>
        <v>2057.9519309833072</v>
      </c>
    </row>
    <row r="965" spans="21:22">
      <c r="U965">
        <f t="shared" si="56"/>
        <v>9.6299999999997759E-3</v>
      </c>
      <c r="V965">
        <f t="shared" si="55"/>
        <v>2058.3330009570127</v>
      </c>
    </row>
    <row r="966" spans="21:22">
      <c r="U966">
        <f t="shared" si="56"/>
        <v>9.6399999999997755E-3</v>
      </c>
      <c r="V966">
        <f t="shared" si="55"/>
        <v>2058.7138182760887</v>
      </c>
    </row>
    <row r="967" spans="21:22">
      <c r="U967">
        <f t="shared" si="56"/>
        <v>9.6499999999997751E-3</v>
      </c>
      <c r="V967">
        <f t="shared" si="55"/>
        <v>2059.0943833986207</v>
      </c>
    </row>
    <row r="968" spans="21:22">
      <c r="U968">
        <f t="shared" si="56"/>
        <v>9.6599999999997747E-3</v>
      </c>
      <c r="V968">
        <f t="shared" si="55"/>
        <v>2059.4746967814026</v>
      </c>
    </row>
    <row r="969" spans="21:22">
      <c r="U969">
        <f t="shared" si="56"/>
        <v>9.6699999999997743E-3</v>
      </c>
      <c r="V969">
        <f t="shared" si="55"/>
        <v>2059.8547588799152</v>
      </c>
    </row>
    <row r="970" spans="21:22">
      <c r="U970">
        <f t="shared" si="56"/>
        <v>9.6799999999997739E-3</v>
      </c>
      <c r="V970">
        <f t="shared" si="55"/>
        <v>2060.23457014834</v>
      </c>
    </row>
    <row r="971" spans="21:22">
      <c r="U971">
        <f t="shared" si="56"/>
        <v>9.6899999999997734E-3</v>
      </c>
      <c r="V971">
        <f t="shared" si="55"/>
        <v>2060.6141310395819</v>
      </c>
    </row>
    <row r="972" spans="21:22">
      <c r="U972">
        <f t="shared" si="56"/>
        <v>9.699999999999773E-3</v>
      </c>
      <c r="V972">
        <f t="shared" si="55"/>
        <v>2060.99344200524</v>
      </c>
    </row>
    <row r="973" spans="21:22">
      <c r="U973">
        <f t="shared" si="56"/>
        <v>9.7099999999997726E-3</v>
      </c>
      <c r="V973">
        <f t="shared" si="55"/>
        <v>2061.3725034956497</v>
      </c>
    </row>
    <row r="974" spans="21:22">
      <c r="U974">
        <f t="shared" si="56"/>
        <v>9.7199999999997722E-3</v>
      </c>
      <c r="V974">
        <f t="shared" si="55"/>
        <v>2061.7513159598557</v>
      </c>
    </row>
    <row r="975" spans="21:22">
      <c r="U975">
        <f t="shared" si="56"/>
        <v>9.7299999999997718E-3</v>
      </c>
      <c r="V975">
        <f t="shared" si="55"/>
        <v>2062.1298798456301</v>
      </c>
    </row>
    <row r="976" spans="21:22">
      <c r="U976">
        <f t="shared" si="56"/>
        <v>9.7399999999997714E-3</v>
      </c>
      <c r="V976">
        <f t="shared" si="55"/>
        <v>2062.5081955994938</v>
      </c>
    </row>
    <row r="977" spans="21:22">
      <c r="U977">
        <f t="shared" si="56"/>
        <v>9.749999999999771E-3</v>
      </c>
      <c r="V977">
        <f t="shared" si="55"/>
        <v>2062.886263666685</v>
      </c>
    </row>
    <row r="978" spans="21:22">
      <c r="U978">
        <f t="shared" si="56"/>
        <v>9.7599999999997706E-3</v>
      </c>
      <c r="V978">
        <f t="shared" si="55"/>
        <v>2063.2640844912025</v>
      </c>
    </row>
    <row r="979" spans="21:22">
      <c r="U979">
        <f t="shared" si="56"/>
        <v>9.7699999999997702E-3</v>
      </c>
      <c r="V979">
        <f t="shared" si="55"/>
        <v>2063.6416585157813</v>
      </c>
    </row>
    <row r="980" spans="21:22">
      <c r="U980">
        <f t="shared" si="56"/>
        <v>9.7799999999997698E-3</v>
      </c>
      <c r="V980">
        <f t="shared" si="55"/>
        <v>2064.0189861819076</v>
      </c>
    </row>
    <row r="981" spans="21:22">
      <c r="U981">
        <f t="shared" si="56"/>
        <v>9.7899999999997694E-3</v>
      </c>
      <c r="V981">
        <f t="shared" si="55"/>
        <v>2064.3960679298375</v>
      </c>
    </row>
    <row r="982" spans="21:22">
      <c r="U982">
        <f t="shared" si="56"/>
        <v>9.799999999999769E-3</v>
      </c>
      <c r="V982">
        <f t="shared" si="55"/>
        <v>2064.7729041985717</v>
      </c>
    </row>
    <row r="983" spans="21:22">
      <c r="U983">
        <f t="shared" si="56"/>
        <v>9.8099999999997686E-3</v>
      </c>
      <c r="V983">
        <f t="shared" si="55"/>
        <v>2065.1494954258951</v>
      </c>
    </row>
    <row r="984" spans="21:22">
      <c r="U984">
        <f t="shared" si="56"/>
        <v>9.8199999999997682E-3</v>
      </c>
      <c r="V984">
        <f t="shared" si="55"/>
        <v>2065.525842048351</v>
      </c>
    </row>
    <row r="985" spans="21:22">
      <c r="U985">
        <f t="shared" si="56"/>
        <v>9.8299999999997677E-3</v>
      </c>
      <c r="V985">
        <f t="shared" si="55"/>
        <v>2065.9019445012591</v>
      </c>
    </row>
    <row r="986" spans="21:22">
      <c r="U986">
        <f t="shared" si="56"/>
        <v>9.8399999999997673E-3</v>
      </c>
      <c r="V986">
        <f t="shared" si="55"/>
        <v>2066.2778032187321</v>
      </c>
    </row>
    <row r="987" spans="21:22">
      <c r="U987">
        <f t="shared" si="56"/>
        <v>9.8499999999997669E-3</v>
      </c>
      <c r="V987">
        <f t="shared" si="55"/>
        <v>2066.6534186336517</v>
      </c>
    </row>
    <row r="988" spans="21:22">
      <c r="U988">
        <f t="shared" si="56"/>
        <v>9.8599999999997665E-3</v>
      </c>
      <c r="V988">
        <f t="shared" si="55"/>
        <v>2067.0287911777059</v>
      </c>
    </row>
    <row r="989" spans="21:22">
      <c r="U989">
        <f t="shared" si="56"/>
        <v>9.8699999999997661E-3</v>
      </c>
      <c r="V989">
        <f t="shared" si="55"/>
        <v>2067.4039212813655</v>
      </c>
    </row>
    <row r="990" spans="21:22">
      <c r="U990">
        <f t="shared" si="56"/>
        <v>9.8799999999997657E-3</v>
      </c>
      <c r="V990">
        <f t="shared" si="55"/>
        <v>2067.7788093739009</v>
      </c>
    </row>
    <row r="991" spans="21:22">
      <c r="U991">
        <f t="shared" si="56"/>
        <v>9.8899999999997653E-3</v>
      </c>
      <c r="V991">
        <f t="shared" si="55"/>
        <v>2068.1534558833969</v>
      </c>
    </row>
    <row r="992" spans="21:22">
      <c r="U992">
        <f t="shared" si="56"/>
        <v>9.8999999999997649E-3</v>
      </c>
      <c r="V992">
        <f t="shared" si="55"/>
        <v>2068.527861236732</v>
      </c>
    </row>
    <row r="993" spans="21:22">
      <c r="U993">
        <f t="shared" si="56"/>
        <v>9.9099999999997645E-3</v>
      </c>
      <c r="V993">
        <f t="shared" si="55"/>
        <v>2068.9020258596138</v>
      </c>
    </row>
    <row r="994" spans="21:22">
      <c r="U994">
        <f t="shared" si="56"/>
        <v>9.9199999999997641E-3</v>
      </c>
      <c r="V994">
        <f t="shared" si="55"/>
        <v>2069.2759501765504</v>
      </c>
    </row>
    <row r="995" spans="21:22">
      <c r="U995">
        <f t="shared" si="56"/>
        <v>9.9299999999997637E-3</v>
      </c>
      <c r="V995">
        <f t="shared" si="55"/>
        <v>2069.6496346108879</v>
      </c>
    </row>
    <row r="996" spans="21:22">
      <c r="U996">
        <f t="shared" si="56"/>
        <v>9.9399999999997633E-3</v>
      </c>
      <c r="V996">
        <f t="shared" si="55"/>
        <v>2070.0230795847879</v>
      </c>
    </row>
    <row r="997" spans="21:22">
      <c r="U997">
        <f t="shared" si="56"/>
        <v>9.9499999999997629E-3</v>
      </c>
      <c r="V997">
        <f t="shared" si="55"/>
        <v>2070.3962855192408</v>
      </c>
    </row>
    <row r="998" spans="21:22">
      <c r="U998">
        <f t="shared" si="56"/>
        <v>9.9599999999997624E-3</v>
      </c>
      <c r="V998">
        <f t="shared" si="55"/>
        <v>2070.7692528340876</v>
      </c>
    </row>
    <row r="999" spans="21:22">
      <c r="U999">
        <f t="shared" si="56"/>
        <v>9.969999999999762E-3</v>
      </c>
      <c r="V999">
        <f t="shared" si="55"/>
        <v>2071.1419819479879</v>
      </c>
    </row>
    <row r="1000" spans="21:22">
      <c r="U1000">
        <f t="shared" si="56"/>
        <v>9.9799999999997616E-3</v>
      </c>
      <c r="V1000">
        <f t="shared" si="55"/>
        <v>2071.5144732784665</v>
      </c>
    </row>
    <row r="1001" spans="21:22">
      <c r="U1001">
        <f t="shared" si="56"/>
        <v>9.9899999999997612E-3</v>
      </c>
      <c r="V1001">
        <f t="shared" si="55"/>
        <v>2071.886727241882</v>
      </c>
    </row>
    <row r="1002" spans="21:22">
      <c r="U1002">
        <f t="shared" si="56"/>
        <v>9.9999999999997608E-3</v>
      </c>
      <c r="V1002">
        <f t="shared" si="55"/>
        <v>2072.2587442534441</v>
      </c>
    </row>
    <row r="1003" spans="21:22">
      <c r="U1003">
        <f t="shared" si="56"/>
        <v>1.000999999999976E-2</v>
      </c>
      <c r="V1003">
        <f t="shared" si="55"/>
        <v>2072.6305247272353</v>
      </c>
    </row>
    <row r="1004" spans="21:22">
      <c r="U1004">
        <f t="shared" si="56"/>
        <v>1.001999999999976E-2</v>
      </c>
      <c r="V1004">
        <f t="shared" si="55"/>
        <v>2073.0020690761803</v>
      </c>
    </row>
    <row r="1005" spans="21:22">
      <c r="U1005">
        <f t="shared" si="56"/>
        <v>1.002999999999976E-2</v>
      </c>
      <c r="V1005">
        <f t="shared" si="55"/>
        <v>2073.3733777120874</v>
      </c>
    </row>
    <row r="1006" spans="21:22">
      <c r="U1006">
        <f t="shared" si="56"/>
        <v>1.0039999999999759E-2</v>
      </c>
      <c r="V1006">
        <f t="shared" si="55"/>
        <v>2073.7444510456212</v>
      </c>
    </row>
    <row r="1007" spans="21:22">
      <c r="U1007">
        <f t="shared" si="56"/>
        <v>1.0049999999999759E-2</v>
      </c>
      <c r="V1007">
        <f t="shared" si="55"/>
        <v>2074.1152894863217</v>
      </c>
    </row>
    <row r="1008" spans="21:22">
      <c r="U1008">
        <f t="shared" si="56"/>
        <v>1.0059999999999758E-2</v>
      </c>
      <c r="V1008">
        <f t="shared" si="55"/>
        <v>2074.4858934426175</v>
      </c>
    </row>
    <row r="1009" spans="21:22">
      <c r="U1009">
        <f t="shared" si="56"/>
        <v>1.0069999999999758E-2</v>
      </c>
      <c r="V1009">
        <f t="shared" si="55"/>
        <v>2074.8562633218053</v>
      </c>
    </row>
    <row r="1010" spans="21:22">
      <c r="U1010">
        <f t="shared" si="56"/>
        <v>1.0079999999999758E-2</v>
      </c>
      <c r="V1010">
        <f t="shared" si="55"/>
        <v>2075.2263995300837</v>
      </c>
    </row>
    <row r="1011" spans="21:22">
      <c r="U1011">
        <f t="shared" si="56"/>
        <v>1.0089999999999757E-2</v>
      </c>
      <c r="V1011">
        <f t="shared" si="55"/>
        <v>2075.5963024725302</v>
      </c>
    </row>
    <row r="1012" spans="21:22">
      <c r="U1012">
        <f t="shared" si="56"/>
        <v>1.0099999999999757E-2</v>
      </c>
      <c r="V1012">
        <f t="shared" si="55"/>
        <v>2075.9659725531174</v>
      </c>
    </row>
    <row r="1013" spans="21:22">
      <c r="U1013">
        <f t="shared" si="56"/>
        <v>1.0109999999999756E-2</v>
      </c>
      <c r="V1013">
        <f t="shared" si="55"/>
        <v>2076.3354101747286</v>
      </c>
    </row>
    <row r="1014" spans="21:22">
      <c r="U1014">
        <f t="shared" si="56"/>
        <v>1.0119999999999756E-2</v>
      </c>
      <c r="V1014">
        <f t="shared" si="55"/>
        <v>2076.7046157391351</v>
      </c>
    </row>
    <row r="1015" spans="21:22">
      <c r="U1015">
        <f t="shared" si="56"/>
        <v>1.0129999999999756E-2</v>
      </c>
      <c r="V1015">
        <f t="shared" si="55"/>
        <v>2077.0735896470292</v>
      </c>
    </row>
    <row r="1016" spans="21:22">
      <c r="U1016">
        <f t="shared" si="56"/>
        <v>1.0139999999999755E-2</v>
      </c>
      <c r="V1016">
        <f t="shared" si="55"/>
        <v>2077.4423322980051</v>
      </c>
    </row>
    <row r="1017" spans="21:22">
      <c r="U1017">
        <f t="shared" si="56"/>
        <v>1.0149999999999755E-2</v>
      </c>
      <c r="V1017">
        <f t="shared" si="55"/>
        <v>2077.8108440905712</v>
      </c>
    </row>
    <row r="1018" spans="21:22">
      <c r="U1018">
        <f t="shared" si="56"/>
        <v>1.0159999999999754E-2</v>
      </c>
      <c r="V1018">
        <f t="shared" si="55"/>
        <v>2078.1791254221671</v>
      </c>
    </row>
    <row r="1019" spans="21:22">
      <c r="U1019">
        <f t="shared" si="56"/>
        <v>1.0169999999999754E-2</v>
      </c>
      <c r="V1019">
        <f t="shared" si="55"/>
        <v>2078.5471766891401</v>
      </c>
    </row>
    <row r="1020" spans="21:22">
      <c r="U1020">
        <f t="shared" si="56"/>
        <v>1.0179999999999753E-2</v>
      </c>
      <c r="V1020">
        <f t="shared" si="55"/>
        <v>2078.9149982867802</v>
      </c>
    </row>
    <row r="1021" spans="21:22">
      <c r="U1021">
        <f t="shared" si="56"/>
        <v>1.0189999999999753E-2</v>
      </c>
      <c r="V1021">
        <f t="shared" si="55"/>
        <v>2079.2825906092976</v>
      </c>
    </row>
    <row r="1022" spans="21:22">
      <c r="U1022">
        <f t="shared" si="56"/>
        <v>1.0199999999999753E-2</v>
      </c>
      <c r="V1022">
        <f t="shared" si="55"/>
        <v>2079.6499540498362</v>
      </c>
    </row>
    <row r="1023" spans="21:22">
      <c r="U1023">
        <f t="shared" si="56"/>
        <v>1.0209999999999752E-2</v>
      </c>
      <c r="V1023">
        <f t="shared" si="55"/>
        <v>2080.0170890004929</v>
      </c>
    </row>
    <row r="1024" spans="21:22">
      <c r="U1024">
        <f t="shared" si="56"/>
        <v>1.0219999999999752E-2</v>
      </c>
      <c r="V1024">
        <f t="shared" si="55"/>
        <v>2080.3839958522904</v>
      </c>
    </row>
    <row r="1025" spans="21:22">
      <c r="U1025">
        <f t="shared" si="56"/>
        <v>1.0229999999999751E-2</v>
      </c>
      <c r="V1025">
        <f t="shared" si="55"/>
        <v>2080.7506749952149</v>
      </c>
    </row>
    <row r="1026" spans="21:22">
      <c r="U1026">
        <f t="shared" si="56"/>
        <v>1.0239999999999751E-2</v>
      </c>
      <c r="V1026">
        <f t="shared" si="55"/>
        <v>2081.1171268181874</v>
      </c>
    </row>
    <row r="1027" spans="21:22">
      <c r="U1027">
        <f t="shared" si="56"/>
        <v>1.0249999999999751E-2</v>
      </c>
      <c r="V1027">
        <f t="shared" ref="V1027:V1090" si="57">-U1027/(0.00008617*(U1027*LN(U1027)+(1-U1027)*LN(1-U1027)))</f>
        <v>2081.4833517090983</v>
      </c>
    </row>
    <row r="1028" spans="21:22">
      <c r="U1028">
        <f t="shared" ref="U1028:U1052" si="58">U1027+0.00001</f>
        <v>1.025999999999975E-2</v>
      </c>
      <c r="V1028">
        <f t="shared" si="57"/>
        <v>2081.849350054787</v>
      </c>
    </row>
    <row r="1029" spans="21:22">
      <c r="U1029">
        <f t="shared" si="58"/>
        <v>1.026999999999975E-2</v>
      </c>
      <c r="V1029">
        <f t="shared" si="57"/>
        <v>2082.2151222410525</v>
      </c>
    </row>
    <row r="1030" spans="21:22">
      <c r="U1030">
        <f t="shared" si="58"/>
        <v>1.0279999999999749E-2</v>
      </c>
      <c r="V1030">
        <f t="shared" si="57"/>
        <v>2082.5806686526739</v>
      </c>
    </row>
    <row r="1031" spans="21:22">
      <c r="U1031">
        <f t="shared" si="58"/>
        <v>1.0289999999999749E-2</v>
      </c>
      <c r="V1031">
        <f t="shared" si="57"/>
        <v>2082.9459896733833</v>
      </c>
    </row>
    <row r="1032" spans="21:22">
      <c r="U1032">
        <f t="shared" si="58"/>
        <v>1.0299999999999749E-2</v>
      </c>
      <c r="V1032">
        <f t="shared" si="57"/>
        <v>2083.3110856859025</v>
      </c>
    </row>
    <row r="1033" spans="21:22">
      <c r="U1033">
        <f t="shared" si="58"/>
        <v>1.0309999999999748E-2</v>
      </c>
      <c r="V1033">
        <f t="shared" si="57"/>
        <v>2083.6759570719191</v>
      </c>
    </row>
    <row r="1034" spans="21:22">
      <c r="U1034">
        <f t="shared" si="58"/>
        <v>1.0319999999999748E-2</v>
      </c>
      <c r="V1034">
        <f t="shared" si="57"/>
        <v>2084.0406042121017</v>
      </c>
    </row>
    <row r="1035" spans="21:22">
      <c r="U1035">
        <f t="shared" si="58"/>
        <v>1.0329999999999747E-2</v>
      </c>
      <c r="V1035">
        <f t="shared" si="57"/>
        <v>2084.4050274861152</v>
      </c>
    </row>
    <row r="1036" spans="21:22">
      <c r="U1036">
        <f t="shared" si="58"/>
        <v>1.0339999999999747E-2</v>
      </c>
      <c r="V1036">
        <f t="shared" si="57"/>
        <v>2084.7692272725967</v>
      </c>
    </row>
    <row r="1037" spans="21:22">
      <c r="U1037">
        <f t="shared" si="58"/>
        <v>1.0349999999999747E-2</v>
      </c>
      <c r="V1037">
        <f t="shared" si="57"/>
        <v>2085.1332039491936</v>
      </c>
    </row>
    <row r="1038" spans="21:22">
      <c r="U1038">
        <f t="shared" si="58"/>
        <v>1.0359999999999746E-2</v>
      </c>
      <c r="V1038">
        <f t="shared" si="57"/>
        <v>2085.4969578925347</v>
      </c>
    </row>
    <row r="1039" spans="21:22">
      <c r="U1039">
        <f t="shared" si="58"/>
        <v>1.0369999999999746E-2</v>
      </c>
      <c r="V1039">
        <f t="shared" si="57"/>
        <v>2085.8604894782507</v>
      </c>
    </row>
    <row r="1040" spans="21:22">
      <c r="U1040">
        <f t="shared" si="58"/>
        <v>1.0379999999999745E-2</v>
      </c>
      <c r="V1040">
        <f t="shared" si="57"/>
        <v>2086.2237990809854</v>
      </c>
    </row>
    <row r="1041" spans="21:22">
      <c r="U1041">
        <f t="shared" si="58"/>
        <v>1.0389999999999745E-2</v>
      </c>
      <c r="V1041">
        <f t="shared" si="57"/>
        <v>2086.5868870743743</v>
      </c>
    </row>
    <row r="1042" spans="21:22">
      <c r="U1042">
        <f t="shared" si="58"/>
        <v>1.0399999999999745E-2</v>
      </c>
      <c r="V1042">
        <f t="shared" si="57"/>
        <v>2086.9497538310784</v>
      </c>
    </row>
    <row r="1043" spans="21:22">
      <c r="U1043">
        <f t="shared" si="58"/>
        <v>1.0409999999999744E-2</v>
      </c>
      <c r="V1043">
        <f t="shared" si="57"/>
        <v>2087.3123997227622</v>
      </c>
    </row>
    <row r="1044" spans="21:22">
      <c r="U1044">
        <f t="shared" si="58"/>
        <v>1.0419999999999744E-2</v>
      </c>
      <c r="V1044">
        <f t="shared" si="57"/>
        <v>2087.6748251201066</v>
      </c>
    </row>
    <row r="1045" spans="21:22">
      <c r="U1045">
        <f t="shared" si="58"/>
        <v>1.0429999999999743E-2</v>
      </c>
      <c r="V1045">
        <f t="shared" si="57"/>
        <v>2088.0370303928257</v>
      </c>
    </row>
    <row r="1046" spans="21:22">
      <c r="U1046">
        <f t="shared" si="58"/>
        <v>1.0439999999999743E-2</v>
      </c>
      <c r="V1046">
        <f t="shared" si="57"/>
        <v>2088.3990159096429</v>
      </c>
    </row>
    <row r="1047" spans="21:22">
      <c r="U1047">
        <f t="shared" si="58"/>
        <v>1.0449999999999742E-2</v>
      </c>
      <c r="V1047">
        <f t="shared" si="57"/>
        <v>2088.7607820383241</v>
      </c>
    </row>
    <row r="1048" spans="21:22">
      <c r="U1048">
        <f t="shared" si="58"/>
        <v>1.0459999999999742E-2</v>
      </c>
      <c r="V1048">
        <f t="shared" si="57"/>
        <v>2089.1223291456554</v>
      </c>
    </row>
    <row r="1049" spans="21:22">
      <c r="U1049">
        <f t="shared" si="58"/>
        <v>1.0469999999999742E-2</v>
      </c>
      <c r="V1049">
        <f t="shared" si="57"/>
        <v>2089.4836575974591</v>
      </c>
    </row>
    <row r="1050" spans="21:22">
      <c r="U1050">
        <f t="shared" si="58"/>
        <v>1.0479999999999741E-2</v>
      </c>
      <c r="V1050">
        <f t="shared" si="57"/>
        <v>2089.8447677586073</v>
      </c>
    </row>
    <row r="1051" spans="21:22">
      <c r="U1051">
        <f t="shared" si="58"/>
        <v>1.0489999999999741E-2</v>
      </c>
      <c r="V1051">
        <f t="shared" si="57"/>
        <v>2090.2056599929974</v>
      </c>
    </row>
    <row r="1052" spans="21:22">
      <c r="U1052">
        <f t="shared" si="58"/>
        <v>1.049999999999974E-2</v>
      </c>
      <c r="V1052">
        <f t="shared" si="57"/>
        <v>2090.5663346635883</v>
      </c>
    </row>
    <row r="1053" spans="21:22">
      <c r="U1053">
        <f>U1052+0.0005</f>
        <v>1.0999999999999741E-2</v>
      </c>
      <c r="V1053">
        <f t="shared" si="57"/>
        <v>2108.3304264632961</v>
      </c>
    </row>
    <row r="1054" spans="21:22">
      <c r="U1054">
        <f t="shared" ref="U1054:U1079" si="59">U1053+0.0005</f>
        <v>1.1499999999999741E-2</v>
      </c>
      <c r="V1054">
        <f t="shared" si="57"/>
        <v>2125.5934952181037</v>
      </c>
    </row>
    <row r="1055" spans="21:22">
      <c r="U1055">
        <f t="shared" si="59"/>
        <v>1.1999999999999742E-2</v>
      </c>
      <c r="V1055">
        <f t="shared" si="57"/>
        <v>2142.3930126965238</v>
      </c>
    </row>
    <row r="1056" spans="21:22">
      <c r="U1056">
        <f t="shared" si="59"/>
        <v>1.2499999999999742E-2</v>
      </c>
      <c r="V1056">
        <f t="shared" si="57"/>
        <v>2158.7622191696132</v>
      </c>
    </row>
    <row r="1057" spans="21:22">
      <c r="U1057">
        <f t="shared" si="59"/>
        <v>1.2999999999999743E-2</v>
      </c>
      <c r="V1057">
        <f t="shared" si="57"/>
        <v>2174.7307505832055</v>
      </c>
    </row>
    <row r="1058" spans="21:22">
      <c r="U1058">
        <f t="shared" si="59"/>
        <v>1.3499999999999743E-2</v>
      </c>
      <c r="V1058">
        <f t="shared" si="57"/>
        <v>2190.3251523712361</v>
      </c>
    </row>
    <row r="1059" spans="21:22">
      <c r="U1059">
        <f t="shared" si="59"/>
        <v>1.3999999999999744E-2</v>
      </c>
      <c r="V1059">
        <f t="shared" si="57"/>
        <v>2205.5693038127442</v>
      </c>
    </row>
    <row r="1060" spans="21:22">
      <c r="U1060">
        <f t="shared" si="59"/>
        <v>1.4499999999999744E-2</v>
      </c>
      <c r="V1060">
        <f t="shared" si="57"/>
        <v>2220.484771126828</v>
      </c>
    </row>
    <row r="1061" spans="21:22">
      <c r="U1061">
        <f t="shared" si="59"/>
        <v>1.4999999999999744E-2</v>
      </c>
      <c r="V1061">
        <f t="shared" si="57"/>
        <v>2235.0911033031234</v>
      </c>
    </row>
    <row r="1062" spans="21:22">
      <c r="U1062">
        <f t="shared" si="59"/>
        <v>1.5499999999999745E-2</v>
      </c>
      <c r="V1062">
        <f t="shared" si="57"/>
        <v>2249.4060815438152</v>
      </c>
    </row>
    <row r="1063" spans="21:22">
      <c r="U1063">
        <f t="shared" si="59"/>
        <v>1.5999999999999744E-2</v>
      </c>
      <c r="V1063">
        <f t="shared" si="57"/>
        <v>2263.445930845126</v>
      </c>
    </row>
    <row r="1064" spans="21:22">
      <c r="U1064">
        <f t="shared" si="59"/>
        <v>1.6499999999999744E-2</v>
      </c>
      <c r="V1064">
        <f t="shared" si="57"/>
        <v>2277.2255004625317</v>
      </c>
    </row>
    <row r="1065" spans="21:22">
      <c r="U1065">
        <f t="shared" si="59"/>
        <v>1.6999999999999744E-2</v>
      </c>
      <c r="V1065">
        <f t="shared" si="57"/>
        <v>2290.7584186355202</v>
      </c>
    </row>
    <row r="1066" spans="21:22">
      <c r="U1066">
        <f t="shared" si="59"/>
        <v>1.7499999999999745E-2</v>
      </c>
      <c r="V1066">
        <f t="shared" si="57"/>
        <v>2304.0572258890725</v>
      </c>
    </row>
    <row r="1067" spans="21:22">
      <c r="U1067">
        <f t="shared" si="59"/>
        <v>1.7999999999999745E-2</v>
      </c>
      <c r="V1067">
        <f t="shared" si="57"/>
        <v>2317.1334904027585</v>
      </c>
    </row>
    <row r="1068" spans="21:22">
      <c r="U1068">
        <f t="shared" si="59"/>
        <v>1.8499999999999746E-2</v>
      </c>
      <c r="V1068">
        <f t="shared" si="57"/>
        <v>2329.9979082889358</v>
      </c>
    </row>
    <row r="1069" spans="21:22">
      <c r="U1069">
        <f t="shared" si="59"/>
        <v>1.8999999999999746E-2</v>
      </c>
      <c r="V1069">
        <f t="shared" si="57"/>
        <v>2342.660391106831</v>
      </c>
    </row>
    <row r="1070" spans="21:22">
      <c r="U1070">
        <f t="shared" si="59"/>
        <v>1.9499999999999747E-2</v>
      </c>
      <c r="V1070">
        <f t="shared" si="57"/>
        <v>2355.1301425291867</v>
      </c>
    </row>
    <row r="1071" spans="21:22">
      <c r="U1071">
        <f t="shared" si="59"/>
        <v>1.9999999999999747E-2</v>
      </c>
      <c r="V1071">
        <f t="shared" si="57"/>
        <v>2367.4157257485858</v>
      </c>
    </row>
    <row r="1072" spans="21:22">
      <c r="U1072">
        <f t="shared" si="59"/>
        <v>2.0499999999999748E-2</v>
      </c>
      <c r="V1072">
        <f t="shared" si="57"/>
        <v>2379.5251229448236</v>
      </c>
    </row>
    <row r="1073" spans="21:22">
      <c r="U1073">
        <f t="shared" si="59"/>
        <v>2.0999999999999748E-2</v>
      </c>
      <c r="V1073">
        <f t="shared" si="57"/>
        <v>2391.4657879184733</v>
      </c>
    </row>
    <row r="1074" spans="21:22">
      <c r="U1074">
        <f t="shared" si="59"/>
        <v>2.1499999999999748E-2</v>
      </c>
      <c r="V1074">
        <f t="shared" si="57"/>
        <v>2403.244692819545</v>
      </c>
    </row>
    <row r="1075" spans="21:22">
      <c r="U1075">
        <f t="shared" si="59"/>
        <v>2.1999999999999749E-2</v>
      </c>
      <c r="V1075">
        <f t="shared" si="57"/>
        <v>2414.8683697551473</v>
      </c>
    </row>
    <row r="1076" spans="21:22">
      <c r="U1076">
        <f t="shared" si="59"/>
        <v>2.2499999999999749E-2</v>
      </c>
      <c r="V1076">
        <f t="shared" si="57"/>
        <v>2426.3429479407287</v>
      </c>
    </row>
    <row r="1077" spans="21:22">
      <c r="U1077">
        <f t="shared" si="59"/>
        <v>2.299999999999975E-2</v>
      </c>
      <c r="V1077">
        <f t="shared" si="57"/>
        <v>2437.6741869603097</v>
      </c>
    </row>
    <row r="1078" spans="21:22">
      <c r="U1078">
        <f t="shared" si="59"/>
        <v>2.349999999999975E-2</v>
      </c>
      <c r="V1078">
        <f t="shared" si="57"/>
        <v>2448.8675066188052</v>
      </c>
    </row>
    <row r="1079" spans="21:22">
      <c r="U1079">
        <f t="shared" si="59"/>
        <v>2.3999999999999751E-2</v>
      </c>
      <c r="V1079">
        <f t="shared" si="57"/>
        <v>2459.9280138004465</v>
      </c>
    </row>
    <row r="1080" spans="21:22">
      <c r="U1080">
        <f t="shared" ref="U1080:U1091" si="60">U1079+0.0005</f>
        <v>2.4499999999999751E-2</v>
      </c>
      <c r="V1080">
        <f t="shared" si="57"/>
        <v>2470.8605266896261</v>
      </c>
    </row>
    <row r="1081" spans="21:22">
      <c r="U1081">
        <f t="shared" si="60"/>
        <v>2.4999999999999752E-2</v>
      </c>
      <c r="V1081">
        <f t="shared" si="57"/>
        <v>2481.6695966615198</v>
      </c>
    </row>
    <row r="1082" spans="21:22">
      <c r="U1082">
        <f t="shared" si="60"/>
        <v>2.5499999999999752E-2</v>
      </c>
      <c r="V1082">
        <f t="shared" si="57"/>
        <v>2492.3595281087796</v>
      </c>
    </row>
    <row r="1083" spans="21:22">
      <c r="U1083">
        <f t="shared" si="60"/>
        <v>2.5999999999999752E-2</v>
      </c>
      <c r="V1083">
        <f t="shared" si="57"/>
        <v>2502.9343964353925</v>
      </c>
    </row>
    <row r="1084" spans="21:22">
      <c r="U1084">
        <f t="shared" si="60"/>
        <v>2.6499999999999753E-2</v>
      </c>
      <c r="V1084">
        <f t="shared" si="57"/>
        <v>2513.3980644191315</v>
      </c>
    </row>
    <row r="1085" spans="21:22">
      <c r="U1085">
        <f t="shared" si="60"/>
        <v>2.6999999999999753E-2</v>
      </c>
      <c r="V1085">
        <f t="shared" si="57"/>
        <v>2523.7541971183823</v>
      </c>
    </row>
    <row r="1086" spans="21:22">
      <c r="U1086">
        <f t="shared" si="60"/>
        <v>2.7499999999999754E-2</v>
      </c>
      <c r="V1086">
        <f t="shared" si="57"/>
        <v>2534.0062754774181</v>
      </c>
    </row>
    <row r="1087" spans="21:22">
      <c r="U1087">
        <f t="shared" si="60"/>
        <v>2.7999999999999754E-2</v>
      </c>
      <c r="V1087">
        <f t="shared" si="57"/>
        <v>2544.1576087652643</v>
      </c>
    </row>
    <row r="1088" spans="21:22">
      <c r="U1088">
        <f t="shared" si="60"/>
        <v>2.8499999999999755E-2</v>
      </c>
      <c r="V1088">
        <f t="shared" si="57"/>
        <v>2554.2113459672255</v>
      </c>
    </row>
    <row r="1089" spans="21:22">
      <c r="U1089">
        <f t="shared" si="60"/>
        <v>2.8999999999999755E-2</v>
      </c>
      <c r="V1089">
        <f t="shared" si="57"/>
        <v>2564.1704862340057</v>
      </c>
    </row>
    <row r="1090" spans="21:22">
      <c r="U1090">
        <f t="shared" si="60"/>
        <v>2.9499999999999756E-2</v>
      </c>
      <c r="V1090">
        <f t="shared" si="57"/>
        <v>2574.0378884813267</v>
      </c>
    </row>
    <row r="1091" spans="21:22">
      <c r="U1091">
        <f t="shared" si="60"/>
        <v>2.9999999999999756E-2</v>
      </c>
      <c r="V1091">
        <f t="shared" ref="V1091:V1154" si="61">-U1091/(0.00008617*(U1091*LN(U1091)+(1-U1091)*LN(1-U1091)))</f>
        <v>2583.81628022226</v>
      </c>
    </row>
    <row r="1092" spans="21:22">
      <c r="U1092">
        <f>U1091+0.001</f>
        <v>3.0999999999999757E-2</v>
      </c>
      <c r="V1092">
        <f t="shared" si="61"/>
        <v>2603.1163334239468</v>
      </c>
    </row>
    <row r="1093" spans="21:22">
      <c r="U1093">
        <f t="shared" ref="U1093:U1156" si="62">U1092+0.001</f>
        <v>3.1999999999999758E-2</v>
      </c>
      <c r="V1093">
        <f t="shared" si="61"/>
        <v>2622.0901318704591</v>
      </c>
    </row>
    <row r="1094" spans="21:22">
      <c r="U1094">
        <f t="shared" si="62"/>
        <v>3.2999999999999759E-2</v>
      </c>
      <c r="V1094">
        <f t="shared" si="61"/>
        <v>2640.7555194200504</v>
      </c>
    </row>
    <row r="1095" spans="21:22">
      <c r="U1095">
        <f t="shared" si="62"/>
        <v>3.399999999999976E-2</v>
      </c>
      <c r="V1095">
        <f t="shared" si="61"/>
        <v>2659.1288817465543</v>
      </c>
    </row>
    <row r="1096" spans="21:22">
      <c r="U1096">
        <f t="shared" si="62"/>
        <v>3.499999999999976E-2</v>
      </c>
      <c r="V1096">
        <f t="shared" si="61"/>
        <v>2677.2253049303135</v>
      </c>
    </row>
    <row r="1097" spans="21:22">
      <c r="U1097">
        <f t="shared" si="62"/>
        <v>3.5999999999999761E-2</v>
      </c>
      <c r="V1097">
        <f t="shared" si="61"/>
        <v>2695.0587127796953</v>
      </c>
    </row>
    <row r="1098" spans="21:22">
      <c r="U1098">
        <f t="shared" si="62"/>
        <v>3.6999999999999762E-2</v>
      </c>
      <c r="V1098">
        <f t="shared" si="61"/>
        <v>2712.6419862449807</v>
      </c>
    </row>
    <row r="1099" spans="21:22">
      <c r="U1099">
        <f t="shared" si="62"/>
        <v>3.7999999999999763E-2</v>
      </c>
      <c r="V1099">
        <f t="shared" si="61"/>
        <v>2729.9870676789392</v>
      </c>
    </row>
    <row r="1100" spans="21:22">
      <c r="U1100">
        <f t="shared" si="62"/>
        <v>3.8999999999999764E-2</v>
      </c>
      <c r="V1100">
        <f t="shared" si="61"/>
        <v>2747.1050522137266</v>
      </c>
    </row>
    <row r="1101" spans="21:22">
      <c r="U1101">
        <f t="shared" si="62"/>
        <v>3.9999999999999765E-2</v>
      </c>
      <c r="V1101">
        <f t="shared" si="61"/>
        <v>2764.0062681345539</v>
      </c>
    </row>
    <row r="1102" spans="21:22">
      <c r="U1102">
        <f t="shared" si="62"/>
        <v>4.0999999999999766E-2</v>
      </c>
      <c r="V1102">
        <f t="shared" si="61"/>
        <v>2780.7003478161378</v>
      </c>
    </row>
    <row r="1103" spans="21:22">
      <c r="U1103">
        <f t="shared" si="62"/>
        <v>4.1999999999999767E-2</v>
      </c>
      <c r="V1103">
        <f t="shared" si="61"/>
        <v>2797.1962905324294</v>
      </c>
    </row>
    <row r="1104" spans="21:22">
      <c r="U1104">
        <f t="shared" si="62"/>
        <v>4.2999999999999768E-2</v>
      </c>
      <c r="V1104">
        <f t="shared" si="61"/>
        <v>2813.5025182414115</v>
      </c>
    </row>
    <row r="1105" spans="21:22">
      <c r="U1105">
        <f t="shared" si="62"/>
        <v>4.3999999999999768E-2</v>
      </c>
      <c r="V1105">
        <f t="shared" si="61"/>
        <v>2829.6269252752663</v>
      </c>
    </row>
    <row r="1106" spans="21:22">
      <c r="U1106">
        <f t="shared" si="62"/>
        <v>4.4999999999999769E-2</v>
      </c>
      <c r="V1106">
        <f t="shared" si="61"/>
        <v>2845.5769227247829</v>
      </c>
    </row>
    <row r="1107" spans="21:22">
      <c r="U1107">
        <f t="shared" si="62"/>
        <v>4.599999999999977E-2</v>
      </c>
      <c r="V1107">
        <f t="shared" si="61"/>
        <v>2861.3594781895431</v>
      </c>
    </row>
    <row r="1108" spans="21:22">
      <c r="U1108">
        <f t="shared" si="62"/>
        <v>4.6999999999999771E-2</v>
      </c>
      <c r="V1108">
        <f t="shared" si="61"/>
        <v>2876.9811514677117</v>
      </c>
    </row>
    <row r="1109" spans="21:22">
      <c r="U1109">
        <f t="shared" si="62"/>
        <v>4.7999999999999772E-2</v>
      </c>
      <c r="V1109">
        <f t="shared" si="61"/>
        <v>2892.4481266775651</v>
      </c>
    </row>
    <row r="1110" spans="21:22">
      <c r="U1110">
        <f t="shared" si="62"/>
        <v>4.8999999999999773E-2</v>
      </c>
      <c r="V1110">
        <f t="shared" si="61"/>
        <v>2907.7662412342424</v>
      </c>
    </row>
    <row r="1111" spans="21:22">
      <c r="U1111">
        <f t="shared" si="62"/>
        <v>4.9999999999999774E-2</v>
      </c>
      <c r="V1111">
        <f t="shared" si="61"/>
        <v>2922.9410120473576</v>
      </c>
    </row>
    <row r="1112" spans="21:22">
      <c r="U1112">
        <f t="shared" si="62"/>
        <v>5.0999999999999775E-2</v>
      </c>
      <c r="V1112">
        <f t="shared" si="61"/>
        <v>2937.9776592561643</v>
      </c>
    </row>
    <row r="1113" spans="21:22">
      <c r="U1113">
        <f t="shared" si="62"/>
        <v>5.1999999999999776E-2</v>
      </c>
      <c r="V1113">
        <f t="shared" si="61"/>
        <v>2952.8811277773661</v>
      </c>
    </row>
    <row r="1114" spans="21:22">
      <c r="U1114">
        <f t="shared" si="62"/>
        <v>5.2999999999999776E-2</v>
      </c>
      <c r="V1114">
        <f t="shared" si="61"/>
        <v>2967.6561069052864</v>
      </c>
    </row>
    <row r="1115" spans="21:22">
      <c r="U1115">
        <f t="shared" si="62"/>
        <v>5.3999999999999777E-2</v>
      </c>
      <c r="V1115">
        <f t="shared" si="61"/>
        <v>2982.3070481737659</v>
      </c>
    </row>
    <row r="1116" spans="21:22">
      <c r="U1116">
        <f t="shared" si="62"/>
        <v>5.4999999999999778E-2</v>
      </c>
      <c r="V1116">
        <f t="shared" si="61"/>
        <v>2996.8381816632764</v>
      </c>
    </row>
    <row r="1117" spans="21:22">
      <c r="U1117">
        <f t="shared" si="62"/>
        <v>5.5999999999999779E-2</v>
      </c>
      <c r="V1117">
        <f t="shared" si="61"/>
        <v>3011.2535309143068</v>
      </c>
    </row>
    <row r="1118" spans="21:22">
      <c r="U1118">
        <f t="shared" si="62"/>
        <v>5.699999999999978E-2</v>
      </c>
      <c r="V1118">
        <f t="shared" si="61"/>
        <v>3025.556926588893</v>
      </c>
    </row>
    <row r="1119" spans="21:22">
      <c r="U1119">
        <f t="shared" si="62"/>
        <v>5.7999999999999781E-2</v>
      </c>
      <c r="V1119">
        <f t="shared" si="61"/>
        <v>3039.7520190054579</v>
      </c>
    </row>
    <row r="1120" spans="21:22">
      <c r="U1120">
        <f t="shared" si="62"/>
        <v>5.8999999999999782E-2</v>
      </c>
      <c r="V1120">
        <f t="shared" si="61"/>
        <v>3053.8422896576658</v>
      </c>
    </row>
    <row r="1121" spans="21:22">
      <c r="U1121">
        <f t="shared" si="62"/>
        <v>5.9999999999999783E-2</v>
      </c>
      <c r="V1121">
        <f t="shared" si="61"/>
        <v>3067.831061815466</v>
      </c>
    </row>
    <row r="1122" spans="21:22">
      <c r="U1122">
        <f t="shared" si="62"/>
        <v>6.0999999999999784E-2</v>
      </c>
      <c r="V1122">
        <f t="shared" si="61"/>
        <v>3081.721510295502</v>
      </c>
    </row>
    <row r="1123" spans="21:22">
      <c r="U1123">
        <f t="shared" si="62"/>
        <v>6.1999999999999784E-2</v>
      </c>
      <c r="V1123">
        <f t="shared" si="61"/>
        <v>3095.5166704785042</v>
      </c>
    </row>
    <row r="1124" spans="21:22">
      <c r="U1124">
        <f t="shared" si="62"/>
        <v>6.2999999999999778E-2</v>
      </c>
      <c r="V1124">
        <f t="shared" si="61"/>
        <v>3109.2194466429178</v>
      </c>
    </row>
    <row r="1125" spans="21:22">
      <c r="U1125">
        <f t="shared" si="62"/>
        <v>6.3999999999999779E-2</v>
      </c>
      <c r="V1125">
        <f t="shared" si="61"/>
        <v>3122.8326196766052</v>
      </c>
    </row>
    <row r="1126" spans="21:22">
      <c r="U1126">
        <f t="shared" si="62"/>
        <v>6.499999999999978E-2</v>
      </c>
      <c r="V1126">
        <f t="shared" si="61"/>
        <v>3136.3588542220655</v>
      </c>
    </row>
    <row r="1127" spans="21:22">
      <c r="U1127">
        <f t="shared" si="62"/>
        <v>6.5999999999999781E-2</v>
      </c>
      <c r="V1127">
        <f t="shared" si="61"/>
        <v>3149.8007053047895</v>
      </c>
    </row>
    <row r="1128" spans="21:22">
      <c r="U1128">
        <f t="shared" si="62"/>
        <v>6.6999999999999782E-2</v>
      </c>
      <c r="V1128">
        <f t="shared" si="61"/>
        <v>3163.1606244894774</v>
      </c>
    </row>
    <row r="1129" spans="21:22">
      <c r="U1129">
        <f t="shared" si="62"/>
        <v>6.7999999999999783E-2</v>
      </c>
      <c r="V1129">
        <f t="shared" si="61"/>
        <v>3176.440965604208</v>
      </c>
    </row>
    <row r="1130" spans="21:22">
      <c r="U1130">
        <f t="shared" si="62"/>
        <v>6.8999999999999784E-2</v>
      </c>
      <c r="V1130">
        <f t="shared" si="61"/>
        <v>3189.6439900688661</v>
      </c>
    </row>
    <row r="1131" spans="21:22">
      <c r="U1131">
        <f t="shared" si="62"/>
        <v>6.9999999999999785E-2</v>
      </c>
      <c r="V1131">
        <f t="shared" si="61"/>
        <v>3202.7718718604442</v>
      </c>
    </row>
    <row r="1132" spans="21:22">
      <c r="U1132">
        <f t="shared" si="62"/>
        <v>7.0999999999999786E-2</v>
      </c>
      <c r="V1132">
        <f t="shared" si="61"/>
        <v>3215.8267021448851</v>
      </c>
    </row>
    <row r="1133" spans="21:22">
      <c r="U1133">
        <f t="shared" si="62"/>
        <v>7.1999999999999786E-2</v>
      </c>
      <c r="V1133">
        <f t="shared" si="61"/>
        <v>3228.8104936021482</v>
      </c>
    </row>
    <row r="1134" spans="21:22">
      <c r="U1134">
        <f t="shared" si="62"/>
        <v>7.2999999999999787E-2</v>
      </c>
      <c r="V1134">
        <f t="shared" si="61"/>
        <v>3241.7251844688844</v>
      </c>
    </row>
    <row r="1135" spans="21:22">
      <c r="U1135">
        <f t="shared" si="62"/>
        <v>7.3999999999999788E-2</v>
      </c>
      <c r="V1135">
        <f t="shared" si="61"/>
        <v>3254.5726423206938</v>
      </c>
    </row>
    <row r="1136" spans="21:22">
      <c r="U1136">
        <f t="shared" si="62"/>
        <v>7.4999999999999789E-2</v>
      </c>
      <c r="V1136">
        <f t="shared" si="61"/>
        <v>3267.3546676141091</v>
      </c>
    </row>
    <row r="1137" spans="21:22">
      <c r="U1137">
        <f t="shared" si="62"/>
        <v>7.599999999999979E-2</v>
      </c>
      <c r="V1137">
        <f t="shared" si="61"/>
        <v>3280.0729970064949</v>
      </c>
    </row>
    <row r="1138" spans="21:22">
      <c r="U1138">
        <f t="shared" si="62"/>
        <v>7.6999999999999791E-2</v>
      </c>
      <c r="V1138">
        <f t="shared" si="61"/>
        <v>3292.7293064706046</v>
      </c>
    </row>
    <row r="1139" spans="21:22">
      <c r="U1139">
        <f t="shared" si="62"/>
        <v>7.7999999999999792E-2</v>
      </c>
      <c r="V1139">
        <f t="shared" si="61"/>
        <v>3305.3252142189167</v>
      </c>
    </row>
    <row r="1140" spans="21:22">
      <c r="U1140">
        <f t="shared" si="62"/>
        <v>7.8999999999999793E-2</v>
      </c>
      <c r="V1140">
        <f t="shared" si="61"/>
        <v>3317.8622834517455</v>
      </c>
    </row>
    <row r="1141" spans="21:22">
      <c r="U1141">
        <f t="shared" si="62"/>
        <v>7.9999999999999793E-2</v>
      </c>
      <c r="V1141">
        <f t="shared" si="61"/>
        <v>3330.3420249417613</v>
      </c>
    </row>
    <row r="1142" spans="21:22">
      <c r="U1142">
        <f t="shared" si="62"/>
        <v>8.0999999999999794E-2</v>
      </c>
      <c r="V1142">
        <f t="shared" si="61"/>
        <v>3342.765899466654</v>
      </c>
    </row>
    <row r="1143" spans="21:22">
      <c r="U1143">
        <f t="shared" si="62"/>
        <v>8.1999999999999795E-2</v>
      </c>
      <c r="V1143">
        <f t="shared" si="61"/>
        <v>3355.1353201005659</v>
      </c>
    </row>
    <row r="1144" spans="21:22">
      <c r="U1144">
        <f t="shared" si="62"/>
        <v>8.2999999999999796E-2</v>
      </c>
      <c r="V1144">
        <f t="shared" si="61"/>
        <v>3367.4516543741834</v>
      </c>
    </row>
    <row r="1145" spans="21:22">
      <c r="U1145">
        <f t="shared" si="62"/>
        <v>8.3999999999999797E-2</v>
      </c>
      <c r="V1145">
        <f t="shared" si="61"/>
        <v>3379.7162263124333</v>
      </c>
    </row>
    <row r="1146" spans="21:22">
      <c r="U1146">
        <f t="shared" si="62"/>
        <v>8.4999999999999798E-2</v>
      </c>
      <c r="V1146">
        <f t="shared" si="61"/>
        <v>3391.930318358176</v>
      </c>
    </row>
    <row r="1147" spans="21:22">
      <c r="U1147">
        <f t="shared" si="62"/>
        <v>8.5999999999999799E-2</v>
      </c>
      <c r="V1147">
        <f t="shared" si="61"/>
        <v>3404.095173189467</v>
      </c>
    </row>
    <row r="1148" spans="21:22">
      <c r="U1148">
        <f t="shared" si="62"/>
        <v>8.69999999999998E-2</v>
      </c>
      <c r="V1148">
        <f t="shared" si="61"/>
        <v>3416.2119954375135</v>
      </c>
    </row>
    <row r="1149" spans="21:22">
      <c r="U1149">
        <f t="shared" si="62"/>
        <v>8.7999999999999801E-2</v>
      </c>
      <c r="V1149">
        <f t="shared" si="61"/>
        <v>3428.2819533117627</v>
      </c>
    </row>
    <row r="1150" spans="21:22">
      <c r="U1150">
        <f t="shared" si="62"/>
        <v>8.8999999999999801E-2</v>
      </c>
      <c r="V1150">
        <f t="shared" si="61"/>
        <v>3440.3061801382264</v>
      </c>
    </row>
    <row r="1151" spans="21:22">
      <c r="U1151">
        <f t="shared" si="62"/>
        <v>8.9999999999999802E-2</v>
      </c>
      <c r="V1151">
        <f t="shared" si="61"/>
        <v>3452.2857758165051</v>
      </c>
    </row>
    <row r="1152" spans="21:22">
      <c r="U1152">
        <f t="shared" si="62"/>
        <v>9.0999999999999803E-2</v>
      </c>
      <c r="V1152">
        <f t="shared" si="61"/>
        <v>3464.221808200758</v>
      </c>
    </row>
    <row r="1153" spans="21:22">
      <c r="U1153">
        <f t="shared" si="62"/>
        <v>9.1999999999999804E-2</v>
      </c>
      <c r="V1153">
        <f t="shared" si="61"/>
        <v>3476.1153144093037</v>
      </c>
    </row>
    <row r="1154" spans="21:22">
      <c r="U1154">
        <f t="shared" si="62"/>
        <v>9.2999999999999805E-2</v>
      </c>
      <c r="V1154">
        <f t="shared" si="61"/>
        <v>3487.9673020673422</v>
      </c>
    </row>
    <row r="1155" spans="21:22">
      <c r="U1155">
        <f t="shared" si="62"/>
        <v>9.3999999999999806E-2</v>
      </c>
      <c r="V1155">
        <f t="shared" ref="V1155:V1218" si="63">-U1155/(0.00008617*(U1155*LN(U1155)+(1-U1155)*LN(1-U1155)))</f>
        <v>3499.7787504868361</v>
      </c>
    </row>
    <row r="1156" spans="21:22">
      <c r="U1156">
        <f t="shared" si="62"/>
        <v>9.4999999999999807E-2</v>
      </c>
      <c r="V1156">
        <f t="shared" si="63"/>
        <v>3511.5506117874365</v>
      </c>
    </row>
    <row r="1157" spans="21:22">
      <c r="U1157">
        <f t="shared" ref="U1157:U1220" si="64">U1156+0.001</f>
        <v>9.5999999999999808E-2</v>
      </c>
      <c r="V1157">
        <f t="shared" si="63"/>
        <v>3523.2838119619159</v>
      </c>
    </row>
    <row r="1158" spans="21:22">
      <c r="U1158">
        <f t="shared" si="64"/>
        <v>9.6999999999999809E-2</v>
      </c>
      <c r="V1158">
        <f t="shared" si="63"/>
        <v>3534.9792518894715</v>
      </c>
    </row>
    <row r="1159" spans="21:22">
      <c r="U1159">
        <f t="shared" si="64"/>
        <v>9.7999999999999809E-2</v>
      </c>
      <c r="V1159">
        <f t="shared" si="63"/>
        <v>3546.6378082999099</v>
      </c>
    </row>
    <row r="1160" spans="21:22">
      <c r="U1160">
        <f t="shared" si="64"/>
        <v>9.899999999999981E-2</v>
      </c>
      <c r="V1160">
        <f t="shared" si="63"/>
        <v>3558.260334691623</v>
      </c>
    </row>
    <row r="1161" spans="21:22">
      <c r="U1161">
        <f t="shared" si="64"/>
        <v>9.9999999999999811E-2</v>
      </c>
      <c r="V1161">
        <f t="shared" si="63"/>
        <v>3569.8476622059643</v>
      </c>
    </row>
    <row r="1162" spans="21:22">
      <c r="U1162">
        <f t="shared" si="64"/>
        <v>0.10099999999999981</v>
      </c>
      <c r="V1162">
        <f t="shared" si="63"/>
        <v>3581.4006004605644</v>
      </c>
    </row>
    <row r="1163" spans="21:22">
      <c r="U1163">
        <f t="shared" si="64"/>
        <v>0.10199999999999981</v>
      </c>
      <c r="V1163">
        <f t="shared" si="63"/>
        <v>3592.9199383438518</v>
      </c>
    </row>
    <row r="1164" spans="21:22">
      <c r="U1164">
        <f t="shared" si="64"/>
        <v>0.10299999999999981</v>
      </c>
      <c r="V1164">
        <f t="shared" si="63"/>
        <v>3604.4064447730084</v>
      </c>
    </row>
    <row r="1165" spans="21:22">
      <c r="U1165">
        <f t="shared" si="64"/>
        <v>0.10399999999999981</v>
      </c>
      <c r="V1165">
        <f t="shared" si="63"/>
        <v>3615.8608694173158</v>
      </c>
    </row>
    <row r="1166" spans="21:22">
      <c r="U1166">
        <f t="shared" si="64"/>
        <v>0.10499999999999982</v>
      </c>
      <c r="V1166">
        <f t="shared" si="63"/>
        <v>3627.2839433888589</v>
      </c>
    </row>
    <row r="1167" spans="21:22">
      <c r="U1167">
        <f t="shared" si="64"/>
        <v>0.10599999999999982</v>
      </c>
      <c r="V1167">
        <f t="shared" si="63"/>
        <v>3638.6763799023006</v>
      </c>
    </row>
    <row r="1168" spans="21:22">
      <c r="U1168">
        <f t="shared" si="64"/>
        <v>0.10699999999999982</v>
      </c>
      <c r="V1168">
        <f t="shared" si="63"/>
        <v>3650.0388749054455</v>
      </c>
    </row>
    <row r="1169" spans="21:22">
      <c r="U1169">
        <f t="shared" si="64"/>
        <v>0.10799999999999982</v>
      </c>
      <c r="V1169">
        <f t="shared" si="63"/>
        <v>3661.3721076820889</v>
      </c>
    </row>
    <row r="1170" spans="21:22">
      <c r="U1170">
        <f t="shared" si="64"/>
        <v>0.10899999999999982</v>
      </c>
      <c r="V1170">
        <f t="shared" si="63"/>
        <v>3672.6767414286924</v>
      </c>
    </row>
    <row r="1171" spans="21:22">
      <c r="U1171">
        <f t="shared" si="64"/>
        <v>0.10999999999999982</v>
      </c>
      <c r="V1171">
        <f t="shared" si="63"/>
        <v>3683.9534238061674</v>
      </c>
    </row>
    <row r="1172" spans="21:22">
      <c r="U1172">
        <f t="shared" si="64"/>
        <v>0.11099999999999982</v>
      </c>
      <c r="V1172">
        <f t="shared" si="63"/>
        <v>3695.2027874681403</v>
      </c>
    </row>
    <row r="1173" spans="21:22">
      <c r="U1173">
        <f t="shared" si="64"/>
        <v>0.11199999999999982</v>
      </c>
      <c r="V1173">
        <f t="shared" si="63"/>
        <v>3706.4254505668414</v>
      </c>
    </row>
    <row r="1174" spans="21:22">
      <c r="U1174">
        <f t="shared" si="64"/>
        <v>0.11299999999999982</v>
      </c>
      <c r="V1174">
        <f t="shared" si="63"/>
        <v>3717.6220172378066</v>
      </c>
    </row>
    <row r="1175" spans="21:22">
      <c r="U1175">
        <f t="shared" si="64"/>
        <v>0.11399999999999982</v>
      </c>
      <c r="V1175">
        <f t="shared" si="63"/>
        <v>3728.7930780644274</v>
      </c>
    </row>
    <row r="1176" spans="21:22">
      <c r="U1176">
        <f t="shared" si="64"/>
        <v>0.11499999999999982</v>
      </c>
      <c r="V1176">
        <f t="shared" si="63"/>
        <v>3739.9392105233806</v>
      </c>
    </row>
    <row r="1177" spans="21:22">
      <c r="U1177">
        <f t="shared" si="64"/>
        <v>0.11599999999999983</v>
      </c>
      <c r="V1177">
        <f t="shared" si="63"/>
        <v>3751.0609794118614</v>
      </c>
    </row>
    <row r="1178" spans="21:22">
      <c r="U1178">
        <f t="shared" si="64"/>
        <v>0.11699999999999983</v>
      </c>
      <c r="V1178">
        <f t="shared" si="63"/>
        <v>3762.1589372575568</v>
      </c>
    </row>
    <row r="1179" spans="21:22">
      <c r="U1179">
        <f t="shared" si="64"/>
        <v>0.11799999999999983</v>
      </c>
      <c r="V1179">
        <f t="shared" si="63"/>
        <v>3773.2336247121352</v>
      </c>
    </row>
    <row r="1180" spans="21:22">
      <c r="U1180">
        <f t="shared" si="64"/>
        <v>0.11899999999999983</v>
      </c>
      <c r="V1180">
        <f t="shared" si="63"/>
        <v>3784.2855709291357</v>
      </c>
    </row>
    <row r="1181" spans="21:22">
      <c r="U1181">
        <f t="shared" si="64"/>
        <v>0.11999999999999983</v>
      </c>
      <c r="V1181">
        <f t="shared" si="63"/>
        <v>3795.3152939269039</v>
      </c>
    </row>
    <row r="1182" spans="21:22">
      <c r="U1182">
        <f t="shared" si="64"/>
        <v>0.12099999999999983</v>
      </c>
      <c r="V1182">
        <f t="shared" si="63"/>
        <v>3806.3233009373907</v>
      </c>
    </row>
    <row r="1183" spans="21:22">
      <c r="U1183">
        <f t="shared" si="64"/>
        <v>0.12199999999999983</v>
      </c>
      <c r="V1183">
        <f t="shared" si="63"/>
        <v>3817.3100887413821</v>
      </c>
    </row>
    <row r="1184" spans="21:22">
      <c r="U1184">
        <f t="shared" si="64"/>
        <v>0.12299999999999983</v>
      </c>
      <c r="V1184">
        <f t="shared" si="63"/>
        <v>3828.2761439908841</v>
      </c>
    </row>
    <row r="1185" spans="21:22">
      <c r="U1185">
        <f t="shared" si="64"/>
        <v>0.12399999999999983</v>
      </c>
      <c r="V1185">
        <f t="shared" si="63"/>
        <v>3839.2219435191696</v>
      </c>
    </row>
    <row r="1186" spans="21:22">
      <c r="U1186">
        <f t="shared" si="64"/>
        <v>0.12499999999999983</v>
      </c>
      <c r="V1186">
        <f t="shared" si="63"/>
        <v>3850.1479546391483</v>
      </c>
    </row>
    <row r="1187" spans="21:22">
      <c r="U1187">
        <f t="shared" si="64"/>
        <v>0.12599999999999983</v>
      </c>
      <c r="V1187">
        <f t="shared" si="63"/>
        <v>3861.0546354305006</v>
      </c>
    </row>
    <row r="1188" spans="21:22">
      <c r="U1188">
        <f t="shared" si="64"/>
        <v>0.12699999999999984</v>
      </c>
      <c r="V1188">
        <f t="shared" si="63"/>
        <v>3871.9424350161671</v>
      </c>
    </row>
    <row r="1189" spans="21:22">
      <c r="U1189">
        <f t="shared" si="64"/>
        <v>0.12799999999999984</v>
      </c>
      <c r="V1189">
        <f t="shared" si="63"/>
        <v>3882.8117938286027</v>
      </c>
    </row>
    <row r="1190" spans="21:22">
      <c r="U1190">
        <f t="shared" si="64"/>
        <v>0.12899999999999984</v>
      </c>
      <c r="V1190">
        <f t="shared" si="63"/>
        <v>3893.6631438663062</v>
      </c>
    </row>
    <row r="1191" spans="21:22">
      <c r="U1191">
        <f t="shared" si="64"/>
        <v>0.12999999999999984</v>
      </c>
      <c r="V1191">
        <f t="shared" si="63"/>
        <v>3904.4969089410147</v>
      </c>
    </row>
    <row r="1192" spans="21:22">
      <c r="U1192">
        <f t="shared" si="64"/>
        <v>0.13099999999999984</v>
      </c>
      <c r="V1192">
        <f t="shared" si="63"/>
        <v>3915.3135049160041</v>
      </c>
    </row>
    <row r="1193" spans="21:22">
      <c r="U1193">
        <f t="shared" si="64"/>
        <v>0.13199999999999984</v>
      </c>
      <c r="V1193">
        <f t="shared" si="63"/>
        <v>3926.1133399358523</v>
      </c>
    </row>
    <row r="1194" spans="21:22">
      <c r="U1194">
        <f t="shared" si="64"/>
        <v>0.13299999999999984</v>
      </c>
      <c r="V1194">
        <f t="shared" si="63"/>
        <v>3936.8968146480724</v>
      </c>
    </row>
    <row r="1195" spans="21:22">
      <c r="U1195">
        <f t="shared" si="64"/>
        <v>0.13399999999999984</v>
      </c>
      <c r="V1195">
        <f t="shared" si="63"/>
        <v>3947.6643224169188</v>
      </c>
    </row>
    <row r="1196" spans="21:22">
      <c r="U1196">
        <f t="shared" si="64"/>
        <v>0.13499999999999984</v>
      </c>
      <c r="V1196">
        <f t="shared" si="63"/>
        <v>3958.4162495297519</v>
      </c>
    </row>
    <row r="1197" spans="21:22">
      <c r="U1197">
        <f t="shared" si="64"/>
        <v>0.13599999999999984</v>
      </c>
      <c r="V1197">
        <f t="shared" si="63"/>
        <v>3969.1529753962168</v>
      </c>
    </row>
    <row r="1198" spans="21:22">
      <c r="U1198">
        <f t="shared" si="64"/>
        <v>0.13699999999999984</v>
      </c>
      <c r="V1198">
        <f t="shared" si="63"/>
        <v>3979.8748727405973</v>
      </c>
    </row>
    <row r="1199" spans="21:22">
      <c r="U1199">
        <f t="shared" si="64"/>
        <v>0.13799999999999985</v>
      </c>
      <c r="V1199">
        <f t="shared" si="63"/>
        <v>3990.5823077875798</v>
      </c>
    </row>
    <row r="1200" spans="21:22">
      <c r="U1200">
        <f t="shared" si="64"/>
        <v>0.13899999999999985</v>
      </c>
      <c r="V1200">
        <f t="shared" si="63"/>
        <v>4001.2756404417432</v>
      </c>
    </row>
    <row r="1201" spans="21:22">
      <c r="U1201">
        <f t="shared" si="64"/>
        <v>0.13999999999999985</v>
      </c>
      <c r="V1201">
        <f t="shared" si="63"/>
        <v>4011.955224460984</v>
      </c>
    </row>
    <row r="1202" spans="21:22">
      <c r="U1202">
        <f t="shared" si="64"/>
        <v>0.14099999999999985</v>
      </c>
      <c r="V1202">
        <f t="shared" si="63"/>
        <v>4022.6214076241745</v>
      </c>
    </row>
    <row r="1203" spans="21:22">
      <c r="U1203">
        <f t="shared" si="64"/>
        <v>0.14199999999999985</v>
      </c>
      <c r="V1203">
        <f t="shared" si="63"/>
        <v>4033.2745318932457</v>
      </c>
    </row>
    <row r="1204" spans="21:22">
      <c r="U1204">
        <f t="shared" si="64"/>
        <v>0.14299999999999985</v>
      </c>
      <c r="V1204">
        <f t="shared" si="63"/>
        <v>4043.9149335699531</v>
      </c>
    </row>
    <row r="1205" spans="21:22">
      <c r="U1205">
        <f t="shared" si="64"/>
        <v>0.14399999999999985</v>
      </c>
      <c r="V1205">
        <f t="shared" si="63"/>
        <v>4054.5429434475063</v>
      </c>
    </row>
    <row r="1206" spans="21:22">
      <c r="U1206">
        <f t="shared" si="64"/>
        <v>0.14499999999999985</v>
      </c>
      <c r="V1206">
        <f t="shared" si="63"/>
        <v>4065.1588869572925</v>
      </c>
    </row>
    <row r="1207" spans="21:22">
      <c r="U1207">
        <f t="shared" si="64"/>
        <v>0.14599999999999985</v>
      </c>
      <c r="V1207">
        <f t="shared" si="63"/>
        <v>4075.7630843108659</v>
      </c>
    </row>
    <row r="1208" spans="21:22">
      <c r="U1208">
        <f t="shared" si="64"/>
        <v>0.14699999999999985</v>
      </c>
      <c r="V1208">
        <f t="shared" si="63"/>
        <v>4086.3558506374156</v>
      </c>
    </row>
    <row r="1209" spans="21:22">
      <c r="U1209">
        <f t="shared" si="64"/>
        <v>0.14799999999999985</v>
      </c>
      <c r="V1209">
        <f t="shared" si="63"/>
        <v>4096.9374961168478</v>
      </c>
    </row>
    <row r="1210" spans="21:22">
      <c r="U1210">
        <f t="shared" si="64"/>
        <v>0.14899999999999985</v>
      </c>
      <c r="V1210">
        <f t="shared" si="63"/>
        <v>4107.5083261086893</v>
      </c>
    </row>
    <row r="1211" spans="21:22">
      <c r="U1211">
        <f t="shared" si="64"/>
        <v>0.14999999999999986</v>
      </c>
      <c r="V1211">
        <f t="shared" si="63"/>
        <v>4118.0686412769564</v>
      </c>
    </row>
    <row r="1212" spans="21:22">
      <c r="U1212">
        <f t="shared" si="64"/>
        <v>0.15099999999999986</v>
      </c>
      <c r="V1212">
        <f t="shared" si="63"/>
        <v>4128.6187377111401</v>
      </c>
    </row>
    <row r="1213" spans="21:22">
      <c r="U1213">
        <f t="shared" si="64"/>
        <v>0.15199999999999986</v>
      </c>
      <c r="V1213">
        <f t="shared" si="63"/>
        <v>4139.1589070434538</v>
      </c>
    </row>
    <row r="1214" spans="21:22">
      <c r="U1214">
        <f t="shared" si="64"/>
        <v>0.15299999999999986</v>
      </c>
      <c r="V1214">
        <f t="shared" si="63"/>
        <v>4149.6894365625076</v>
      </c>
    </row>
    <row r="1215" spans="21:22">
      <c r="U1215">
        <f t="shared" si="64"/>
        <v>0.15399999999999986</v>
      </c>
      <c r="V1215">
        <f t="shared" si="63"/>
        <v>4160.2106093234916</v>
      </c>
    </row>
    <row r="1216" spans="21:22">
      <c r="U1216">
        <f t="shared" si="64"/>
        <v>0.15499999999999986</v>
      </c>
      <c r="V1216">
        <f t="shared" si="63"/>
        <v>4170.7227042550703</v>
      </c>
    </row>
    <row r="1217" spans="21:22">
      <c r="U1217">
        <f t="shared" si="64"/>
        <v>0.15599999999999986</v>
      </c>
      <c r="V1217">
        <f t="shared" si="63"/>
        <v>4181.2259962630278</v>
      </c>
    </row>
    <row r="1218" spans="21:22">
      <c r="U1218">
        <f t="shared" si="64"/>
        <v>0.15699999999999986</v>
      </c>
      <c r="V1218">
        <f t="shared" si="63"/>
        <v>4191.7207563308584</v>
      </c>
    </row>
    <row r="1219" spans="21:22">
      <c r="U1219">
        <f t="shared" si="64"/>
        <v>0.15799999999999986</v>
      </c>
      <c r="V1219">
        <f t="shared" ref="V1219:V1282" si="65">-U1219/(0.00008617*(U1219*LN(U1219)+(1-U1219)*LN(1-U1219)))</f>
        <v>4202.2072516173521</v>
      </c>
    </row>
    <row r="1220" spans="21:22">
      <c r="U1220">
        <f t="shared" si="64"/>
        <v>0.15899999999999986</v>
      </c>
      <c r="V1220">
        <f t="shared" si="65"/>
        <v>4212.6857455513373</v>
      </c>
    </row>
    <row r="1221" spans="21:22">
      <c r="U1221">
        <f t="shared" ref="U1221:U1284" si="66">U1220+0.001</f>
        <v>0.15999999999999986</v>
      </c>
      <c r="V1221">
        <f t="shared" si="65"/>
        <v>4223.1564979236318</v>
      </c>
    </row>
    <row r="1222" spans="21:22">
      <c r="U1222">
        <f t="shared" si="66"/>
        <v>0.16099999999999987</v>
      </c>
      <c r="V1222">
        <f t="shared" si="65"/>
        <v>4233.6197649763462</v>
      </c>
    </row>
    <row r="1223" spans="21:22">
      <c r="U1223">
        <f t="shared" si="66"/>
        <v>0.16199999999999987</v>
      </c>
      <c r="V1223">
        <f t="shared" si="65"/>
        <v>4244.0757994895985</v>
      </c>
    </row>
    <row r="1224" spans="21:22">
      <c r="U1224">
        <f t="shared" si="66"/>
        <v>0.16299999999999987</v>
      </c>
      <c r="V1224">
        <f t="shared" si="65"/>
        <v>4254.524850865766</v>
      </c>
    </row>
    <row r="1225" spans="21:22">
      <c r="U1225">
        <f t="shared" si="66"/>
        <v>0.16399999999999987</v>
      </c>
      <c r="V1225">
        <f t="shared" si="65"/>
        <v>4264.967165211322</v>
      </c>
    </row>
    <row r="1226" spans="21:22">
      <c r="U1226">
        <f t="shared" si="66"/>
        <v>0.16499999999999987</v>
      </c>
      <c r="V1226">
        <f t="shared" si="65"/>
        <v>4275.4029854163809</v>
      </c>
    </row>
    <row r="1227" spans="21:22">
      <c r="U1227">
        <f t="shared" si="66"/>
        <v>0.16599999999999987</v>
      </c>
      <c r="V1227">
        <f t="shared" si="65"/>
        <v>4285.8325512319907</v>
      </c>
    </row>
    <row r="1228" spans="21:22">
      <c r="U1228">
        <f t="shared" si="66"/>
        <v>0.16699999999999987</v>
      </c>
      <c r="V1228">
        <f t="shared" si="65"/>
        <v>4296.2560993453008</v>
      </c>
    </row>
    <row r="1229" spans="21:22">
      <c r="U1229">
        <f t="shared" si="66"/>
        <v>0.16799999999999987</v>
      </c>
      <c r="V1229">
        <f t="shared" si="65"/>
        <v>4306.6738634526146</v>
      </c>
    </row>
    <row r="1230" spans="21:22">
      <c r="U1230">
        <f t="shared" si="66"/>
        <v>0.16899999999999987</v>
      </c>
      <c r="V1230">
        <f t="shared" si="65"/>
        <v>4317.0860743304684</v>
      </c>
    </row>
    <row r="1231" spans="21:22">
      <c r="U1231">
        <f t="shared" si="66"/>
        <v>0.16999999999999987</v>
      </c>
      <c r="V1231">
        <f t="shared" si="65"/>
        <v>4327.4929599047355</v>
      </c>
    </row>
    <row r="1232" spans="21:22">
      <c r="U1232">
        <f t="shared" si="66"/>
        <v>0.17099999999999987</v>
      </c>
      <c r="V1232">
        <f t="shared" si="65"/>
        <v>4337.8947453178916</v>
      </c>
    </row>
    <row r="1233" spans="21:22">
      <c r="U1233">
        <f t="shared" si="66"/>
        <v>0.17199999999999988</v>
      </c>
      <c r="V1233">
        <f t="shared" si="65"/>
        <v>4348.2916529944268</v>
      </c>
    </row>
    <row r="1234" spans="21:22">
      <c r="U1234">
        <f t="shared" si="66"/>
        <v>0.17299999999999988</v>
      </c>
      <c r="V1234">
        <f t="shared" si="65"/>
        <v>4358.6839027045435</v>
      </c>
    </row>
    <row r="1235" spans="21:22">
      <c r="U1235">
        <f t="shared" si="66"/>
        <v>0.17399999999999988</v>
      </c>
      <c r="V1235">
        <f t="shared" si="65"/>
        <v>4369.0717116261249</v>
      </c>
    </row>
    <row r="1236" spans="21:22">
      <c r="U1236">
        <f t="shared" si="66"/>
        <v>0.17499999999999988</v>
      </c>
      <c r="V1236">
        <f t="shared" si="65"/>
        <v>4379.4552944051029</v>
      </c>
    </row>
    <row r="1237" spans="21:22">
      <c r="U1237">
        <f t="shared" si="66"/>
        <v>0.17599999999999988</v>
      </c>
      <c r="V1237">
        <f t="shared" si="65"/>
        <v>4389.8348632142006</v>
      </c>
    </row>
    <row r="1238" spans="21:22">
      <c r="U1238">
        <f t="shared" si="66"/>
        <v>0.17699999999999988</v>
      </c>
      <c r="V1238">
        <f t="shared" si="65"/>
        <v>4400.210627810181</v>
      </c>
    </row>
    <row r="1239" spans="21:22">
      <c r="U1239">
        <f t="shared" si="66"/>
        <v>0.17799999999999988</v>
      </c>
      <c r="V1239">
        <f t="shared" si="65"/>
        <v>4410.5827955895766</v>
      </c>
    </row>
    <row r="1240" spans="21:22">
      <c r="U1240">
        <f t="shared" si="66"/>
        <v>0.17899999999999988</v>
      </c>
      <c r="V1240">
        <f t="shared" si="65"/>
        <v>4420.9515716430178</v>
      </c>
    </row>
    <row r="1241" spans="21:22">
      <c r="U1241">
        <f t="shared" si="66"/>
        <v>0.17999999999999988</v>
      </c>
      <c r="V1241">
        <f t="shared" si="65"/>
        <v>4431.317158808135</v>
      </c>
    </row>
    <row r="1242" spans="21:22">
      <c r="U1242">
        <f t="shared" si="66"/>
        <v>0.18099999999999988</v>
      </c>
      <c r="V1242">
        <f t="shared" si="65"/>
        <v>4441.6797577211537</v>
      </c>
    </row>
    <row r="1243" spans="21:22">
      <c r="U1243">
        <f t="shared" si="66"/>
        <v>0.18199999999999988</v>
      </c>
      <c r="V1243">
        <f t="shared" si="65"/>
        <v>4452.0395668671563</v>
      </c>
    </row>
    <row r="1244" spans="21:22">
      <c r="U1244">
        <f t="shared" si="66"/>
        <v>0.18299999999999988</v>
      </c>
      <c r="V1244">
        <f t="shared" si="65"/>
        <v>4462.3967826291046</v>
      </c>
    </row>
    <row r="1245" spans="21:22">
      <c r="U1245">
        <f t="shared" si="66"/>
        <v>0.18399999999999989</v>
      </c>
      <c r="V1245">
        <f t="shared" si="65"/>
        <v>4472.7515993356164</v>
      </c>
    </row>
    <row r="1246" spans="21:22">
      <c r="U1246">
        <f t="shared" si="66"/>
        <v>0.18499999999999989</v>
      </c>
      <c r="V1246">
        <f t="shared" si="65"/>
        <v>4483.1042093075948</v>
      </c>
    </row>
    <row r="1247" spans="21:22">
      <c r="U1247">
        <f t="shared" si="66"/>
        <v>0.18599999999999989</v>
      </c>
      <c r="V1247">
        <f t="shared" si="65"/>
        <v>4493.454802903665</v>
      </c>
    </row>
    <row r="1248" spans="21:22">
      <c r="U1248">
        <f t="shared" si="66"/>
        <v>0.18699999999999989</v>
      </c>
      <c r="V1248">
        <f t="shared" si="65"/>
        <v>4503.8035685645473</v>
      </c>
    </row>
    <row r="1249" spans="21:22">
      <c r="U1249">
        <f t="shared" si="66"/>
        <v>0.18799999999999989</v>
      </c>
      <c r="V1249">
        <f t="shared" si="65"/>
        <v>4514.1506928563131</v>
      </c>
    </row>
    <row r="1250" spans="21:22">
      <c r="U1250">
        <f t="shared" si="66"/>
        <v>0.18899999999999989</v>
      </c>
      <c r="V1250">
        <f t="shared" si="65"/>
        <v>4524.4963605126222</v>
      </c>
    </row>
    <row r="1251" spans="21:22">
      <c r="U1251">
        <f t="shared" si="66"/>
        <v>0.18999999999999989</v>
      </c>
      <c r="V1251">
        <f t="shared" si="65"/>
        <v>4534.8407544759375</v>
      </c>
    </row>
    <row r="1252" spans="21:22">
      <c r="U1252">
        <f t="shared" si="66"/>
        <v>0.19099999999999989</v>
      </c>
      <c r="V1252">
        <f t="shared" si="65"/>
        <v>4545.1840559377624</v>
      </c>
    </row>
    <row r="1253" spans="21:22">
      <c r="U1253">
        <f t="shared" si="66"/>
        <v>0.19199999999999989</v>
      </c>
      <c r="V1253">
        <f t="shared" si="65"/>
        <v>4555.5264443779206</v>
      </c>
    </row>
    <row r="1254" spans="21:22">
      <c r="U1254">
        <f t="shared" si="66"/>
        <v>0.19299999999999989</v>
      </c>
      <c r="V1254">
        <f t="shared" si="65"/>
        <v>4565.8680976029218</v>
      </c>
    </row>
    <row r="1255" spans="21:22">
      <c r="U1255">
        <f t="shared" si="66"/>
        <v>0.19399999999999989</v>
      </c>
      <c r="V1255">
        <f t="shared" si="65"/>
        <v>4576.2091917834214</v>
      </c>
    </row>
    <row r="1256" spans="21:22">
      <c r="U1256">
        <f t="shared" si="66"/>
        <v>0.1949999999999999</v>
      </c>
      <c r="V1256">
        <f t="shared" si="65"/>
        <v>4586.5499014908237</v>
      </c>
    </row>
    <row r="1257" spans="21:22">
      <c r="U1257">
        <f t="shared" si="66"/>
        <v>0.1959999999999999</v>
      </c>
      <c r="V1257">
        <f t="shared" si="65"/>
        <v>4596.8903997330235</v>
      </c>
    </row>
    <row r="1258" spans="21:22">
      <c r="U1258">
        <f t="shared" si="66"/>
        <v>0.1969999999999999</v>
      </c>
      <c r="V1258">
        <f t="shared" si="65"/>
        <v>4607.230857989357</v>
      </c>
    </row>
    <row r="1259" spans="21:22">
      <c r="U1259">
        <f t="shared" si="66"/>
        <v>0.1979999999999999</v>
      </c>
      <c r="V1259">
        <f t="shared" si="65"/>
        <v>4617.5714462447222</v>
      </c>
    </row>
    <row r="1260" spans="21:22">
      <c r="U1260">
        <f t="shared" si="66"/>
        <v>0.1989999999999999</v>
      </c>
      <c r="V1260">
        <f t="shared" si="65"/>
        <v>4627.9123330229695</v>
      </c>
    </row>
    <row r="1261" spans="21:22">
      <c r="U1261">
        <f t="shared" si="66"/>
        <v>0.1999999999999999</v>
      </c>
      <c r="V1261">
        <f t="shared" si="65"/>
        <v>4638.2536854195041</v>
      </c>
    </row>
    <row r="1262" spans="21:22">
      <c r="U1262">
        <f t="shared" si="66"/>
        <v>0.2009999999999999</v>
      </c>
      <c r="V1262">
        <f t="shared" si="65"/>
        <v>4648.5956691331958</v>
      </c>
    </row>
    <row r="1263" spans="21:22">
      <c r="U1263">
        <f t="shared" si="66"/>
        <v>0.2019999999999999</v>
      </c>
      <c r="V1263">
        <f t="shared" si="65"/>
        <v>4658.9384484975499</v>
      </c>
    </row>
    <row r="1264" spans="21:22">
      <c r="U1264">
        <f t="shared" si="66"/>
        <v>0.2029999999999999</v>
      </c>
      <c r="V1264">
        <f t="shared" si="65"/>
        <v>4669.2821865112282</v>
      </c>
    </row>
    <row r="1265" spans="21:22">
      <c r="U1265">
        <f t="shared" si="66"/>
        <v>0.2039999999999999</v>
      </c>
      <c r="V1265">
        <f t="shared" si="65"/>
        <v>4679.6270448678688</v>
      </c>
    </row>
    <row r="1266" spans="21:22">
      <c r="U1266">
        <f t="shared" si="66"/>
        <v>0.2049999999999999</v>
      </c>
      <c r="V1266">
        <f t="shared" si="65"/>
        <v>4689.9731839852921</v>
      </c>
    </row>
    <row r="1267" spans="21:22">
      <c r="U1267">
        <f t="shared" si="66"/>
        <v>0.20599999999999991</v>
      </c>
      <c r="V1267">
        <f t="shared" si="65"/>
        <v>4700.3207630340366</v>
      </c>
    </row>
    <row r="1268" spans="21:22">
      <c r="U1268">
        <f t="shared" si="66"/>
        <v>0.20699999999999991</v>
      </c>
      <c r="V1268">
        <f t="shared" si="65"/>
        <v>4710.6699399653426</v>
      </c>
    </row>
    <row r="1269" spans="21:22">
      <c r="U1269">
        <f t="shared" si="66"/>
        <v>0.20799999999999991</v>
      </c>
      <c r="V1269">
        <f t="shared" si="65"/>
        <v>4721.0208715384761</v>
      </c>
    </row>
    <row r="1270" spans="21:22">
      <c r="U1270">
        <f t="shared" si="66"/>
        <v>0.20899999999999991</v>
      </c>
      <c r="V1270">
        <f t="shared" si="65"/>
        <v>4731.373713347527</v>
      </c>
    </row>
    <row r="1271" spans="21:22">
      <c r="U1271">
        <f t="shared" si="66"/>
        <v>0.20999999999999991</v>
      </c>
      <c r="V1271">
        <f t="shared" si="65"/>
        <v>4741.7286198476186</v>
      </c>
    </row>
    <row r="1272" spans="21:22">
      <c r="U1272">
        <f t="shared" si="66"/>
        <v>0.21099999999999991</v>
      </c>
      <c r="V1272">
        <f t="shared" si="65"/>
        <v>4752.0857443805871</v>
      </c>
    </row>
    <row r="1273" spans="21:22">
      <c r="U1273">
        <f t="shared" si="66"/>
        <v>0.21199999999999991</v>
      </c>
      <c r="V1273">
        <f t="shared" si="65"/>
        <v>4762.4452392001131</v>
      </c>
    </row>
    <row r="1274" spans="21:22">
      <c r="U1274">
        <f t="shared" si="66"/>
        <v>0.21299999999999991</v>
      </c>
      <c r="V1274">
        <f t="shared" si="65"/>
        <v>4772.8072554963592</v>
      </c>
    </row>
    <row r="1275" spans="21:22">
      <c r="U1275">
        <f t="shared" si="66"/>
        <v>0.21399999999999991</v>
      </c>
      <c r="V1275">
        <f t="shared" si="65"/>
        <v>4783.1719434200877</v>
      </c>
    </row>
    <row r="1276" spans="21:22">
      <c r="U1276">
        <f t="shared" si="66"/>
        <v>0.21499999999999991</v>
      </c>
      <c r="V1276">
        <f t="shared" si="65"/>
        <v>4793.5394521063045</v>
      </c>
    </row>
    <row r="1277" spans="21:22">
      <c r="U1277">
        <f t="shared" si="66"/>
        <v>0.21599999999999991</v>
      </c>
      <c r="V1277">
        <f t="shared" si="65"/>
        <v>4803.90992969741</v>
      </c>
    </row>
    <row r="1278" spans="21:22">
      <c r="U1278">
        <f t="shared" si="66"/>
        <v>0.21699999999999992</v>
      </c>
      <c r="V1278">
        <f t="shared" si="65"/>
        <v>4814.283523365918</v>
      </c>
    </row>
    <row r="1279" spans="21:22">
      <c r="U1279">
        <f t="shared" si="66"/>
        <v>0.21799999999999992</v>
      </c>
      <c r="V1279">
        <f t="shared" si="65"/>
        <v>4824.6603793366912</v>
      </c>
    </row>
    <row r="1280" spans="21:22">
      <c r="U1280">
        <f t="shared" si="66"/>
        <v>0.21899999999999992</v>
      </c>
      <c r="V1280">
        <f t="shared" si="65"/>
        <v>4835.0406429087725</v>
      </c>
    </row>
    <row r="1281" spans="21:22">
      <c r="U1281">
        <f t="shared" si="66"/>
        <v>0.21999999999999992</v>
      </c>
      <c r="V1281">
        <f t="shared" si="65"/>
        <v>4845.4244584767548</v>
      </c>
    </row>
    <row r="1282" spans="21:22">
      <c r="U1282">
        <f t="shared" si="66"/>
        <v>0.22099999999999992</v>
      </c>
      <c r="V1282">
        <f t="shared" si="65"/>
        <v>4855.8119695517835</v>
      </c>
    </row>
    <row r="1283" spans="21:22">
      <c r="U1283">
        <f t="shared" si="66"/>
        <v>0.22199999999999992</v>
      </c>
      <c r="V1283">
        <f t="shared" ref="V1283:V1325" si="67">-U1283/(0.00008617*(U1283*LN(U1283)+(1-U1283)*LN(1-U1283)))</f>
        <v>4866.2033187821053</v>
      </c>
    </row>
    <row r="1284" spans="21:22">
      <c r="U1284">
        <f t="shared" si="66"/>
        <v>0.22299999999999992</v>
      </c>
      <c r="V1284">
        <f t="shared" si="67"/>
        <v>4876.598647973271</v>
      </c>
    </row>
    <row r="1285" spans="21:22">
      <c r="U1285">
        <f t="shared" ref="U1285:U1325" si="68">U1284+0.001</f>
        <v>0.22399999999999992</v>
      </c>
      <c r="V1285">
        <f t="shared" si="67"/>
        <v>4886.9980981079216</v>
      </c>
    </row>
    <row r="1286" spans="21:22">
      <c r="U1286">
        <f t="shared" si="68"/>
        <v>0.22499999999999992</v>
      </c>
      <c r="V1286">
        <f t="shared" si="67"/>
        <v>4897.4018093652248</v>
      </c>
    </row>
    <row r="1287" spans="21:22">
      <c r="U1287">
        <f t="shared" si="68"/>
        <v>0.22599999999999992</v>
      </c>
      <c r="V1287">
        <f t="shared" si="67"/>
        <v>4907.8099211399394</v>
      </c>
    </row>
    <row r="1288" spans="21:22">
      <c r="U1288">
        <f t="shared" si="68"/>
        <v>0.22699999999999992</v>
      </c>
      <c r="V1288">
        <f t="shared" si="67"/>
        <v>4918.2225720611359</v>
      </c>
    </row>
    <row r="1289" spans="21:22">
      <c r="U1289">
        <f t="shared" si="68"/>
        <v>0.22799999999999992</v>
      </c>
      <c r="V1289">
        <f t="shared" si="67"/>
        <v>4928.6399000105612</v>
      </c>
    </row>
    <row r="1290" spans="21:22">
      <c r="U1290">
        <f t="shared" si="68"/>
        <v>0.22899999999999993</v>
      </c>
      <c r="V1290">
        <f t="shared" si="67"/>
        <v>4939.0620421406857</v>
      </c>
    </row>
    <row r="1291" spans="21:22">
      <c r="U1291">
        <f t="shared" si="68"/>
        <v>0.22999999999999993</v>
      </c>
      <c r="V1291">
        <f t="shared" si="67"/>
        <v>4949.4891348924102</v>
      </c>
    </row>
    <row r="1292" spans="21:22">
      <c r="U1292">
        <f t="shared" si="68"/>
        <v>0.23099999999999993</v>
      </c>
      <c r="V1292">
        <f t="shared" si="67"/>
        <v>4959.9213140124675</v>
      </c>
    </row>
    <row r="1293" spans="21:22">
      <c r="U1293">
        <f t="shared" si="68"/>
        <v>0.23199999999999993</v>
      </c>
      <c r="V1293">
        <f t="shared" si="67"/>
        <v>4970.3587145705096</v>
      </c>
    </row>
    <row r="1294" spans="21:22">
      <c r="U1294">
        <f t="shared" si="68"/>
        <v>0.23299999999999993</v>
      </c>
      <c r="V1294">
        <f t="shared" si="67"/>
        <v>4980.8014709758972</v>
      </c>
    </row>
    <row r="1295" spans="21:22">
      <c r="U1295">
        <f t="shared" si="68"/>
        <v>0.23399999999999993</v>
      </c>
      <c r="V1295">
        <f t="shared" si="67"/>
        <v>4991.2497169941917</v>
      </c>
    </row>
    <row r="1296" spans="21:22">
      <c r="U1296">
        <f t="shared" si="68"/>
        <v>0.23499999999999993</v>
      </c>
      <c r="V1296">
        <f t="shared" si="67"/>
        <v>5001.7035857633718</v>
      </c>
    </row>
    <row r="1297" spans="21:22">
      <c r="U1297">
        <f t="shared" si="68"/>
        <v>0.23599999999999993</v>
      </c>
      <c r="V1297">
        <f t="shared" si="67"/>
        <v>5012.1632098097589</v>
      </c>
    </row>
    <row r="1298" spans="21:22">
      <c r="U1298">
        <f t="shared" si="68"/>
        <v>0.23699999999999993</v>
      </c>
      <c r="V1298">
        <f t="shared" si="67"/>
        <v>5022.6287210636874</v>
      </c>
    </row>
    <row r="1299" spans="21:22">
      <c r="U1299">
        <f t="shared" si="68"/>
        <v>0.23799999999999993</v>
      </c>
      <c r="V1299">
        <f t="shared" si="67"/>
        <v>5033.1002508748943</v>
      </c>
    </row>
    <row r="1300" spans="21:22">
      <c r="U1300">
        <f t="shared" si="68"/>
        <v>0.23899999999999993</v>
      </c>
      <c r="V1300">
        <f t="shared" si="67"/>
        <v>5043.577930027669</v>
      </c>
    </row>
    <row r="1301" spans="21:22">
      <c r="U1301">
        <f t="shared" si="68"/>
        <v>0.23999999999999994</v>
      </c>
      <c r="V1301">
        <f t="shared" si="67"/>
        <v>5054.0618887557384</v>
      </c>
    </row>
    <row r="1302" spans="21:22">
      <c r="U1302">
        <f t="shared" si="68"/>
        <v>0.24099999999999994</v>
      </c>
      <c r="V1302">
        <f t="shared" si="67"/>
        <v>5064.5522567569187</v>
      </c>
    </row>
    <row r="1303" spans="21:22">
      <c r="U1303">
        <f t="shared" si="68"/>
        <v>0.24199999999999994</v>
      </c>
      <c r="V1303">
        <f t="shared" si="67"/>
        <v>5075.0491632075182</v>
      </c>
    </row>
    <row r="1304" spans="21:22">
      <c r="U1304">
        <f t="shared" si="68"/>
        <v>0.24299999999999994</v>
      </c>
      <c r="V1304">
        <f t="shared" si="67"/>
        <v>5085.5527367765253</v>
      </c>
    </row>
    <row r="1305" spans="21:22">
      <c r="U1305">
        <f t="shared" si="68"/>
        <v>0.24399999999999994</v>
      </c>
      <c r="V1305">
        <f t="shared" si="67"/>
        <v>5096.0631056395459</v>
      </c>
    </row>
    <row r="1306" spans="21:22">
      <c r="U1306">
        <f t="shared" si="68"/>
        <v>0.24499999999999994</v>
      </c>
      <c r="V1306">
        <f t="shared" si="67"/>
        <v>5106.580397492552</v>
      </c>
    </row>
    <row r="1307" spans="21:22">
      <c r="U1307">
        <f t="shared" si="68"/>
        <v>0.24599999999999994</v>
      </c>
      <c r="V1307">
        <f t="shared" si="67"/>
        <v>5117.1047395653814</v>
      </c>
    </row>
    <row r="1308" spans="21:22">
      <c r="U1308">
        <f t="shared" si="68"/>
        <v>0.24699999999999994</v>
      </c>
      <c r="V1308">
        <f t="shared" si="67"/>
        <v>5127.6362586350615</v>
      </c>
    </row>
    <row r="1309" spans="21:22">
      <c r="U1309">
        <f t="shared" si="68"/>
        <v>0.24799999999999994</v>
      </c>
      <c r="V1309">
        <f t="shared" si="67"/>
        <v>5138.1750810388994</v>
      </c>
    </row>
    <row r="1310" spans="21:22">
      <c r="U1310">
        <f t="shared" si="68"/>
        <v>0.24899999999999994</v>
      </c>
      <c r="V1310">
        <f t="shared" si="67"/>
        <v>5148.721332687398</v>
      </c>
    </row>
    <row r="1311" spans="21:22">
      <c r="U1311">
        <f t="shared" si="68"/>
        <v>0.24999999999999994</v>
      </c>
      <c r="V1311">
        <f t="shared" si="67"/>
        <v>5159.2751390769599</v>
      </c>
    </row>
    <row r="1312" spans="21:22">
      <c r="U1312">
        <f t="shared" si="68"/>
        <v>0.25099999999999995</v>
      </c>
      <c r="V1312">
        <f t="shared" si="67"/>
        <v>5169.8366253024178</v>
      </c>
    </row>
    <row r="1313" spans="21:22">
      <c r="U1313">
        <f t="shared" si="68"/>
        <v>0.25199999999999995</v>
      </c>
      <c r="V1313">
        <f t="shared" si="67"/>
        <v>5180.405916069365</v>
      </c>
    </row>
    <row r="1314" spans="21:22">
      <c r="U1314">
        <f t="shared" si="68"/>
        <v>0.25299999999999995</v>
      </c>
      <c r="V1314">
        <f t="shared" si="67"/>
        <v>5190.9831357063204</v>
      </c>
    </row>
    <row r="1315" spans="21:22">
      <c r="U1315">
        <f t="shared" si="68"/>
        <v>0.25399999999999995</v>
      </c>
      <c r="V1315">
        <f t="shared" si="67"/>
        <v>5201.5684081767104</v>
      </c>
    </row>
    <row r="1316" spans="21:22">
      <c r="U1316">
        <f t="shared" si="68"/>
        <v>0.25499999999999995</v>
      </c>
      <c r="V1316">
        <f t="shared" si="67"/>
        <v>5212.161857090684</v>
      </c>
    </row>
    <row r="1317" spans="21:22">
      <c r="U1317">
        <f t="shared" si="68"/>
        <v>0.25599999999999995</v>
      </c>
      <c r="V1317">
        <f t="shared" si="67"/>
        <v>5222.7636057167583</v>
      </c>
    </row>
    <row r="1318" spans="21:22">
      <c r="U1318">
        <f t="shared" si="68"/>
        <v>0.25699999999999995</v>
      </c>
      <c r="V1318">
        <f t="shared" si="67"/>
        <v>5233.3737769933095</v>
      </c>
    </row>
    <row r="1319" spans="21:22">
      <c r="U1319">
        <f t="shared" si="68"/>
        <v>0.25799999999999995</v>
      </c>
      <c r="V1319">
        <f t="shared" si="67"/>
        <v>5243.9924935398903</v>
      </c>
    </row>
    <row r="1320" spans="21:22">
      <c r="U1320">
        <f t="shared" si="68"/>
        <v>0.25899999999999995</v>
      </c>
      <c r="V1320">
        <f t="shared" si="67"/>
        <v>5254.6198776684187</v>
      </c>
    </row>
    <row r="1321" spans="21:22">
      <c r="U1321">
        <f t="shared" si="68"/>
        <v>0.25999999999999995</v>
      </c>
      <c r="V1321">
        <f t="shared" si="67"/>
        <v>5265.2560513941853</v>
      </c>
    </row>
    <row r="1322" spans="21:22">
      <c r="U1322">
        <f t="shared" si="68"/>
        <v>0.26099999999999995</v>
      </c>
      <c r="V1322">
        <f t="shared" si="67"/>
        <v>5275.9011364467433</v>
      </c>
    </row>
    <row r="1323" spans="21:22">
      <c r="U1323">
        <f t="shared" si="68"/>
        <v>0.26199999999999996</v>
      </c>
      <c r="V1323">
        <f t="shared" si="67"/>
        <v>5286.5552542806299</v>
      </c>
    </row>
    <row r="1324" spans="21:22">
      <c r="U1324">
        <f t="shared" si="68"/>
        <v>0.26299999999999996</v>
      </c>
      <c r="V1324">
        <f t="shared" si="67"/>
        <v>5297.2185260859815</v>
      </c>
    </row>
    <row r="1325" spans="21:22">
      <c r="U1325">
        <f t="shared" si="68"/>
        <v>0.26399999999999996</v>
      </c>
      <c r="V1325">
        <f t="shared" si="67"/>
        <v>5307.8910727989733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Lattice data</vt:lpstr>
      <vt:lpstr>formation_energies_vibs</vt:lpstr>
      <vt:lpstr>formation_energies_naive</vt:lpstr>
      <vt:lpstr>phase_diagram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Grant</dc:creator>
  <cp:lastModifiedBy>James Grant</cp:lastModifiedBy>
  <cp:revision>4</cp:revision>
  <dcterms:created xsi:type="dcterms:W3CDTF">2015-08-06T11:14:49Z</dcterms:created>
  <dcterms:modified xsi:type="dcterms:W3CDTF">2016-02-05T16:16:36Z</dcterms:modified>
</cp:coreProperties>
</file>