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1\"/>
    </mc:Choice>
  </mc:AlternateContent>
  <bookViews>
    <workbookView xWindow="0" yWindow="0" windowWidth="28800" windowHeight="12375"/>
  </bookViews>
  <sheets>
    <sheet name="New WT lines" sheetId="6" r:id="rId1"/>
    <sheet name="Mutants" sheetId="3" r:id="rId2"/>
    <sheet name="Beta-syn" sheetId="4" r:id="rId3"/>
  </sheets>
  <calcPr calcId="152511"/>
</workbook>
</file>

<file path=xl/calcChain.xml><?xml version="1.0" encoding="utf-8"?>
<calcChain xmlns="http://schemas.openxmlformats.org/spreadsheetml/2006/main">
  <c r="H23" i="6" l="1"/>
  <c r="G23" i="6"/>
  <c r="F23" i="6"/>
  <c r="I28" i="3" l="1"/>
  <c r="I27" i="3"/>
  <c r="I26" i="3"/>
  <c r="I25" i="3"/>
  <c r="I24" i="3"/>
  <c r="C9" i="3" l="1"/>
  <c r="D9" i="3"/>
  <c r="E9" i="3"/>
  <c r="B9" i="3"/>
  <c r="E20" i="6"/>
  <c r="E21" i="6"/>
  <c r="E22" i="6"/>
  <c r="E19" i="6"/>
  <c r="E14" i="6"/>
  <c r="E13" i="6"/>
  <c r="E12" i="6"/>
  <c r="E11" i="6"/>
  <c r="C20" i="6" l="1"/>
  <c r="C21" i="6"/>
  <c r="C22" i="6"/>
  <c r="C19" i="6"/>
  <c r="B20" i="6" l="1"/>
  <c r="B21" i="6"/>
  <c r="B22" i="6"/>
  <c r="E15" i="6"/>
  <c r="D15" i="6"/>
  <c r="C15" i="6"/>
  <c r="B15" i="6"/>
  <c r="C7" i="6"/>
  <c r="D7" i="6"/>
  <c r="E7" i="6"/>
  <c r="B7" i="6"/>
  <c r="B19" i="6" s="1"/>
  <c r="D20" i="6" l="1"/>
  <c r="D21" i="6"/>
  <c r="D22" i="6"/>
  <c r="D19" i="6"/>
  <c r="C19" i="3" l="1"/>
  <c r="G6" i="6"/>
  <c r="H6" i="6" s="1"/>
  <c r="F6" i="6"/>
  <c r="G5" i="6"/>
  <c r="H5" i="6" s="1"/>
  <c r="F5" i="6"/>
  <c r="G4" i="6"/>
  <c r="H4" i="6" s="1"/>
  <c r="F4" i="6"/>
  <c r="G3" i="6"/>
  <c r="H3" i="6" s="1"/>
  <c r="F3" i="6"/>
  <c r="C23" i="3" l="1"/>
  <c r="C25" i="3"/>
  <c r="C27" i="3"/>
  <c r="C24" i="3"/>
  <c r="C26" i="3"/>
  <c r="F19" i="6"/>
  <c r="G19" i="6"/>
  <c r="H19" i="6" s="1"/>
  <c r="G21" i="6"/>
  <c r="H21" i="6" s="1"/>
  <c r="F21" i="6"/>
  <c r="G20" i="6"/>
  <c r="H20" i="6" s="1"/>
  <c r="F20" i="6"/>
  <c r="F14" i="6"/>
  <c r="G11" i="6"/>
  <c r="H11" i="6" s="1"/>
  <c r="F13" i="6"/>
  <c r="F11" i="6"/>
  <c r="G12" i="6"/>
  <c r="H12" i="6" s="1"/>
  <c r="G13" i="6"/>
  <c r="H13" i="6" s="1"/>
  <c r="G14" i="6"/>
  <c r="H14" i="6" s="1"/>
  <c r="F12" i="6"/>
  <c r="G22" i="6" l="1"/>
  <c r="H22" i="6" s="1"/>
  <c r="F22" i="6"/>
  <c r="D19" i="3" l="1"/>
  <c r="D27" i="3" s="1"/>
  <c r="D23" i="3"/>
  <c r="B19" i="3"/>
  <c r="B24" i="3" s="1"/>
  <c r="D28" i="3"/>
  <c r="B27" i="3"/>
  <c r="E19" i="3"/>
  <c r="E26" i="3" s="1"/>
  <c r="D25" i="3" l="1"/>
  <c r="D24" i="3"/>
  <c r="D26" i="3"/>
  <c r="B23" i="3"/>
  <c r="B25" i="3"/>
  <c r="B26" i="3"/>
  <c r="G26" i="3" s="1"/>
  <c r="H26" i="3" s="1"/>
  <c r="B28" i="3"/>
  <c r="E24" i="3"/>
  <c r="F24" i="3" s="1"/>
  <c r="E27" i="3"/>
  <c r="G27" i="3" s="1"/>
  <c r="H27" i="3" s="1"/>
  <c r="E25" i="3"/>
  <c r="F25" i="3" s="1"/>
  <c r="E23" i="3"/>
  <c r="E28" i="3"/>
  <c r="J5" i="4"/>
  <c r="K5" i="4" s="1"/>
  <c r="J4" i="4"/>
  <c r="K4" i="4" s="1"/>
  <c r="I5" i="4"/>
  <c r="I4" i="4"/>
  <c r="J11" i="4"/>
  <c r="K11" i="4" s="1"/>
  <c r="I11" i="4"/>
  <c r="J10" i="4"/>
  <c r="K10" i="4" s="1"/>
  <c r="I10" i="4"/>
  <c r="F28" i="3" l="1"/>
  <c r="F23" i="3"/>
  <c r="F27" i="3"/>
  <c r="G24" i="3"/>
  <c r="H24" i="3" s="1"/>
  <c r="F26" i="3"/>
  <c r="G23" i="3"/>
  <c r="H23" i="3" s="1"/>
  <c r="G25" i="3"/>
  <c r="H25" i="3" s="1"/>
  <c r="G28" i="3"/>
  <c r="H28" i="3" s="1"/>
</calcChain>
</file>

<file path=xl/sharedStrings.xml><?xml version="1.0" encoding="utf-8"?>
<sst xmlns="http://schemas.openxmlformats.org/spreadsheetml/2006/main" count="116" uniqueCount="50">
  <si>
    <t>Mean</t>
  </si>
  <si>
    <t>SD</t>
  </si>
  <si>
    <t>SE</t>
  </si>
  <si>
    <t>pcDNA</t>
  </si>
  <si>
    <t>N-221</t>
  </si>
  <si>
    <t>Beta-syn</t>
  </si>
  <si>
    <t>A53T</t>
  </si>
  <si>
    <t>N-237</t>
  </si>
  <si>
    <t>APP top band normalized to tubulin</t>
  </si>
  <si>
    <t>APP bottom band normalized to tubulin</t>
  </si>
  <si>
    <t>N-249</t>
  </si>
  <si>
    <t>N-256</t>
  </si>
  <si>
    <t>Total APP</t>
  </si>
  <si>
    <t>N-262</t>
  </si>
  <si>
    <t>N-263</t>
  </si>
  <si>
    <t>WT_v1 alpha-syn</t>
  </si>
  <si>
    <t>Delta2-9_v1</t>
  </si>
  <si>
    <t>DeltaNAC_v3</t>
  </si>
  <si>
    <t>E46K_v2</t>
  </si>
  <si>
    <t>N-504</t>
  </si>
  <si>
    <t>N-525</t>
  </si>
  <si>
    <t>N-540</t>
  </si>
  <si>
    <t>WT</t>
  </si>
  <si>
    <t>E46K</t>
  </si>
  <si>
    <r>
      <rPr>
        <b/>
        <sz val="11"/>
        <color theme="1"/>
        <rFont val="Arial"/>
        <family val="2"/>
      </rPr>
      <t>Δ</t>
    </r>
    <r>
      <rPr>
        <b/>
        <sz val="11"/>
        <color theme="1"/>
        <rFont val="Calibri"/>
        <family val="2"/>
        <scheme val="minor"/>
      </rPr>
      <t>2-9</t>
    </r>
  </si>
  <si>
    <t>ΔNAC</t>
  </si>
  <si>
    <t>Empty vector</t>
  </si>
  <si>
    <t>WT_v3 alpha-syn</t>
  </si>
  <si>
    <t>WT_v4 alpha-syn</t>
  </si>
  <si>
    <t>N-549</t>
  </si>
  <si>
    <t>N-553</t>
  </si>
  <si>
    <t>N-519</t>
  </si>
  <si>
    <t>N-555</t>
  </si>
  <si>
    <t>N-561</t>
  </si>
  <si>
    <t>T test</t>
  </si>
  <si>
    <t>Not significant compared to pcDNA</t>
  </si>
  <si>
    <t>Not significant compared to WT</t>
  </si>
  <si>
    <t>APP OD</t>
  </si>
  <si>
    <t>Tubulin OD</t>
  </si>
  <si>
    <t>APP OD/ Tubulin OD</t>
  </si>
  <si>
    <t>WT (v1)</t>
  </si>
  <si>
    <t>WT (v3)</t>
  </si>
  <si>
    <t>WT (v4)</t>
  </si>
  <si>
    <t>Significant compared to WT</t>
  </si>
  <si>
    <t>Empty</t>
  </si>
  <si>
    <t>αS v1</t>
  </si>
  <si>
    <t>αS v2</t>
  </si>
  <si>
    <t>αS v3</t>
  </si>
  <si>
    <t>Average αS</t>
  </si>
  <si>
    <r>
      <t xml:space="preserve">Average </t>
    </r>
    <r>
      <rPr>
        <b/>
        <sz val="11"/>
        <color theme="1"/>
        <rFont val="Arial"/>
        <family val="2"/>
      </rPr>
      <t>α</t>
    </r>
    <r>
      <rPr>
        <b/>
        <sz val="12.1"/>
        <color theme="1"/>
        <rFont val="Calibri"/>
        <family val="2"/>
      </rPr>
      <t>-syn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</si>
</sst>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.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4" xfId="0" applyFont="1" applyBorder="1"/>
    <xf numFmtId="0" fontId="1" fillId="0" borderId="10" xfId="0" applyFont="1" applyBorder="1"/>
    <xf numFmtId="0" fontId="0" fillId="0" borderId="9" xfId="0" applyBorder="1"/>
    <xf numFmtId="3" fontId="0" fillId="0" borderId="11" xfId="0" applyNumberFormat="1" applyBorder="1"/>
    <xf numFmtId="3" fontId="0" fillId="0" borderId="10" xfId="0" applyNumberFormat="1" applyBorder="1"/>
    <xf numFmtId="0" fontId="0" fillId="0" borderId="10" xfId="0" applyFont="1" applyBorder="1"/>
    <xf numFmtId="0" fontId="0" fillId="0" borderId="4" xfId="0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Fill="1" applyBorder="1"/>
    <xf numFmtId="0" fontId="0" fillId="0" borderId="4" xfId="0" applyFill="1" applyBorder="1"/>
    <xf numFmtId="164" fontId="0" fillId="0" borderId="0" xfId="0" applyNumberFormat="1"/>
    <xf numFmtId="0" fontId="0" fillId="0" borderId="7" xfId="0" applyBorder="1" applyAlignment="1"/>
    <xf numFmtId="0" fontId="0" fillId="0" borderId="12" xfId="0" applyBorder="1" applyAlignment="1"/>
    <xf numFmtId="0" fontId="3" fillId="0" borderId="0" xfId="0" applyFont="1"/>
    <xf numFmtId="0" fontId="1" fillId="0" borderId="6" xfId="0" applyFont="1" applyFill="1" applyBorder="1"/>
    <xf numFmtId="11" fontId="0" fillId="0" borderId="0" xfId="0" applyNumberFormat="1"/>
    <xf numFmtId="11" fontId="0" fillId="0" borderId="4" xfId="0" applyNumberFormat="1" applyBorder="1"/>
    <xf numFmtId="2" fontId="0" fillId="0" borderId="0" xfId="0" applyNumberFormat="1"/>
    <xf numFmtId="2" fontId="0" fillId="0" borderId="4" xfId="0" applyNumberFormat="1" applyBorder="1"/>
    <xf numFmtId="2" fontId="0" fillId="0" borderId="4" xfId="0" applyNumberFormat="1" applyFill="1" applyBorder="1"/>
    <xf numFmtId="164" fontId="0" fillId="2" borderId="0" xfId="0" applyNumberFormat="1" applyFill="1"/>
    <xf numFmtId="0" fontId="1" fillId="0" borderId="0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APP</a:t>
            </a:r>
          </a:p>
        </c:rich>
      </c:tx>
      <c:layout>
        <c:manualLayout>
          <c:xMode val="edge"/>
          <c:yMode val="edge"/>
          <c:x val="0.50556492293239008"/>
          <c:y val="3.25926094903519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8670613687716"/>
          <c:y val="0.11734679620066554"/>
          <c:w val="0.84790096056788511"/>
          <c:h val="0.783319313473607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'New WT lines'!$H$19:$H$23</c:f>
                <c:numCache>
                  <c:formatCode>General</c:formatCode>
                  <c:ptCount val="5"/>
                  <c:pt idx="0">
                    <c:v>4.8050293068468398E-2</c:v>
                  </c:pt>
                  <c:pt idx="1">
                    <c:v>8.70640007052879E-2</c:v>
                  </c:pt>
                  <c:pt idx="2">
                    <c:v>3.9313922552385611E-2</c:v>
                  </c:pt>
                  <c:pt idx="3">
                    <c:v>0.11374249933448226</c:v>
                  </c:pt>
                  <c:pt idx="4">
                    <c:v>4.5356404292241567E-2</c:v>
                  </c:pt>
                </c:numCache>
              </c:numRef>
            </c:plus>
            <c:minus>
              <c:numRef>
                <c:f>'New WT lines'!$H$19:$H$23</c:f>
                <c:numCache>
                  <c:formatCode>General</c:formatCode>
                  <c:ptCount val="5"/>
                  <c:pt idx="0">
                    <c:v>4.8050293068468398E-2</c:v>
                  </c:pt>
                  <c:pt idx="1">
                    <c:v>8.70640007052879E-2</c:v>
                  </c:pt>
                  <c:pt idx="2">
                    <c:v>3.9313922552385611E-2</c:v>
                  </c:pt>
                  <c:pt idx="3">
                    <c:v>0.11374249933448226</c:v>
                  </c:pt>
                  <c:pt idx="4">
                    <c:v>4.5356404292241567E-2</c:v>
                  </c:pt>
                </c:numCache>
              </c:numRef>
            </c:minus>
          </c:errBars>
          <c:cat>
            <c:strRef>
              <c:f>'New WT lines'!$A$19:$A$23</c:f>
              <c:strCache>
                <c:ptCount val="5"/>
                <c:pt idx="0">
                  <c:v>Empty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  <c:pt idx="4">
                  <c:v>Average α-syn</c:v>
                </c:pt>
              </c:strCache>
            </c:strRef>
          </c:cat>
          <c:val>
            <c:numRef>
              <c:f>'New WT lines'!$F$19:$F$23</c:f>
              <c:numCache>
                <c:formatCode>General</c:formatCode>
                <c:ptCount val="5"/>
                <c:pt idx="0">
                  <c:v>0.96949036259678945</c:v>
                </c:pt>
                <c:pt idx="1">
                  <c:v>0.98883595397743829</c:v>
                </c:pt>
                <c:pt idx="2">
                  <c:v>1.0041285948750189</c:v>
                </c:pt>
                <c:pt idx="3">
                  <c:v>1.0451886005158186</c:v>
                </c:pt>
                <c:pt idx="4" formatCode="0.00">
                  <c:v>1.0127177164560919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72248"/>
        <c:axId val="175178888"/>
      </c:barChart>
      <c:catAx>
        <c:axId val="175172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5178888"/>
        <c:crosses val="autoZero"/>
        <c:auto val="1"/>
        <c:lblAlgn val="ctr"/>
        <c:lblOffset val="100"/>
        <c:noMultiLvlLbl val="0"/>
      </c:catAx>
      <c:valAx>
        <c:axId val="175178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APP OD/Tubulin</a:t>
                </a:r>
                <a:r>
                  <a:rPr lang="en-GB" sz="11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OD</a:t>
                </a: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 </a:t>
                </a:r>
              </a:p>
            </c:rich>
          </c:tx>
          <c:layout>
            <c:manualLayout>
              <c:xMode val="edge"/>
              <c:yMode val="edge"/>
              <c:x val="2.0235676190231363E-2"/>
              <c:y val="0.30972474500489033"/>
            </c:manualLayout>
          </c:layout>
          <c:overlay val="0"/>
        </c:title>
        <c:numFmt formatCode="#,##0.0" sourceLinked="0"/>
        <c:majorTickMark val="out"/>
        <c:minorTickMark val="out"/>
        <c:tickLblPos val="nextTo"/>
        <c:spPr>
          <a:ln/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5172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03181713875225"/>
          <c:y val="7.0268582492379369E-2"/>
          <c:w val="0.81305585209869402"/>
          <c:h val="0.83039752718189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9050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ysClr val="windowText" lastClr="000000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'New WT lines'!$H$19:$H$23</c:f>
                <c:numCache>
                  <c:formatCode>General</c:formatCode>
                  <c:ptCount val="5"/>
                  <c:pt idx="0">
                    <c:v>4.8050293068468398E-2</c:v>
                  </c:pt>
                  <c:pt idx="1">
                    <c:v>8.70640007052879E-2</c:v>
                  </c:pt>
                  <c:pt idx="2">
                    <c:v>3.9313922552385611E-2</c:v>
                  </c:pt>
                  <c:pt idx="3">
                    <c:v>0.11374249933448226</c:v>
                  </c:pt>
                  <c:pt idx="4">
                    <c:v>4.5356404292241567E-2</c:v>
                  </c:pt>
                </c:numCache>
              </c:numRef>
            </c:plus>
            <c:minus>
              <c:numRef>
                <c:f>'New WT lines'!$H$19:$H$23</c:f>
                <c:numCache>
                  <c:formatCode>General</c:formatCode>
                  <c:ptCount val="5"/>
                  <c:pt idx="0">
                    <c:v>4.8050293068468398E-2</c:v>
                  </c:pt>
                  <c:pt idx="1">
                    <c:v>8.70640007052879E-2</c:v>
                  </c:pt>
                  <c:pt idx="2">
                    <c:v>3.9313922552385611E-2</c:v>
                  </c:pt>
                  <c:pt idx="3">
                    <c:v>0.11374249933448226</c:v>
                  </c:pt>
                  <c:pt idx="4">
                    <c:v>4.5356404292241567E-2</c:v>
                  </c:pt>
                </c:numCache>
              </c:numRef>
            </c:minus>
            <c:spPr>
              <a:ln w="19050"/>
            </c:spPr>
          </c:errBars>
          <c:cat>
            <c:strRef>
              <c:f>'New WT lines'!$A$24:$A$28</c:f>
              <c:strCache>
                <c:ptCount val="5"/>
                <c:pt idx="0">
                  <c:v>pcDNA</c:v>
                </c:pt>
                <c:pt idx="1">
                  <c:v>αS v1</c:v>
                </c:pt>
                <c:pt idx="2">
                  <c:v>αS v2</c:v>
                </c:pt>
                <c:pt idx="3">
                  <c:v>αS v3</c:v>
                </c:pt>
                <c:pt idx="4">
                  <c:v>Average αS</c:v>
                </c:pt>
              </c:strCache>
            </c:strRef>
          </c:cat>
          <c:val>
            <c:numRef>
              <c:f>'New WT lines'!$F$19:$F$23</c:f>
              <c:numCache>
                <c:formatCode>General</c:formatCode>
                <c:ptCount val="5"/>
                <c:pt idx="0">
                  <c:v>0.96949036259678945</c:v>
                </c:pt>
                <c:pt idx="1">
                  <c:v>0.98883595397743829</c:v>
                </c:pt>
                <c:pt idx="2">
                  <c:v>1.0041285948750189</c:v>
                </c:pt>
                <c:pt idx="3">
                  <c:v>1.0451886005158186</c:v>
                </c:pt>
                <c:pt idx="4" formatCode="0.00">
                  <c:v>1.0127177164560919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90688"/>
        <c:axId val="175630136"/>
      </c:barChart>
      <c:catAx>
        <c:axId val="17519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5630136"/>
        <c:crosses val="autoZero"/>
        <c:auto val="1"/>
        <c:lblAlgn val="ctr"/>
        <c:lblOffset val="100"/>
        <c:noMultiLvlLbl val="0"/>
      </c:catAx>
      <c:valAx>
        <c:axId val="17563013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APP OD/Tubulin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OD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 </a:t>
                </a:r>
              </a:p>
            </c:rich>
          </c:tx>
          <c:layout>
            <c:manualLayout>
              <c:xMode val="edge"/>
              <c:yMode val="edge"/>
              <c:x val="2.0235676190231363E-2"/>
              <c:y val="0.30972474500489033"/>
            </c:manualLayout>
          </c:layout>
          <c:overlay val="0"/>
        </c:title>
        <c:numFmt formatCode="#,##0.0" sourceLinked="0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5190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Full-length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APP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21839180473643"/>
          <c:y val="0.13183240041859975"/>
          <c:w val="0.86586930362755421"/>
          <c:h val="0.786940714528091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Mutants!$H$23:$H$28</c:f>
                <c:numCache>
                  <c:formatCode>General</c:formatCode>
                  <c:ptCount val="6"/>
                  <c:pt idx="0">
                    <c:v>5.3048929122028618E-2</c:v>
                  </c:pt>
                  <c:pt idx="1">
                    <c:v>4.604935617701704E-2</c:v>
                  </c:pt>
                  <c:pt idx="2">
                    <c:v>3.9972182710639008E-2</c:v>
                  </c:pt>
                  <c:pt idx="3">
                    <c:v>9.7455368289493138E-2</c:v>
                  </c:pt>
                  <c:pt idx="4">
                    <c:v>0.13316653818813601</c:v>
                  </c:pt>
                  <c:pt idx="5">
                    <c:v>3.1724989660024981E-2</c:v>
                  </c:pt>
                </c:numCache>
              </c:numRef>
            </c:plus>
            <c:minus>
              <c:numRef>
                <c:f>Mutants!$H$23:$H$28</c:f>
                <c:numCache>
                  <c:formatCode>General</c:formatCode>
                  <c:ptCount val="6"/>
                  <c:pt idx="0">
                    <c:v>5.3048929122028618E-2</c:v>
                  </c:pt>
                  <c:pt idx="1">
                    <c:v>4.604935617701704E-2</c:v>
                  </c:pt>
                  <c:pt idx="2">
                    <c:v>3.9972182710639008E-2</c:v>
                  </c:pt>
                  <c:pt idx="3">
                    <c:v>9.7455368289493138E-2</c:v>
                  </c:pt>
                  <c:pt idx="4">
                    <c:v>0.13316653818813601</c:v>
                  </c:pt>
                  <c:pt idx="5">
                    <c:v>3.1724989660024981E-2</c:v>
                  </c:pt>
                </c:numCache>
              </c:numRef>
            </c:minus>
          </c:errBars>
          <c:cat>
            <c:strRef>
              <c:f>Mutants!$A$23:$A$28</c:f>
              <c:strCache>
                <c:ptCount val="6"/>
                <c:pt idx="0">
                  <c:v>Empty vector</c:v>
                </c:pt>
                <c:pt idx="1">
                  <c:v>WT</c:v>
                </c:pt>
                <c:pt idx="2">
                  <c:v>Δ2-9</c:v>
                </c:pt>
                <c:pt idx="3">
                  <c:v>ΔNAC</c:v>
                </c:pt>
                <c:pt idx="4">
                  <c:v>E46K</c:v>
                </c:pt>
                <c:pt idx="5">
                  <c:v>A53T</c:v>
                </c:pt>
              </c:strCache>
            </c:strRef>
          </c:cat>
          <c:val>
            <c:numRef>
              <c:f>Mutants!$F$23:$F$28</c:f>
              <c:numCache>
                <c:formatCode>0.00</c:formatCode>
                <c:ptCount val="6"/>
                <c:pt idx="0">
                  <c:v>0.92707351307935681</c:v>
                </c:pt>
                <c:pt idx="1">
                  <c:v>1.0485205009603149</c:v>
                </c:pt>
                <c:pt idx="2">
                  <c:v>1.0713315947198176</c:v>
                </c:pt>
                <c:pt idx="3">
                  <c:v>0.97471127716759276</c:v>
                </c:pt>
                <c:pt idx="4">
                  <c:v>1.0589194325222753</c:v>
                </c:pt>
                <c:pt idx="5">
                  <c:v>0.83825221473511624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42296"/>
        <c:axId val="175618456"/>
      </c:barChart>
      <c:catAx>
        <c:axId val="175742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5618456"/>
        <c:crosses val="autoZero"/>
        <c:auto val="1"/>
        <c:lblAlgn val="ctr"/>
        <c:lblOffset val="100"/>
        <c:noMultiLvlLbl val="0"/>
      </c:catAx>
      <c:valAx>
        <c:axId val="1756184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APP OD/Tubulin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OD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 </a:t>
                </a:r>
              </a:p>
            </c:rich>
          </c:tx>
          <c:layout>
            <c:manualLayout>
              <c:xMode val="edge"/>
              <c:yMode val="edge"/>
              <c:x val="1.3270224823623706E-2"/>
              <c:y val="0.327831750277308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75742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329044</xdr:colOff>
      <xdr:row>0</xdr:row>
      <xdr:rowOff>121228</xdr:rowOff>
    </xdr:from>
    <xdr:to>
      <xdr:col>17</xdr:col>
      <xdr:colOff>8659</xdr:colOff>
      <xdr:row>19</xdr:row>
      <xdr:rowOff>8658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355021</xdr:colOff>
      <xdr:row>19</xdr:row>
      <xdr:rowOff>95249</xdr:rowOff>
    </xdr:from>
    <xdr:to>
      <xdr:col>15</xdr:col>
      <xdr:colOff>181840</xdr:colOff>
      <xdr:row>40</xdr:row>
      <xdr:rowOff>112568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450271</xdr:colOff>
      <xdr:row>1</xdr:row>
      <xdr:rowOff>34637</xdr:rowOff>
    </xdr:from>
    <xdr:to>
      <xdr:col>15</xdr:col>
      <xdr:colOff>0</xdr:colOff>
      <xdr:row>19</xdr:row>
      <xdr:rowOff>112567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7" zoomScale="110" zoomScaleNormal="110" workbookViewId="0">
      <selection activeCell="H36" sqref="H36"/>
    </sheetView>
  </sheetViews>
  <sheetFormatPr defaultRowHeight="15" x14ac:dyDescent="0.25"/>
  <cols>
    <col min="1" max="1" width="16.28515625" bestFit="1" customWidth="1"/>
    <col min="2" max="5" width="9.7109375" bestFit="1" customWidth="1"/>
  </cols>
  <sheetData>
    <row r="1" spans="1:8" x14ac:dyDescent="0.25">
      <c r="B1" s="20" t="s">
        <v>37</v>
      </c>
      <c r="C1" s="21"/>
      <c r="D1" s="21"/>
      <c r="E1" s="21"/>
      <c r="F1" s="21"/>
      <c r="G1" s="21"/>
      <c r="H1" s="21"/>
    </row>
    <row r="2" spans="1:8" x14ac:dyDescent="0.25">
      <c r="B2" s="7" t="s">
        <v>29</v>
      </c>
      <c r="C2" s="7" t="s">
        <v>30</v>
      </c>
      <c r="D2" s="7" t="s">
        <v>32</v>
      </c>
      <c r="E2" s="7" t="s">
        <v>33</v>
      </c>
      <c r="F2" s="7" t="s">
        <v>0</v>
      </c>
      <c r="G2" s="8" t="s">
        <v>1</v>
      </c>
      <c r="H2" s="9" t="s">
        <v>2</v>
      </c>
    </row>
    <row r="3" spans="1:8" x14ac:dyDescent="0.25">
      <c r="A3" s="8" t="s">
        <v>3</v>
      </c>
      <c r="B3" s="24">
        <v>31580502</v>
      </c>
      <c r="C3" s="24">
        <v>24886579</v>
      </c>
      <c r="D3" s="24">
        <v>12560967</v>
      </c>
      <c r="E3" s="24">
        <v>15247884.5</v>
      </c>
      <c r="F3" s="14">
        <f t="shared" ref="F3:F6" si="0">AVERAGE(B3:E3)</f>
        <v>21068983.125</v>
      </c>
      <c r="G3" s="14">
        <f t="shared" ref="G3:G6" si="1">STDEV(B3:E3)</f>
        <v>8781374.1314507127</v>
      </c>
      <c r="H3" s="18">
        <f>G3/SQRT(4)</f>
        <v>4390687.0657253563</v>
      </c>
    </row>
    <row r="4" spans="1:8" x14ac:dyDescent="0.25">
      <c r="A4" s="8" t="s">
        <v>15</v>
      </c>
      <c r="B4" s="24">
        <v>29296975</v>
      </c>
      <c r="C4" s="24">
        <v>27369435.5</v>
      </c>
      <c r="D4" s="24">
        <v>13525817</v>
      </c>
      <c r="E4" s="24">
        <v>18590537</v>
      </c>
      <c r="F4" s="14">
        <f t="shared" si="0"/>
        <v>22195691.125</v>
      </c>
      <c r="G4" s="14">
        <f t="shared" si="1"/>
        <v>7424278.1274125287</v>
      </c>
      <c r="H4" s="18">
        <f t="shared" ref="H4:H6" si="2">G4/SQRT(4)</f>
        <v>3712139.0637062644</v>
      </c>
    </row>
    <row r="5" spans="1:8" x14ac:dyDescent="0.25">
      <c r="A5" s="8" t="s">
        <v>27</v>
      </c>
      <c r="B5" s="25">
        <v>40985976</v>
      </c>
      <c r="C5" s="25">
        <v>23775531</v>
      </c>
      <c r="D5" s="24">
        <v>12510580.5</v>
      </c>
      <c r="E5" s="25">
        <v>13579984.5</v>
      </c>
      <c r="F5" s="14">
        <f t="shared" si="0"/>
        <v>22713018</v>
      </c>
      <c r="G5" s="14">
        <f t="shared" si="1"/>
        <v>13197625.541468447</v>
      </c>
      <c r="H5" s="18">
        <f t="shared" si="2"/>
        <v>6598812.7707342235</v>
      </c>
    </row>
    <row r="6" spans="1:8" x14ac:dyDescent="0.25">
      <c r="A6" s="8" t="s">
        <v>28</v>
      </c>
      <c r="B6" s="25">
        <v>46867960</v>
      </c>
      <c r="C6" s="25">
        <v>23503092.5</v>
      </c>
      <c r="D6" s="25">
        <v>10590306.5</v>
      </c>
      <c r="E6" s="25">
        <v>13106478</v>
      </c>
      <c r="F6" s="14">
        <f t="shared" si="0"/>
        <v>23516959.25</v>
      </c>
      <c r="G6" s="14">
        <f t="shared" si="1"/>
        <v>16540313.373582534</v>
      </c>
      <c r="H6" s="18">
        <f t="shared" si="2"/>
        <v>8270156.6867912672</v>
      </c>
    </row>
    <row r="7" spans="1:8" x14ac:dyDescent="0.25">
      <c r="A7" s="23" t="s">
        <v>0</v>
      </c>
      <c r="B7" s="24">
        <f>AVERAGE(B3:B6)</f>
        <v>37182853.25</v>
      </c>
      <c r="C7" s="24">
        <f t="shared" ref="C7:E7" si="3">AVERAGE(C3:C6)</f>
        <v>24883659.5</v>
      </c>
      <c r="D7" s="24">
        <f t="shared" si="3"/>
        <v>12296917.75</v>
      </c>
      <c r="E7" s="24">
        <f t="shared" si="3"/>
        <v>15131221</v>
      </c>
    </row>
    <row r="9" spans="1:8" x14ac:dyDescent="0.25">
      <c r="B9" s="20" t="s">
        <v>38</v>
      </c>
      <c r="C9" s="21"/>
      <c r="D9" s="21"/>
      <c r="E9" s="21"/>
      <c r="F9" s="21"/>
      <c r="G9" s="21"/>
      <c r="H9" s="21"/>
    </row>
    <row r="10" spans="1:8" x14ac:dyDescent="0.25">
      <c r="B10" s="7" t="s">
        <v>29</v>
      </c>
      <c r="C10" s="7" t="s">
        <v>30</v>
      </c>
      <c r="D10" s="7" t="s">
        <v>32</v>
      </c>
      <c r="E10" s="7" t="s">
        <v>33</v>
      </c>
      <c r="F10" s="7" t="s">
        <v>0</v>
      </c>
      <c r="G10" s="8" t="s">
        <v>1</v>
      </c>
      <c r="H10" s="9" t="s">
        <v>2</v>
      </c>
    </row>
    <row r="11" spans="1:8" x14ac:dyDescent="0.25">
      <c r="A11" s="8" t="s">
        <v>3</v>
      </c>
      <c r="B11" s="24">
        <v>66548184</v>
      </c>
      <c r="C11" s="24">
        <v>62122794</v>
      </c>
      <c r="D11" s="24">
        <v>58441976</v>
      </c>
      <c r="E11" s="25">
        <f>AVERAGE(C11:D11)</f>
        <v>60282385</v>
      </c>
      <c r="F11" s="14">
        <f t="shared" ref="F11:F14" si="4">AVERAGE(B11:E11)</f>
        <v>61848834.75</v>
      </c>
      <c r="G11" s="14">
        <f t="shared" ref="G11:G14" si="5">STDEV(B11:E11)</f>
        <v>3474640.9121837202</v>
      </c>
      <c r="H11" s="18">
        <f>G11/SQRT(4)</f>
        <v>1737320.4560918601</v>
      </c>
    </row>
    <row r="12" spans="1:8" x14ac:dyDescent="0.25">
      <c r="A12" s="8" t="s">
        <v>15</v>
      </c>
      <c r="B12" s="24">
        <v>69129412</v>
      </c>
      <c r="C12" s="24">
        <v>66032476</v>
      </c>
      <c r="D12" s="24">
        <v>63299278</v>
      </c>
      <c r="E12" s="25">
        <f>AVERAGE(C12:D12)</f>
        <v>64665877</v>
      </c>
      <c r="F12" s="14">
        <f t="shared" si="4"/>
        <v>65781760.75</v>
      </c>
      <c r="G12" s="14">
        <f t="shared" si="5"/>
        <v>2495164.9361495622</v>
      </c>
      <c r="H12" s="18">
        <f t="shared" ref="H12:H14" si="6">G12/SQRT(4)</f>
        <v>1247582.4680747811</v>
      </c>
    </row>
    <row r="13" spans="1:8" x14ac:dyDescent="0.25">
      <c r="A13" s="8" t="s">
        <v>27</v>
      </c>
      <c r="B13" s="24">
        <v>65196828</v>
      </c>
      <c r="C13" s="24">
        <v>59246990</v>
      </c>
      <c r="D13" s="24">
        <v>60036660</v>
      </c>
      <c r="E13" s="25">
        <f>AVERAGE(C13:D13)</f>
        <v>59641825</v>
      </c>
      <c r="F13" s="14">
        <f t="shared" si="4"/>
        <v>61030575.75</v>
      </c>
      <c r="G13" s="14">
        <f t="shared" si="5"/>
        <v>2796148.1304320982</v>
      </c>
      <c r="H13" s="18">
        <f t="shared" si="6"/>
        <v>1398074.0652160491</v>
      </c>
    </row>
    <row r="14" spans="1:8" x14ac:dyDescent="0.25">
      <c r="A14" s="8" t="s">
        <v>28</v>
      </c>
      <c r="B14" s="24">
        <v>59682054</v>
      </c>
      <c r="C14" s="24">
        <v>56921058</v>
      </c>
      <c r="D14" s="24">
        <v>58616000</v>
      </c>
      <c r="E14" s="25">
        <f>AVERAGE(C14:D14)</f>
        <v>57768529</v>
      </c>
      <c r="F14" s="14">
        <f t="shared" si="4"/>
        <v>58246910.25</v>
      </c>
      <c r="G14" s="14">
        <f t="shared" si="5"/>
        <v>1180762.131831351</v>
      </c>
      <c r="H14" s="18">
        <f t="shared" si="6"/>
        <v>590381.06591567548</v>
      </c>
    </row>
    <row r="15" spans="1:8" x14ac:dyDescent="0.25">
      <c r="A15" s="23" t="s">
        <v>0</v>
      </c>
      <c r="B15" s="24">
        <f>AVERAGE(B11:B14)</f>
        <v>65139119.5</v>
      </c>
      <c r="C15" s="24">
        <f t="shared" ref="C15" si="7">AVERAGE(C11:C14)</f>
        <v>61080829.5</v>
      </c>
      <c r="D15" s="24">
        <f t="shared" ref="D15" si="8">AVERAGE(D11:D14)</f>
        <v>60098478.5</v>
      </c>
      <c r="E15" s="24">
        <f t="shared" ref="E15" si="9">AVERAGE(E11:E14)</f>
        <v>60589654</v>
      </c>
    </row>
    <row r="17" spans="1:8" x14ac:dyDescent="0.25">
      <c r="B17" s="20" t="s">
        <v>39</v>
      </c>
      <c r="C17" s="21"/>
      <c r="D17" s="21"/>
      <c r="E17" s="21"/>
      <c r="F17" s="21"/>
      <c r="G17" s="21"/>
      <c r="H17" s="21"/>
    </row>
    <row r="18" spans="1:8" x14ac:dyDescent="0.25">
      <c r="B18" s="7" t="s">
        <v>29</v>
      </c>
      <c r="C18" s="7" t="s">
        <v>30</v>
      </c>
      <c r="D18" s="7" t="s">
        <v>32</v>
      </c>
      <c r="E18" s="7" t="s">
        <v>33</v>
      </c>
      <c r="F18" s="7" t="s">
        <v>0</v>
      </c>
      <c r="G18" s="8" t="s">
        <v>1</v>
      </c>
      <c r="H18" s="9" t="s">
        <v>2</v>
      </c>
    </row>
    <row r="19" spans="1:8" x14ac:dyDescent="0.25">
      <c r="A19" s="8" t="s">
        <v>44</v>
      </c>
      <c r="B19" s="26">
        <f>(B3/$B$7)/(B11/$B$15)</f>
        <v>0.83134634494321991</v>
      </c>
      <c r="C19" s="26">
        <f>(C3/$C$7)/(C11/$C$15)</f>
        <v>0.98334269815401898</v>
      </c>
      <c r="D19" s="26">
        <f>(D3/$D$7)/(D11/$D$15)</f>
        <v>1.0504258289014647</v>
      </c>
      <c r="E19" s="26">
        <f>(E3/$E$7)/(E11/$E$15)</f>
        <v>1.0128465783884539</v>
      </c>
      <c r="F19" s="14">
        <f t="shared" ref="F19:F22" si="10">AVERAGE(B19:E19)</f>
        <v>0.96949036259678945</v>
      </c>
      <c r="G19" s="14">
        <f t="shared" ref="G19:G22" si="11">STDEV(B19:E19)</f>
        <v>9.6100586136936797E-2</v>
      </c>
      <c r="H19" s="18">
        <f>G19/SQRT(4)</f>
        <v>4.8050293068468398E-2</v>
      </c>
    </row>
    <row r="20" spans="1:8" x14ac:dyDescent="0.25">
      <c r="A20" s="8" t="s">
        <v>40</v>
      </c>
      <c r="B20" s="26">
        <f t="shared" ref="B20:B22" si="12">(B4/$B$7)/(B12/$B$15)</f>
        <v>0.74243611382414465</v>
      </c>
      <c r="C20" s="26">
        <f t="shared" ref="C20:C22" si="13">(C4/$C$7)/(C12/$C$15)</f>
        <v>1.0174168694375492</v>
      </c>
      <c r="D20" s="26">
        <f t="shared" ref="D20:D22" si="14">(D4/$D$7)/(D12/$D$15)</f>
        <v>1.0443160672152747</v>
      </c>
      <c r="E20" s="26">
        <f t="shared" ref="E20:E22" si="15">(E4/$E$7)/(E12/$E$15)</f>
        <v>1.1511747654327846</v>
      </c>
      <c r="F20" s="14">
        <f t="shared" si="10"/>
        <v>0.98883595397743829</v>
      </c>
      <c r="G20" s="14">
        <f t="shared" si="11"/>
        <v>0.1741280014105758</v>
      </c>
      <c r="H20" s="18">
        <f t="shared" ref="H20:H22" si="16">G20/SQRT(4)</f>
        <v>8.70640007052879E-2</v>
      </c>
    </row>
    <row r="21" spans="1:8" x14ac:dyDescent="0.25">
      <c r="A21" s="8" t="s">
        <v>41</v>
      </c>
      <c r="B21" s="26">
        <f t="shared" si="12"/>
        <v>1.1013059510234753</v>
      </c>
      <c r="C21" s="26">
        <f t="shared" si="13"/>
        <v>0.98504168714639495</v>
      </c>
      <c r="D21" s="26">
        <f t="shared" si="14"/>
        <v>1.0184228795474011</v>
      </c>
      <c r="E21" s="26">
        <f t="shared" si="15"/>
        <v>0.91174386178280475</v>
      </c>
      <c r="F21" s="14">
        <f t="shared" si="10"/>
        <v>1.0041285948750189</v>
      </c>
      <c r="G21" s="14">
        <f t="shared" si="11"/>
        <v>7.8627845104771221E-2</v>
      </c>
      <c r="H21" s="18">
        <f t="shared" si="16"/>
        <v>3.9313922552385611E-2</v>
      </c>
    </row>
    <row r="22" spans="1:8" x14ac:dyDescent="0.25">
      <c r="A22" s="8" t="s">
        <v>42</v>
      </c>
      <c r="B22" s="26">
        <f t="shared" si="12"/>
        <v>1.3757244649875657</v>
      </c>
      <c r="C22" s="26">
        <f t="shared" si="13"/>
        <v>1.0135442691542735</v>
      </c>
      <c r="D22" s="26">
        <f t="shared" si="14"/>
        <v>0.88299767475477464</v>
      </c>
      <c r="E22" s="26">
        <f t="shared" si="15"/>
        <v>0.90848799316666018</v>
      </c>
      <c r="F22" s="14">
        <f t="shared" si="10"/>
        <v>1.0451886005158186</v>
      </c>
      <c r="G22" s="14">
        <f t="shared" si="11"/>
        <v>0.22748499866896452</v>
      </c>
      <c r="H22" s="18">
        <f t="shared" si="16"/>
        <v>0.11374249933448226</v>
      </c>
    </row>
    <row r="23" spans="1:8" ht="15.75" x14ac:dyDescent="0.25">
      <c r="A23" s="23" t="s">
        <v>49</v>
      </c>
      <c r="F23" s="27">
        <f>AVERAGE(B20:E22)</f>
        <v>1.0127177164560919</v>
      </c>
      <c r="G23" s="14">
        <f>STDEV(B20:E22)</f>
        <v>0.15711919336559499</v>
      </c>
      <c r="H23" s="18">
        <f>G23/SQRT(12)</f>
        <v>4.5356404292241567E-2</v>
      </c>
    </row>
    <row r="24" spans="1:8" x14ac:dyDescent="0.25">
      <c r="A24" s="30" t="s">
        <v>3</v>
      </c>
    </row>
    <row r="25" spans="1:8" x14ac:dyDescent="0.25">
      <c r="A25" s="30" t="s">
        <v>45</v>
      </c>
    </row>
    <row r="26" spans="1:8" x14ac:dyDescent="0.25">
      <c r="A26" s="30" t="s">
        <v>46</v>
      </c>
    </row>
    <row r="27" spans="1:8" x14ac:dyDescent="0.25">
      <c r="A27" s="30" t="s">
        <v>47</v>
      </c>
    </row>
    <row r="28" spans="1:8" x14ac:dyDescent="0.25">
      <c r="A28" s="23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10" zoomScaleNormal="110" workbookViewId="0">
      <selection activeCell="Q18" sqref="Q18"/>
    </sheetView>
  </sheetViews>
  <sheetFormatPr defaultRowHeight="15" x14ac:dyDescent="0.25"/>
  <cols>
    <col min="1" max="1" width="14.28515625" customWidth="1"/>
    <col min="2" max="2" width="9.7109375" bestFit="1" customWidth="1"/>
    <col min="3" max="3" width="9.7109375" customWidth="1"/>
    <col min="4" max="6" width="9.7109375" bestFit="1" customWidth="1"/>
  </cols>
  <sheetData>
    <row r="1" spans="1:8" x14ac:dyDescent="0.25">
      <c r="B1" s="20" t="s">
        <v>37</v>
      </c>
      <c r="C1" s="21"/>
      <c r="D1" s="21"/>
      <c r="E1" s="21"/>
      <c r="F1" s="21"/>
      <c r="G1" s="21"/>
      <c r="H1" s="21"/>
    </row>
    <row r="2" spans="1:8" x14ac:dyDescent="0.25">
      <c r="B2" s="7" t="s">
        <v>19</v>
      </c>
      <c r="C2" s="7" t="s">
        <v>31</v>
      </c>
      <c r="D2" s="7" t="s">
        <v>20</v>
      </c>
      <c r="E2" s="7" t="s">
        <v>21</v>
      </c>
    </row>
    <row r="3" spans="1:8" x14ac:dyDescent="0.25">
      <c r="A3" s="8" t="s">
        <v>3</v>
      </c>
      <c r="B3" s="24">
        <v>37365837</v>
      </c>
      <c r="C3" s="24">
        <v>78469160</v>
      </c>
      <c r="D3" s="24">
        <v>29536532</v>
      </c>
      <c r="E3" s="24">
        <v>39926019</v>
      </c>
    </row>
    <row r="4" spans="1:8" x14ac:dyDescent="0.25">
      <c r="A4" s="8" t="s">
        <v>15</v>
      </c>
      <c r="B4" s="24">
        <v>50983028</v>
      </c>
      <c r="C4" s="24">
        <v>80582304</v>
      </c>
      <c r="D4" s="24">
        <v>39484044</v>
      </c>
      <c r="E4" s="24">
        <v>58825342</v>
      </c>
    </row>
    <row r="5" spans="1:8" x14ac:dyDescent="0.25">
      <c r="A5" s="8" t="s">
        <v>16</v>
      </c>
      <c r="B5" s="25">
        <v>44955644</v>
      </c>
      <c r="C5" s="25">
        <v>102117896</v>
      </c>
      <c r="D5" s="25">
        <v>48635368</v>
      </c>
      <c r="E5" s="25">
        <v>82900964</v>
      </c>
    </row>
    <row r="6" spans="1:8" x14ac:dyDescent="0.25">
      <c r="A6" s="8" t="s">
        <v>17</v>
      </c>
      <c r="B6" s="25">
        <v>46488462</v>
      </c>
      <c r="C6" s="25">
        <v>62761808</v>
      </c>
      <c r="D6" s="25">
        <v>46625576</v>
      </c>
      <c r="E6" s="25">
        <v>70627782</v>
      </c>
    </row>
    <row r="7" spans="1:8" x14ac:dyDescent="0.25">
      <c r="A7" s="8" t="s">
        <v>18</v>
      </c>
      <c r="B7" s="24">
        <v>29655056</v>
      </c>
      <c r="C7" s="24">
        <v>53241384</v>
      </c>
      <c r="D7" s="24">
        <v>78149624</v>
      </c>
      <c r="E7" s="24">
        <v>44825906</v>
      </c>
    </row>
    <row r="8" spans="1:8" x14ac:dyDescent="0.25">
      <c r="A8" s="17" t="s">
        <v>6</v>
      </c>
      <c r="B8" s="24">
        <v>33786615</v>
      </c>
      <c r="C8" s="24"/>
      <c r="D8" s="24">
        <v>46854116</v>
      </c>
      <c r="E8" s="24">
        <v>43744018</v>
      </c>
    </row>
    <row r="9" spans="1:8" x14ac:dyDescent="0.25">
      <c r="A9" s="23" t="s">
        <v>0</v>
      </c>
      <c r="B9" s="24">
        <f>AVERAGE(B3:B8)</f>
        <v>40539107</v>
      </c>
      <c r="C9" s="24">
        <f t="shared" ref="C9:E9" si="0">AVERAGE(C3:C8)</f>
        <v>75434510.400000006</v>
      </c>
      <c r="D9" s="24">
        <f t="shared" si="0"/>
        <v>48214210</v>
      </c>
      <c r="E9" s="24">
        <f t="shared" si="0"/>
        <v>56808338.5</v>
      </c>
    </row>
    <row r="11" spans="1:8" x14ac:dyDescent="0.25">
      <c r="B11" s="20" t="s">
        <v>38</v>
      </c>
      <c r="C11" s="21"/>
      <c r="D11" s="21"/>
      <c r="E11" s="21"/>
    </row>
    <row r="12" spans="1:8" x14ac:dyDescent="0.25">
      <c r="B12" s="7" t="s">
        <v>19</v>
      </c>
      <c r="C12" s="7" t="s">
        <v>31</v>
      </c>
      <c r="D12" s="7" t="s">
        <v>20</v>
      </c>
      <c r="E12" s="7" t="s">
        <v>21</v>
      </c>
    </row>
    <row r="13" spans="1:8" x14ac:dyDescent="0.25">
      <c r="A13" s="8" t="s">
        <v>26</v>
      </c>
      <c r="B13" s="24">
        <v>56863502</v>
      </c>
      <c r="C13" s="24">
        <v>82250992</v>
      </c>
      <c r="D13" s="24">
        <v>57979112</v>
      </c>
      <c r="E13" s="24">
        <v>19070387.5</v>
      </c>
    </row>
    <row r="14" spans="1:8" x14ac:dyDescent="0.25">
      <c r="A14" s="8" t="s">
        <v>22</v>
      </c>
      <c r="B14" s="24">
        <v>68040608</v>
      </c>
      <c r="C14" s="24">
        <v>83073512</v>
      </c>
      <c r="D14" s="24">
        <v>64661388</v>
      </c>
      <c r="E14" s="24">
        <v>23646027</v>
      </c>
    </row>
    <row r="15" spans="1:8" x14ac:dyDescent="0.25">
      <c r="A15" s="8" t="s">
        <v>24</v>
      </c>
      <c r="B15" s="24">
        <v>65973748</v>
      </c>
      <c r="C15" s="24">
        <v>96281128</v>
      </c>
      <c r="D15" s="24">
        <v>73290744</v>
      </c>
      <c r="E15" s="24">
        <v>32921628</v>
      </c>
    </row>
    <row r="16" spans="1:8" x14ac:dyDescent="0.25">
      <c r="A16" s="8" t="s">
        <v>25</v>
      </c>
      <c r="B16" s="24">
        <v>53971534</v>
      </c>
      <c r="C16" s="24">
        <v>78697624</v>
      </c>
      <c r="D16" s="24">
        <v>82434128</v>
      </c>
      <c r="E16" s="24">
        <v>34725642</v>
      </c>
    </row>
    <row r="17" spans="1:10" x14ac:dyDescent="0.25">
      <c r="A17" s="8" t="s">
        <v>23</v>
      </c>
      <c r="B17" s="24">
        <v>50075576</v>
      </c>
      <c r="C17" s="24">
        <v>61210372</v>
      </c>
      <c r="D17" s="24">
        <v>81702536</v>
      </c>
      <c r="E17" s="24">
        <v>20680010</v>
      </c>
    </row>
    <row r="18" spans="1:10" x14ac:dyDescent="0.25">
      <c r="A18" s="17" t="s">
        <v>6</v>
      </c>
      <c r="B18" s="24">
        <v>61453990</v>
      </c>
      <c r="C18" s="24"/>
      <c r="D18" s="24">
        <v>78837832</v>
      </c>
      <c r="E18" s="24">
        <v>24761395</v>
      </c>
    </row>
    <row r="19" spans="1:10" x14ac:dyDescent="0.25">
      <c r="A19" s="23" t="s">
        <v>0</v>
      </c>
      <c r="B19" s="24">
        <f>AVERAGE(B13:B18)</f>
        <v>59396493</v>
      </c>
      <c r="C19" s="24">
        <f t="shared" ref="C19" si="1">AVERAGE(C13:C18)</f>
        <v>80302725.599999994</v>
      </c>
      <c r="D19" s="24">
        <f t="shared" ref="D19" si="2">AVERAGE(D13:D18)</f>
        <v>73150956.666666672</v>
      </c>
      <c r="E19" s="24">
        <f t="shared" ref="E19" si="3">AVERAGE(E13:E18)</f>
        <v>25967514.916666668</v>
      </c>
    </row>
    <row r="21" spans="1:10" x14ac:dyDescent="0.25">
      <c r="B21" s="20" t="s">
        <v>39</v>
      </c>
      <c r="C21" s="21"/>
      <c r="D21" s="21"/>
      <c r="E21" s="21"/>
      <c r="F21" s="21"/>
      <c r="G21" s="21"/>
      <c r="H21" s="21"/>
    </row>
    <row r="22" spans="1:10" x14ac:dyDescent="0.25">
      <c r="B22" s="7" t="s">
        <v>19</v>
      </c>
      <c r="C22" s="7" t="s">
        <v>31</v>
      </c>
      <c r="D22" s="7" t="s">
        <v>20</v>
      </c>
      <c r="E22" s="7" t="s">
        <v>21</v>
      </c>
      <c r="F22" s="7" t="s">
        <v>0</v>
      </c>
      <c r="G22" s="8" t="s">
        <v>1</v>
      </c>
      <c r="H22" s="9" t="s">
        <v>2</v>
      </c>
      <c r="I22" s="22" t="s">
        <v>34</v>
      </c>
    </row>
    <row r="23" spans="1:10" x14ac:dyDescent="0.25">
      <c r="A23" s="8" t="s">
        <v>26</v>
      </c>
      <c r="B23" s="26">
        <f>(B3/$B$9)/(B13/$B$19)</f>
        <v>0.96278150259273587</v>
      </c>
      <c r="C23" s="26">
        <f>(C3/$C$9)/(C13/$C$19)</f>
        <v>1.0155891893197264</v>
      </c>
      <c r="D23" s="26">
        <f>(D3/$D$9)/(D13/$D$19)</f>
        <v>0.77291706724251308</v>
      </c>
      <c r="E23" s="26">
        <f>(E3/$E$9)/(E13/$E$19)</f>
        <v>0.95700629316245189</v>
      </c>
      <c r="F23" s="27">
        <f t="shared" ref="F23:F28" si="4">AVERAGE(B23:E23)</f>
        <v>0.92707351307935681</v>
      </c>
      <c r="G23" s="27">
        <f t="shared" ref="G23:G28" si="5">STDEV(B23:E23)</f>
        <v>0.10609785824405724</v>
      </c>
      <c r="H23" s="28">
        <f>G23/SQRT(4)</f>
        <v>5.3048929122028618E-2</v>
      </c>
    </row>
    <row r="24" spans="1:10" x14ac:dyDescent="0.25">
      <c r="A24" s="8" t="s">
        <v>22</v>
      </c>
      <c r="B24" s="26">
        <f t="shared" ref="B24:B28" si="6">(B4/$B$9)/(B14/$B$19)</f>
        <v>1.0978526776067399</v>
      </c>
      <c r="C24" s="26">
        <f t="shared" ref="C24:C27" si="7">(C4/$C$9)/(C14/$C$19)</f>
        <v>1.0326123615514982</v>
      </c>
      <c r="D24" s="26">
        <f t="shared" ref="D24:D28" si="8">(D4/$D$9)/(D14/$D$19)</f>
        <v>0.92644909081171334</v>
      </c>
      <c r="E24" s="26">
        <f t="shared" ref="E24:E28" si="9">(E4/$E$9)/(E14/$E$19)</f>
        <v>1.1371678738713087</v>
      </c>
      <c r="F24" s="27">
        <f t="shared" si="4"/>
        <v>1.0485205009603149</v>
      </c>
      <c r="G24" s="27">
        <f t="shared" si="5"/>
        <v>9.2098712354034079E-2</v>
      </c>
      <c r="H24" s="28">
        <f t="shared" ref="H24:H27" si="10">G24/SQRT(4)</f>
        <v>4.604935617701704E-2</v>
      </c>
      <c r="I24" s="19">
        <f>_xlfn.T.TEST(B23:E23,B24:E24,2,2)</f>
        <v>0.13457036211361817</v>
      </c>
      <c r="J24" t="s">
        <v>35</v>
      </c>
    </row>
    <row r="25" spans="1:10" x14ac:dyDescent="0.25">
      <c r="A25" s="8" t="s">
        <v>24</v>
      </c>
      <c r="B25" s="26">
        <f t="shared" si="6"/>
        <v>0.99838877992494446</v>
      </c>
      <c r="C25" s="26">
        <f t="shared" si="7"/>
        <v>1.1290700795243922</v>
      </c>
      <c r="D25" s="26">
        <f t="shared" si="8"/>
        <v>1.0068111834822844</v>
      </c>
      <c r="E25" s="26">
        <f t="shared" si="9"/>
        <v>1.15105633594765</v>
      </c>
      <c r="F25" s="27">
        <f t="shared" si="4"/>
        <v>1.0713315947198176</v>
      </c>
      <c r="G25" s="27">
        <f t="shared" si="5"/>
        <v>7.9944365421278016E-2</v>
      </c>
      <c r="H25" s="28">
        <f t="shared" si="10"/>
        <v>3.9972182710639008E-2</v>
      </c>
      <c r="I25" s="19">
        <f>_xlfn.T.TEST(B24:E24,B25:E25,2,2)</f>
        <v>0.72120293439533412</v>
      </c>
      <c r="J25" t="s">
        <v>36</v>
      </c>
    </row>
    <row r="26" spans="1:10" x14ac:dyDescent="0.25">
      <c r="A26" s="8" t="s">
        <v>25</v>
      </c>
      <c r="B26" s="26">
        <f t="shared" si="6"/>
        <v>1.2620223379707851</v>
      </c>
      <c r="C26" s="26">
        <f t="shared" si="7"/>
        <v>0.84897330708260865</v>
      </c>
      <c r="D26" s="26">
        <f t="shared" si="8"/>
        <v>0.8581478461263623</v>
      </c>
      <c r="E26" s="26">
        <f t="shared" si="9"/>
        <v>0.92970161749061464</v>
      </c>
      <c r="F26" s="27">
        <f t="shared" si="4"/>
        <v>0.97471127716759276</v>
      </c>
      <c r="G26" s="27">
        <f t="shared" si="5"/>
        <v>0.19491073657898628</v>
      </c>
      <c r="H26" s="28">
        <f t="shared" si="10"/>
        <v>9.7455368289493138E-2</v>
      </c>
      <c r="I26" s="19">
        <f>_xlfn.T.TEST(B24:E24,B26:E26,2,2)</f>
        <v>0.51905280974762524</v>
      </c>
      <c r="J26" t="s">
        <v>36</v>
      </c>
    </row>
    <row r="27" spans="1:10" x14ac:dyDescent="0.25">
      <c r="A27" s="8" t="s">
        <v>23</v>
      </c>
      <c r="B27" s="26">
        <f t="shared" si="6"/>
        <v>0.86767966715554889</v>
      </c>
      <c r="C27" s="26">
        <f t="shared" si="7"/>
        <v>0.92594358601182902</v>
      </c>
      <c r="D27" s="26">
        <f t="shared" si="8"/>
        <v>1.4512302115205213</v>
      </c>
      <c r="E27" s="26">
        <f t="shared" si="9"/>
        <v>0.99082426540120161</v>
      </c>
      <c r="F27" s="27">
        <f t="shared" si="4"/>
        <v>1.0589194325222753</v>
      </c>
      <c r="G27" s="27">
        <f t="shared" si="5"/>
        <v>0.26633307637627202</v>
      </c>
      <c r="H27" s="28">
        <f t="shared" si="10"/>
        <v>0.13316653818813601</v>
      </c>
      <c r="I27" s="19">
        <f>_xlfn.T.TEST(B24:E24,B27:E27,2,2)</f>
        <v>0.94356712876835735</v>
      </c>
      <c r="J27" t="s">
        <v>36</v>
      </c>
    </row>
    <row r="28" spans="1:10" x14ac:dyDescent="0.25">
      <c r="A28" s="17" t="s">
        <v>6</v>
      </c>
      <c r="B28" s="26">
        <f t="shared" si="6"/>
        <v>0.80552907974431864</v>
      </c>
      <c r="C28" s="26"/>
      <c r="D28" s="26">
        <f t="shared" si="8"/>
        <v>0.90169161389326902</v>
      </c>
      <c r="E28" s="26">
        <f t="shared" si="9"/>
        <v>0.80753595056776095</v>
      </c>
      <c r="F28" s="27">
        <f t="shared" si="4"/>
        <v>0.83825221473511624</v>
      </c>
      <c r="G28" s="27">
        <f t="shared" si="5"/>
        <v>5.4949293960760551E-2</v>
      </c>
      <c r="H28" s="28">
        <f t="shared" ref="H28" si="11">G28/SQRT(3)</f>
        <v>3.1724989660024981E-2</v>
      </c>
      <c r="I28" s="29">
        <f>_xlfn.T.TEST(B24:E24,B28:E28,2,2)</f>
        <v>1.7862154604402911E-2</v>
      </c>
      <c r="J28" t="s">
        <v>43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N10" sqref="N10"/>
    </sheetView>
  </sheetViews>
  <sheetFormatPr defaultRowHeight="15" x14ac:dyDescent="0.25"/>
  <cols>
    <col min="1" max="1" width="10.85546875" customWidth="1"/>
  </cols>
  <sheetData>
    <row r="2" spans="1:14" x14ac:dyDescent="0.25">
      <c r="B2" s="10" t="s">
        <v>8</v>
      </c>
      <c r="C2" s="11"/>
      <c r="D2" s="12"/>
    </row>
    <row r="3" spans="1:14" x14ac:dyDescent="0.25">
      <c r="B3" s="8" t="s">
        <v>4</v>
      </c>
      <c r="C3" s="8" t="s">
        <v>7</v>
      </c>
      <c r="D3" s="9" t="s">
        <v>10</v>
      </c>
      <c r="E3" s="9" t="s">
        <v>11</v>
      </c>
      <c r="F3" s="9" t="s">
        <v>13</v>
      </c>
      <c r="G3" s="9" t="s">
        <v>14</v>
      </c>
      <c r="H3" s="9"/>
      <c r="I3" s="10" t="s">
        <v>0</v>
      </c>
      <c r="J3" s="14" t="s">
        <v>1</v>
      </c>
      <c r="K3" s="13" t="s">
        <v>2</v>
      </c>
    </row>
    <row r="4" spans="1:14" x14ac:dyDescent="0.25">
      <c r="A4" s="16" t="s">
        <v>3</v>
      </c>
      <c r="C4">
        <v>0.7089186013083103</v>
      </c>
      <c r="D4">
        <v>1.4481360757535124</v>
      </c>
      <c r="E4" s="3">
        <v>0.6093093629298274</v>
      </c>
      <c r="F4">
        <v>1.2366286161729692</v>
      </c>
      <c r="G4">
        <v>0.75731333032859005</v>
      </c>
      <c r="H4" s="4"/>
      <c r="I4" s="3">
        <f>AVERAGE(B4:H4)</f>
        <v>0.95206119729864191</v>
      </c>
      <c r="J4" s="1">
        <f>STDEV(B4:H4)</f>
        <v>0.36796493533905528</v>
      </c>
      <c r="K4" s="4">
        <f>J4/1.73</f>
        <v>0.2126964944156389</v>
      </c>
    </row>
    <row r="5" spans="1:14" x14ac:dyDescent="0.25">
      <c r="A5" s="15" t="s">
        <v>5</v>
      </c>
      <c r="C5">
        <v>2.2255989171065274</v>
      </c>
      <c r="D5">
        <v>2.765000242918914</v>
      </c>
      <c r="E5">
        <v>0.79657262110205873</v>
      </c>
      <c r="F5">
        <v>1.4303680801682463</v>
      </c>
      <c r="G5">
        <v>1.0201356885845956</v>
      </c>
      <c r="H5" s="6"/>
      <c r="I5" s="3">
        <f>AVERAGE(B5:H5)</f>
        <v>1.6475351099760682</v>
      </c>
      <c r="J5" s="1">
        <f>STDEV(B5:H5)</f>
        <v>0.82882670063254049</v>
      </c>
      <c r="K5" s="4">
        <f>J5/1.73</f>
        <v>0.47909057840031244</v>
      </c>
    </row>
    <row r="8" spans="1:14" x14ac:dyDescent="0.25">
      <c r="B8" s="10" t="s">
        <v>9</v>
      </c>
      <c r="C8" s="11"/>
      <c r="D8" s="12"/>
      <c r="N8" t="s">
        <v>12</v>
      </c>
    </row>
    <row r="9" spans="1:14" x14ac:dyDescent="0.25">
      <c r="B9" s="8" t="s">
        <v>4</v>
      </c>
      <c r="C9" s="8" t="s">
        <v>7</v>
      </c>
      <c r="D9" s="9" t="s">
        <v>10</v>
      </c>
      <c r="E9" s="9" t="s">
        <v>11</v>
      </c>
      <c r="F9" s="9" t="s">
        <v>13</v>
      </c>
      <c r="G9" s="9" t="s">
        <v>14</v>
      </c>
      <c r="H9" s="9"/>
      <c r="I9" s="10" t="s">
        <v>0</v>
      </c>
      <c r="J9" s="14" t="s">
        <v>1</v>
      </c>
      <c r="K9" s="13" t="s">
        <v>2</v>
      </c>
      <c r="N9" s="7" t="s">
        <v>4</v>
      </c>
    </row>
    <row r="10" spans="1:14" x14ac:dyDescent="0.25">
      <c r="A10" s="16" t="s">
        <v>3</v>
      </c>
      <c r="B10" s="1"/>
      <c r="C10">
        <v>3.6751264683186142</v>
      </c>
      <c r="D10">
        <v>5.1822561013347634</v>
      </c>
      <c r="E10">
        <v>3.4533967991429297</v>
      </c>
      <c r="F10">
        <v>4.2331502719287499</v>
      </c>
      <c r="G10">
        <v>9.623312514755435</v>
      </c>
      <c r="H10" s="4"/>
      <c r="I10" s="3">
        <f>AVERAGE(B10:H10)</f>
        <v>5.2334484310960985</v>
      </c>
      <c r="J10" s="1">
        <f>STDEV(B10:H10)</f>
        <v>2.5431808275738095</v>
      </c>
      <c r="K10" s="4">
        <f>J10/1.73</f>
        <v>1.4700467211409303</v>
      </c>
      <c r="M10" t="s">
        <v>3</v>
      </c>
      <c r="N10" s="3">
        <v>1.7881047519518041</v>
      </c>
    </row>
    <row r="11" spans="1:14" x14ac:dyDescent="0.25">
      <c r="A11" s="15" t="s">
        <v>5</v>
      </c>
      <c r="B11" s="2"/>
      <c r="C11">
        <v>5.6510196857897466</v>
      </c>
      <c r="D11">
        <v>5.7302264004275374</v>
      </c>
      <c r="E11">
        <v>3.0361600513705498</v>
      </c>
      <c r="F11">
        <v>5.2880082782428017</v>
      </c>
      <c r="G11">
        <v>6.7055806398967954</v>
      </c>
      <c r="H11" s="6"/>
      <c r="I11" s="3">
        <f>AVERAGE(B11:H11)</f>
        <v>5.2821990111454857</v>
      </c>
      <c r="J11" s="1">
        <f>STDEV(B11:H11)</f>
        <v>1.3608358873381612</v>
      </c>
      <c r="K11" s="4">
        <f>J11/1.73</f>
        <v>0.78661033950182724</v>
      </c>
      <c r="M11" t="s">
        <v>5</v>
      </c>
      <c r="N11" s="5">
        <v>2.9182499484335249</v>
      </c>
    </row>
    <row r="17" spans="2:7" x14ac:dyDescent="0.25">
      <c r="B17" s="31"/>
      <c r="C17" s="31"/>
      <c r="D17" s="31"/>
      <c r="E17" s="31"/>
      <c r="F17" s="31"/>
      <c r="G17" s="31"/>
    </row>
  </sheetData>
  <mergeCells count="3">
    <mergeCell ref="B17:C17"/>
    <mergeCell ref="D17:E17"/>
    <mergeCell ref="F17:G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WT lines</vt:lpstr>
      <vt:lpstr>Mutants</vt:lpstr>
      <vt:lpstr>Beta-syn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2013-09-02T10:45:37Z</dcterms:created>
  <dcterms:modified xsi:type="dcterms:W3CDTF">2016-05-25T12:18:11Z</dcterms:modified>
</cp:coreProperties>
</file>