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430"/>
  <workbookPr showInkAnnotation="0" autoCompressPictures="0"/>
  <bookViews>
    <workbookView xWindow="240" yWindow="240" windowWidth="25360" windowHeight="14000" tabRatio="500" activeTab="1"/>
  </bookViews>
  <sheets>
    <sheet name="Furnace Flour" sheetId="29" r:id="rId1"/>
    <sheet name="Furnace Residue" sheetId="26" r:id="rId2"/>
    <sheet name="No catalyst" sheetId="22" r:id="rId3"/>
    <sheet name="Furnace Residue old" sheetId="21" r:id="rId4"/>
    <sheet name="Standard deviations" sheetId="19" r:id="rId5"/>
    <sheet name="Averages" sheetId="18" r:id="rId6"/>
    <sheet name="SEM1" sheetId="1" r:id="rId7"/>
    <sheet name="SEM2" sheetId="2" r:id="rId8"/>
    <sheet name="SEM3" sheetId="3" r:id="rId9"/>
    <sheet name="SEM4" sheetId="4" r:id="rId10"/>
    <sheet name="SEM5" sheetId="5" r:id="rId11"/>
    <sheet name="SEM6" sheetId="6" r:id="rId12"/>
    <sheet name="SEM7" sheetId="7" r:id="rId13"/>
    <sheet name="SEM8" sheetId="8" r:id="rId14"/>
    <sheet name="SEM9" sheetId="9" r:id="rId15"/>
    <sheet name="SEM10" sheetId="10" r:id="rId16"/>
    <sheet name="SEM11" sheetId="11" r:id="rId17"/>
    <sheet name="SEM12" sheetId="12" r:id="rId18"/>
    <sheet name="SEM13" sheetId="13" r:id="rId19"/>
    <sheet name="SEM14" sheetId="14" r:id="rId20"/>
    <sheet name="SEM15" sheetId="15" r:id="rId21"/>
    <sheet name="SEM16" sheetId="16" r:id="rId22"/>
    <sheet name="Summary" sheetId="17" r:id="rId2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4" i="29" l="1"/>
  <c r="Q52" i="29"/>
  <c r="O52" i="29"/>
  <c r="N52" i="29"/>
  <c r="M52" i="29"/>
  <c r="I52" i="29"/>
  <c r="H52" i="29"/>
  <c r="G43" i="29"/>
  <c r="Q51" i="29"/>
  <c r="O51" i="29"/>
  <c r="N51" i="29"/>
  <c r="M51" i="29"/>
  <c r="I51" i="29"/>
  <c r="H51" i="29"/>
  <c r="G42" i="29"/>
  <c r="Q50" i="29"/>
  <c r="O50" i="29"/>
  <c r="N50" i="29"/>
  <c r="M50" i="29"/>
  <c r="I50" i="29"/>
  <c r="H50" i="29"/>
  <c r="G41" i="29"/>
  <c r="Q49" i="29"/>
  <c r="O49" i="29"/>
  <c r="N49" i="29"/>
  <c r="M49" i="29"/>
  <c r="I49" i="29"/>
  <c r="H49" i="29"/>
  <c r="G40" i="29"/>
  <c r="Q48" i="29"/>
  <c r="O48" i="29"/>
  <c r="N48" i="29"/>
  <c r="M48" i="29"/>
  <c r="I48" i="29"/>
  <c r="H48" i="29"/>
  <c r="W44" i="29"/>
  <c r="V44" i="29"/>
  <c r="T44" i="29"/>
  <c r="S44" i="29"/>
  <c r="R44" i="29"/>
  <c r="P44" i="29"/>
  <c r="O44" i="29"/>
  <c r="N44" i="29"/>
  <c r="M44" i="29"/>
  <c r="L44" i="29"/>
  <c r="K44" i="29"/>
  <c r="J44" i="29"/>
  <c r="I44" i="29"/>
  <c r="W43" i="29"/>
  <c r="V43" i="29"/>
  <c r="T43" i="29"/>
  <c r="S43" i="29"/>
  <c r="R43" i="29"/>
  <c r="P43" i="29"/>
  <c r="O43" i="29"/>
  <c r="N43" i="29"/>
  <c r="M43" i="29"/>
  <c r="L43" i="29"/>
  <c r="K43" i="29"/>
  <c r="J43" i="29"/>
  <c r="I43" i="29"/>
  <c r="W42" i="29"/>
  <c r="V42" i="29"/>
  <c r="T42" i="29"/>
  <c r="S42" i="29"/>
  <c r="R42" i="29"/>
  <c r="P42" i="29"/>
  <c r="O42" i="29"/>
  <c r="N42" i="29"/>
  <c r="M42" i="29"/>
  <c r="L42" i="29"/>
  <c r="K42" i="29"/>
  <c r="J42" i="29"/>
  <c r="I42" i="29"/>
  <c r="W41" i="29"/>
  <c r="V41" i="29"/>
  <c r="T41" i="29"/>
  <c r="S41" i="29"/>
  <c r="R41" i="29"/>
  <c r="P41" i="29"/>
  <c r="O41" i="29"/>
  <c r="N41" i="29"/>
  <c r="M41" i="29"/>
  <c r="L41" i="29"/>
  <c r="K41" i="29"/>
  <c r="J41" i="29"/>
  <c r="I41" i="29"/>
  <c r="W40" i="29"/>
  <c r="V40" i="29"/>
  <c r="T40" i="29"/>
  <c r="S40" i="29"/>
  <c r="R40" i="29"/>
  <c r="P40" i="29"/>
  <c r="O40" i="29"/>
  <c r="N40" i="29"/>
  <c r="M40" i="29"/>
  <c r="L40" i="29"/>
  <c r="K40" i="29"/>
  <c r="J40" i="29"/>
  <c r="I40" i="29"/>
  <c r="G18" i="29"/>
  <c r="Q26" i="29"/>
  <c r="O26" i="29"/>
  <c r="N26" i="29"/>
  <c r="M26" i="29"/>
  <c r="I26" i="29"/>
  <c r="H26" i="29"/>
  <c r="G17" i="29"/>
  <c r="Q25" i="29"/>
  <c r="O25" i="29"/>
  <c r="N25" i="29"/>
  <c r="M25" i="29"/>
  <c r="I25" i="29"/>
  <c r="H25" i="29"/>
  <c r="G16" i="29"/>
  <c r="Q24" i="29"/>
  <c r="O24" i="29"/>
  <c r="N24" i="29"/>
  <c r="M24" i="29"/>
  <c r="I24" i="29"/>
  <c r="H24" i="29"/>
  <c r="G15" i="29"/>
  <c r="Q23" i="29"/>
  <c r="O23" i="29"/>
  <c r="N23" i="29"/>
  <c r="M23" i="29"/>
  <c r="I23" i="29"/>
  <c r="H23" i="29"/>
  <c r="G14" i="29"/>
  <c r="Q22" i="29"/>
  <c r="O22" i="29"/>
  <c r="N22" i="29"/>
  <c r="M22" i="29"/>
  <c r="I22" i="29"/>
  <c r="H22" i="29"/>
  <c r="W18" i="29"/>
  <c r="V18" i="29"/>
  <c r="T18" i="29"/>
  <c r="S18" i="29"/>
  <c r="R18" i="29"/>
  <c r="P18" i="29"/>
  <c r="O18" i="29"/>
  <c r="N18" i="29"/>
  <c r="M18" i="29"/>
  <c r="L18" i="29"/>
  <c r="K18" i="29"/>
  <c r="J18" i="29"/>
  <c r="I18" i="29"/>
  <c r="W17" i="29"/>
  <c r="V17" i="29"/>
  <c r="T17" i="29"/>
  <c r="S17" i="29"/>
  <c r="R17" i="29"/>
  <c r="P17" i="29"/>
  <c r="O17" i="29"/>
  <c r="N17" i="29"/>
  <c r="M17" i="29"/>
  <c r="L17" i="29"/>
  <c r="K17" i="29"/>
  <c r="J17" i="29"/>
  <c r="I17" i="29"/>
  <c r="W16" i="29"/>
  <c r="V16" i="29"/>
  <c r="T16" i="29"/>
  <c r="S16" i="29"/>
  <c r="R16" i="29"/>
  <c r="P16" i="29"/>
  <c r="O16" i="29"/>
  <c r="N16" i="29"/>
  <c r="M16" i="29"/>
  <c r="L16" i="29"/>
  <c r="K16" i="29"/>
  <c r="J16" i="29"/>
  <c r="I16" i="29"/>
  <c r="W15" i="29"/>
  <c r="V15" i="29"/>
  <c r="T15" i="29"/>
  <c r="S15" i="29"/>
  <c r="R15" i="29"/>
  <c r="P15" i="29"/>
  <c r="O15" i="29"/>
  <c r="N15" i="29"/>
  <c r="M15" i="29"/>
  <c r="L15" i="29"/>
  <c r="K15" i="29"/>
  <c r="J15" i="29"/>
  <c r="I15" i="29"/>
  <c r="W14" i="29"/>
  <c r="V14" i="29"/>
  <c r="T14" i="29"/>
  <c r="S14" i="29"/>
  <c r="R14" i="29"/>
  <c r="P14" i="29"/>
  <c r="O14" i="29"/>
  <c r="N14" i="29"/>
  <c r="M14" i="29"/>
  <c r="L14" i="29"/>
  <c r="K14" i="29"/>
  <c r="J14" i="29"/>
  <c r="I14" i="29"/>
  <c r="G41" i="26"/>
  <c r="L41" i="26"/>
  <c r="G42" i="26"/>
  <c r="L42" i="26"/>
  <c r="G43" i="26"/>
  <c r="L43" i="26"/>
  <c r="G44" i="26"/>
  <c r="L44" i="26"/>
  <c r="G40" i="26"/>
  <c r="L40" i="26"/>
  <c r="G15" i="26"/>
  <c r="L15" i="26"/>
  <c r="G16" i="26"/>
  <c r="L16" i="26"/>
  <c r="G17" i="26"/>
  <c r="L17" i="26"/>
  <c r="G18" i="26"/>
  <c r="L18" i="26"/>
  <c r="G14" i="26"/>
  <c r="L14" i="26"/>
  <c r="M14" i="26"/>
  <c r="AC9" i="18"/>
  <c r="AB9" i="18"/>
  <c r="B30" i="11"/>
  <c r="Q52" i="26"/>
  <c r="O52" i="26"/>
  <c r="N52" i="26"/>
  <c r="M52" i="26"/>
  <c r="I52" i="26"/>
  <c r="H52" i="26"/>
  <c r="Q51" i="26"/>
  <c r="O51" i="26"/>
  <c r="N51" i="26"/>
  <c r="M51" i="26"/>
  <c r="I51" i="26"/>
  <c r="H51" i="26"/>
  <c r="Q50" i="26"/>
  <c r="O50" i="26"/>
  <c r="N50" i="26"/>
  <c r="M50" i="26"/>
  <c r="I50" i="26"/>
  <c r="H50" i="26"/>
  <c r="Q49" i="26"/>
  <c r="O49" i="26"/>
  <c r="N49" i="26"/>
  <c r="M49" i="26"/>
  <c r="I49" i="26"/>
  <c r="H49" i="26"/>
  <c r="Q48" i="26"/>
  <c r="O48" i="26"/>
  <c r="N48" i="26"/>
  <c r="M48" i="26"/>
  <c r="I48" i="26"/>
  <c r="H48" i="26"/>
  <c r="W44" i="26"/>
  <c r="V44" i="26"/>
  <c r="T44" i="26"/>
  <c r="S44" i="26"/>
  <c r="R44" i="26"/>
  <c r="P44" i="26"/>
  <c r="O44" i="26"/>
  <c r="N44" i="26"/>
  <c r="M44" i="26"/>
  <c r="K44" i="26"/>
  <c r="J44" i="26"/>
  <c r="I44" i="26"/>
  <c r="W43" i="26"/>
  <c r="V43" i="26"/>
  <c r="T43" i="26"/>
  <c r="S43" i="26"/>
  <c r="R43" i="26"/>
  <c r="P43" i="26"/>
  <c r="O43" i="26"/>
  <c r="N43" i="26"/>
  <c r="M43" i="26"/>
  <c r="K43" i="26"/>
  <c r="J43" i="26"/>
  <c r="I43" i="26"/>
  <c r="W42" i="26"/>
  <c r="V42" i="26"/>
  <c r="T42" i="26"/>
  <c r="S42" i="26"/>
  <c r="R42" i="26"/>
  <c r="P42" i="26"/>
  <c r="O42" i="26"/>
  <c r="N42" i="26"/>
  <c r="M42" i="26"/>
  <c r="K42" i="26"/>
  <c r="J42" i="26"/>
  <c r="I42" i="26"/>
  <c r="W41" i="26"/>
  <c r="V41" i="26"/>
  <c r="T41" i="26"/>
  <c r="S41" i="26"/>
  <c r="R41" i="26"/>
  <c r="P41" i="26"/>
  <c r="O41" i="26"/>
  <c r="N41" i="26"/>
  <c r="M41" i="26"/>
  <c r="K41" i="26"/>
  <c r="J41" i="26"/>
  <c r="I41" i="26"/>
  <c r="W40" i="26"/>
  <c r="V40" i="26"/>
  <c r="T40" i="26"/>
  <c r="S40" i="26"/>
  <c r="R40" i="26"/>
  <c r="P40" i="26"/>
  <c r="O40" i="26"/>
  <c r="N40" i="26"/>
  <c r="M40" i="26"/>
  <c r="K40" i="26"/>
  <c r="J40" i="26"/>
  <c r="I40" i="26"/>
  <c r="Q26" i="26"/>
  <c r="O26" i="26"/>
  <c r="N26" i="26"/>
  <c r="M26" i="26"/>
  <c r="I26" i="26"/>
  <c r="H26" i="26"/>
  <c r="Q25" i="26"/>
  <c r="O25" i="26"/>
  <c r="N25" i="26"/>
  <c r="M25" i="26"/>
  <c r="I25" i="26"/>
  <c r="H25" i="26"/>
  <c r="Q24" i="26"/>
  <c r="O24" i="26"/>
  <c r="N24" i="26"/>
  <c r="M24" i="26"/>
  <c r="I24" i="26"/>
  <c r="H24" i="26"/>
  <c r="Q23" i="26"/>
  <c r="O23" i="26"/>
  <c r="N23" i="26"/>
  <c r="M23" i="26"/>
  <c r="I23" i="26"/>
  <c r="H23" i="26"/>
  <c r="Q22" i="26"/>
  <c r="O22" i="26"/>
  <c r="N22" i="26"/>
  <c r="M22" i="26"/>
  <c r="I22" i="26"/>
  <c r="H22" i="26"/>
  <c r="W18" i="26"/>
  <c r="V18" i="26"/>
  <c r="T18" i="26"/>
  <c r="S18" i="26"/>
  <c r="R18" i="26"/>
  <c r="P18" i="26"/>
  <c r="O18" i="26"/>
  <c r="N18" i="26"/>
  <c r="M18" i="26"/>
  <c r="K18" i="26"/>
  <c r="J18" i="26"/>
  <c r="I18" i="26"/>
  <c r="W17" i="26"/>
  <c r="V17" i="26"/>
  <c r="T17" i="26"/>
  <c r="S17" i="26"/>
  <c r="R17" i="26"/>
  <c r="P17" i="26"/>
  <c r="O17" i="26"/>
  <c r="N17" i="26"/>
  <c r="M17" i="26"/>
  <c r="K17" i="26"/>
  <c r="J17" i="26"/>
  <c r="I17" i="26"/>
  <c r="W16" i="26"/>
  <c r="V16" i="26"/>
  <c r="T16" i="26"/>
  <c r="S16" i="26"/>
  <c r="R16" i="26"/>
  <c r="P16" i="26"/>
  <c r="O16" i="26"/>
  <c r="N16" i="26"/>
  <c r="M16" i="26"/>
  <c r="K16" i="26"/>
  <c r="J16" i="26"/>
  <c r="I16" i="26"/>
  <c r="W15" i="26"/>
  <c r="V15" i="26"/>
  <c r="T15" i="26"/>
  <c r="S15" i="26"/>
  <c r="R15" i="26"/>
  <c r="P15" i="26"/>
  <c r="O15" i="26"/>
  <c r="N15" i="26"/>
  <c r="M15" i="26"/>
  <c r="K15" i="26"/>
  <c r="J15" i="26"/>
  <c r="I15" i="26"/>
  <c r="W14" i="26"/>
  <c r="V14" i="26"/>
  <c r="T14" i="26"/>
  <c r="S14" i="26"/>
  <c r="R14" i="26"/>
  <c r="P14" i="26"/>
  <c r="O14" i="26"/>
  <c r="N14" i="26"/>
  <c r="K14" i="26"/>
  <c r="J14" i="26"/>
  <c r="I14" i="26"/>
  <c r="Z4" i="18"/>
  <c r="Y4" i="18"/>
  <c r="G15" i="22"/>
  <c r="Q21" i="22"/>
  <c r="O21" i="22"/>
  <c r="N21" i="22"/>
  <c r="M21" i="22"/>
  <c r="I21" i="22"/>
  <c r="H21" i="22"/>
  <c r="G14" i="22"/>
  <c r="Q20" i="22"/>
  <c r="O20" i="22"/>
  <c r="N20" i="22"/>
  <c r="M20" i="22"/>
  <c r="I20" i="22"/>
  <c r="H20" i="22"/>
  <c r="G13" i="22"/>
  <c r="Q19" i="22"/>
  <c r="O19" i="22"/>
  <c r="N19" i="22"/>
  <c r="M19" i="22"/>
  <c r="I19" i="22"/>
  <c r="H19" i="22"/>
  <c r="W15" i="22"/>
  <c r="V15" i="22"/>
  <c r="T15" i="22"/>
  <c r="S15" i="22"/>
  <c r="R15" i="22"/>
  <c r="P15" i="22"/>
  <c r="O15" i="22"/>
  <c r="N15" i="22"/>
  <c r="M15" i="22"/>
  <c r="K15" i="22"/>
  <c r="J15" i="22"/>
  <c r="I15" i="22"/>
  <c r="W14" i="22"/>
  <c r="V14" i="22"/>
  <c r="T14" i="22"/>
  <c r="S14" i="22"/>
  <c r="R14" i="22"/>
  <c r="P14" i="22"/>
  <c r="O14" i="22"/>
  <c r="N14" i="22"/>
  <c r="M14" i="22"/>
  <c r="K14" i="22"/>
  <c r="J14" i="22"/>
  <c r="I14" i="22"/>
  <c r="W13" i="22"/>
  <c r="V13" i="22"/>
  <c r="T13" i="22"/>
  <c r="S13" i="22"/>
  <c r="R13" i="22"/>
  <c r="P13" i="22"/>
  <c r="O13" i="22"/>
  <c r="N13" i="22"/>
  <c r="M13" i="22"/>
  <c r="K13" i="22"/>
  <c r="J13" i="22"/>
  <c r="I13" i="22"/>
  <c r="G17" i="21"/>
  <c r="V17" i="21"/>
  <c r="G16" i="21"/>
  <c r="V16" i="21"/>
  <c r="G15" i="21"/>
  <c r="V15" i="21"/>
  <c r="G14" i="21"/>
  <c r="V14" i="21"/>
  <c r="G13" i="21"/>
  <c r="V13" i="21"/>
  <c r="W14" i="21"/>
  <c r="W17" i="21"/>
  <c r="W16" i="21"/>
  <c r="W15" i="21"/>
  <c r="W13" i="21"/>
  <c r="Q25" i="21"/>
  <c r="O25" i="21"/>
  <c r="N25" i="21"/>
  <c r="M25" i="21"/>
  <c r="I25" i="21"/>
  <c r="H25" i="21"/>
  <c r="Q24" i="21"/>
  <c r="O24" i="21"/>
  <c r="N24" i="21"/>
  <c r="M24" i="21"/>
  <c r="I24" i="21"/>
  <c r="H24" i="21"/>
  <c r="Q23" i="21"/>
  <c r="O23" i="21"/>
  <c r="N23" i="21"/>
  <c r="M23" i="21"/>
  <c r="I23" i="21"/>
  <c r="H23" i="21"/>
  <c r="Q22" i="21"/>
  <c r="O22" i="21"/>
  <c r="N22" i="21"/>
  <c r="M22" i="21"/>
  <c r="I22" i="21"/>
  <c r="H22" i="21"/>
  <c r="Q21" i="21"/>
  <c r="O21" i="21"/>
  <c r="N21" i="21"/>
  <c r="M21" i="21"/>
  <c r="I21" i="21"/>
  <c r="H21" i="21"/>
  <c r="T17" i="21"/>
  <c r="S17" i="21"/>
  <c r="R17" i="21"/>
  <c r="P17" i="21"/>
  <c r="O17" i="21"/>
  <c r="N17" i="21"/>
  <c r="M17" i="21"/>
  <c r="K17" i="21"/>
  <c r="J17" i="21"/>
  <c r="I17" i="21"/>
  <c r="T16" i="21"/>
  <c r="S16" i="21"/>
  <c r="R16" i="21"/>
  <c r="P16" i="21"/>
  <c r="O16" i="21"/>
  <c r="N16" i="21"/>
  <c r="M16" i="21"/>
  <c r="K16" i="21"/>
  <c r="J16" i="21"/>
  <c r="I16" i="21"/>
  <c r="T15" i="21"/>
  <c r="S15" i="21"/>
  <c r="R15" i="21"/>
  <c r="P15" i="21"/>
  <c r="O15" i="21"/>
  <c r="N15" i="21"/>
  <c r="M15" i="21"/>
  <c r="K15" i="21"/>
  <c r="J15" i="21"/>
  <c r="I15" i="21"/>
  <c r="T14" i="21"/>
  <c r="S14" i="21"/>
  <c r="R14" i="21"/>
  <c r="P14" i="21"/>
  <c r="O14" i="21"/>
  <c r="N14" i="21"/>
  <c r="M14" i="21"/>
  <c r="K14" i="21"/>
  <c r="J14" i="21"/>
  <c r="I14" i="21"/>
  <c r="T13" i="21"/>
  <c r="S13" i="21"/>
  <c r="R13" i="21"/>
  <c r="P13" i="21"/>
  <c r="O13" i="21"/>
  <c r="N13" i="21"/>
  <c r="M13" i="21"/>
  <c r="K13" i="21"/>
  <c r="J13" i="21"/>
  <c r="I13" i="21"/>
  <c r="F21" i="18"/>
  <c r="F22" i="18"/>
  <c r="G30" i="5"/>
  <c r="G34" i="5"/>
  <c r="G29" i="5"/>
  <c r="G33" i="5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C37" i="19"/>
  <c r="B37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C35" i="19"/>
  <c r="B35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C32" i="19"/>
  <c r="B32" i="19"/>
  <c r="P31" i="19"/>
  <c r="O31" i="19"/>
  <c r="N31" i="19"/>
  <c r="M31" i="19"/>
  <c r="L31" i="19"/>
  <c r="K31" i="19"/>
  <c r="J31" i="19"/>
  <c r="I31" i="19"/>
  <c r="H31" i="19"/>
  <c r="G31" i="19"/>
  <c r="F31" i="19"/>
  <c r="E31" i="19"/>
  <c r="D31" i="19"/>
  <c r="C31" i="19"/>
  <c r="B31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B30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B29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B28" i="19"/>
  <c r="P27" i="19"/>
  <c r="O27" i="19"/>
  <c r="N27" i="19"/>
  <c r="M27" i="19"/>
  <c r="L27" i="19"/>
  <c r="K27" i="19"/>
  <c r="J27" i="19"/>
  <c r="I27" i="19"/>
  <c r="H27" i="19"/>
  <c r="G27" i="19"/>
  <c r="F27" i="19"/>
  <c r="E27" i="19"/>
  <c r="D27" i="19"/>
  <c r="C27" i="19"/>
  <c r="B27" i="19"/>
  <c r="P25" i="19"/>
  <c r="O25" i="19"/>
  <c r="N25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D24" i="19"/>
  <c r="C24" i="19"/>
  <c r="B24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D23" i="19"/>
  <c r="C23" i="19"/>
  <c r="B23" i="19"/>
  <c r="P22" i="19"/>
  <c r="O22" i="19"/>
  <c r="N22" i="19"/>
  <c r="M22" i="19"/>
  <c r="L22" i="19"/>
  <c r="K22" i="19"/>
  <c r="J22" i="19"/>
  <c r="I22" i="19"/>
  <c r="H22" i="19"/>
  <c r="G22" i="19"/>
  <c r="F22" i="19"/>
  <c r="E22" i="19"/>
  <c r="D22" i="19"/>
  <c r="C22" i="19"/>
  <c r="B22" i="19"/>
  <c r="P21" i="19"/>
  <c r="O21" i="19"/>
  <c r="N21" i="19"/>
  <c r="M21" i="19"/>
  <c r="L21" i="19"/>
  <c r="K21" i="19"/>
  <c r="J21" i="19"/>
  <c r="I21" i="19"/>
  <c r="H21" i="19"/>
  <c r="G21" i="19"/>
  <c r="F21" i="19"/>
  <c r="E21" i="19"/>
  <c r="D21" i="19"/>
  <c r="C21" i="19"/>
  <c r="B21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B20" i="19"/>
  <c r="C20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C21" i="18"/>
  <c r="D21" i="18"/>
  <c r="E21" i="18"/>
  <c r="G21" i="18"/>
  <c r="H21" i="18"/>
  <c r="I21" i="18"/>
  <c r="J21" i="18"/>
  <c r="K21" i="18"/>
  <c r="L21" i="18"/>
  <c r="M21" i="18"/>
  <c r="N21" i="18"/>
  <c r="O21" i="18"/>
  <c r="P21" i="18"/>
  <c r="C22" i="18"/>
  <c r="D22" i="18"/>
  <c r="E22" i="18"/>
  <c r="G22" i="18"/>
  <c r="H22" i="18"/>
  <c r="I22" i="18"/>
  <c r="J22" i="18"/>
  <c r="K22" i="18"/>
  <c r="L22" i="18"/>
  <c r="M22" i="18"/>
  <c r="N22" i="18"/>
  <c r="O22" i="18"/>
  <c r="P22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C24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C25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O30" i="18"/>
  <c r="P30" i="18"/>
  <c r="C31" i="18"/>
  <c r="D31" i="18"/>
  <c r="E31" i="18"/>
  <c r="F31" i="18"/>
  <c r="G31" i="18"/>
  <c r="H31" i="18"/>
  <c r="I31" i="18"/>
  <c r="J31" i="18"/>
  <c r="K31" i="18"/>
  <c r="L31" i="18"/>
  <c r="M31" i="18"/>
  <c r="N31" i="18"/>
  <c r="O31" i="18"/>
  <c r="P31" i="18"/>
  <c r="C32" i="18"/>
  <c r="D32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C34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C35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C36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C37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B36" i="18"/>
  <c r="B37" i="18"/>
  <c r="B35" i="18"/>
  <c r="B34" i="18"/>
  <c r="B29" i="18"/>
  <c r="B30" i="18"/>
  <c r="B31" i="18"/>
  <c r="B32" i="18"/>
  <c r="B28" i="18"/>
  <c r="B20" i="18"/>
  <c r="B27" i="18"/>
  <c r="B22" i="18"/>
  <c r="B23" i="18"/>
  <c r="B24" i="18"/>
  <c r="B25" i="18"/>
  <c r="B21" i="18"/>
  <c r="B30" i="16"/>
  <c r="B34" i="16"/>
  <c r="C30" i="16"/>
  <c r="C34" i="16"/>
  <c r="E30" i="16"/>
  <c r="E34" i="16"/>
  <c r="D30" i="16"/>
  <c r="H34" i="16"/>
  <c r="G30" i="16"/>
  <c r="I34" i="16"/>
  <c r="H30" i="16"/>
  <c r="J34" i="16"/>
  <c r="J30" i="16"/>
  <c r="L34" i="16"/>
  <c r="K30" i="16"/>
  <c r="M34" i="16"/>
  <c r="L30" i="16"/>
  <c r="R34" i="16"/>
  <c r="L29" i="16"/>
  <c r="R33" i="16"/>
  <c r="K29" i="16"/>
  <c r="M33" i="16"/>
  <c r="J29" i="16"/>
  <c r="L33" i="16"/>
  <c r="H29" i="16"/>
  <c r="J33" i="16"/>
  <c r="G29" i="16"/>
  <c r="I33" i="16"/>
  <c r="D29" i="16"/>
  <c r="H33" i="16"/>
  <c r="E29" i="16"/>
  <c r="E33" i="16"/>
  <c r="C29" i="16"/>
  <c r="C33" i="16"/>
  <c r="B29" i="16"/>
  <c r="B33" i="16"/>
  <c r="N27" i="16"/>
  <c r="N26" i="16"/>
  <c r="N25" i="16"/>
  <c r="N24" i="16"/>
  <c r="N23" i="16"/>
  <c r="N22" i="16"/>
  <c r="N21" i="16"/>
  <c r="N20" i="16"/>
  <c r="N19" i="16"/>
  <c r="N18" i="16"/>
  <c r="J30" i="15"/>
  <c r="R34" i="15"/>
  <c r="B30" i="15"/>
  <c r="B34" i="15"/>
  <c r="C30" i="15"/>
  <c r="C34" i="15"/>
  <c r="E30" i="15"/>
  <c r="E34" i="15"/>
  <c r="D30" i="15"/>
  <c r="H34" i="15"/>
  <c r="F30" i="15"/>
  <c r="I34" i="15"/>
  <c r="G30" i="15"/>
  <c r="J34" i="15"/>
  <c r="H30" i="15"/>
  <c r="K34" i="15"/>
  <c r="I30" i="15"/>
  <c r="M34" i="15"/>
  <c r="J29" i="15"/>
  <c r="R33" i="15"/>
  <c r="I29" i="15"/>
  <c r="M33" i="15"/>
  <c r="H29" i="15"/>
  <c r="K33" i="15"/>
  <c r="G29" i="15"/>
  <c r="J33" i="15"/>
  <c r="F29" i="15"/>
  <c r="I33" i="15"/>
  <c r="D29" i="15"/>
  <c r="H33" i="15"/>
  <c r="E29" i="15"/>
  <c r="E33" i="15"/>
  <c r="C29" i="15"/>
  <c r="C33" i="15"/>
  <c r="B29" i="15"/>
  <c r="B33" i="15"/>
  <c r="M27" i="15"/>
  <c r="M26" i="15"/>
  <c r="M25" i="15"/>
  <c r="M24" i="15"/>
  <c r="M23" i="15"/>
  <c r="M22" i="15"/>
  <c r="M21" i="15"/>
  <c r="M20" i="15"/>
  <c r="M19" i="15"/>
  <c r="M18" i="15"/>
  <c r="B30" i="14"/>
  <c r="B34" i="14"/>
  <c r="C30" i="14"/>
  <c r="C34" i="14"/>
  <c r="E30" i="14"/>
  <c r="E34" i="14"/>
  <c r="D30" i="14"/>
  <c r="H34" i="14"/>
  <c r="G30" i="14"/>
  <c r="I34" i="14"/>
  <c r="H30" i="14"/>
  <c r="J34" i="14"/>
  <c r="J30" i="14"/>
  <c r="L34" i="14"/>
  <c r="K30" i="14"/>
  <c r="M34" i="14"/>
  <c r="K29" i="14"/>
  <c r="M33" i="14"/>
  <c r="J29" i="14"/>
  <c r="L33" i="14"/>
  <c r="H29" i="14"/>
  <c r="J33" i="14"/>
  <c r="G29" i="14"/>
  <c r="I33" i="14"/>
  <c r="D29" i="14"/>
  <c r="H33" i="14"/>
  <c r="E29" i="14"/>
  <c r="E33" i="14"/>
  <c r="C29" i="14"/>
  <c r="C33" i="14"/>
  <c r="B29" i="14"/>
  <c r="B33" i="14"/>
  <c r="B30" i="13"/>
  <c r="B34" i="13"/>
  <c r="C30" i="13"/>
  <c r="C34" i="13"/>
  <c r="E30" i="13"/>
  <c r="E34" i="13"/>
  <c r="F30" i="13"/>
  <c r="F34" i="13"/>
  <c r="G30" i="13"/>
  <c r="G34" i="13"/>
  <c r="D30" i="13"/>
  <c r="H34" i="13"/>
  <c r="H30" i="13"/>
  <c r="I34" i="13"/>
  <c r="I30" i="13"/>
  <c r="J34" i="13"/>
  <c r="J30" i="13"/>
  <c r="L34" i="13"/>
  <c r="K30" i="13"/>
  <c r="M34" i="13"/>
  <c r="L30" i="13"/>
  <c r="N34" i="13"/>
  <c r="N30" i="13"/>
  <c r="Q34" i="13"/>
  <c r="O30" i="13"/>
  <c r="R34" i="13"/>
  <c r="O29" i="13"/>
  <c r="R33" i="13"/>
  <c r="N29" i="13"/>
  <c r="Q33" i="13"/>
  <c r="L29" i="13"/>
  <c r="N33" i="13"/>
  <c r="K29" i="13"/>
  <c r="M33" i="13"/>
  <c r="J29" i="13"/>
  <c r="L33" i="13"/>
  <c r="I29" i="13"/>
  <c r="J33" i="13"/>
  <c r="H29" i="13"/>
  <c r="I33" i="13"/>
  <c r="D29" i="13"/>
  <c r="H33" i="13"/>
  <c r="G29" i="13"/>
  <c r="G33" i="13"/>
  <c r="F29" i="13"/>
  <c r="F33" i="13"/>
  <c r="E29" i="13"/>
  <c r="E33" i="13"/>
  <c r="C29" i="13"/>
  <c r="C33" i="13"/>
  <c r="B29" i="13"/>
  <c r="B33" i="13"/>
  <c r="R27" i="13"/>
  <c r="R26" i="13"/>
  <c r="R25" i="13"/>
  <c r="R24" i="13"/>
  <c r="R23" i="13"/>
  <c r="R22" i="13"/>
  <c r="R21" i="13"/>
  <c r="R20" i="13"/>
  <c r="R19" i="13"/>
  <c r="R18" i="13"/>
  <c r="B30" i="12"/>
  <c r="B34" i="12"/>
  <c r="C30" i="12"/>
  <c r="C34" i="12"/>
  <c r="E30" i="12"/>
  <c r="E34" i="12"/>
  <c r="F30" i="12"/>
  <c r="F34" i="12"/>
  <c r="G30" i="12"/>
  <c r="G34" i="12"/>
  <c r="D30" i="12"/>
  <c r="H34" i="12"/>
  <c r="H30" i="12"/>
  <c r="I34" i="12"/>
  <c r="I30" i="12"/>
  <c r="J34" i="12"/>
  <c r="K30" i="12"/>
  <c r="M34" i="12"/>
  <c r="L30" i="12"/>
  <c r="N34" i="12"/>
  <c r="N30" i="12"/>
  <c r="Q34" i="12"/>
  <c r="O30" i="12"/>
  <c r="R34" i="12"/>
  <c r="O29" i="12"/>
  <c r="R33" i="12"/>
  <c r="N29" i="12"/>
  <c r="Q33" i="12"/>
  <c r="L29" i="12"/>
  <c r="N33" i="12"/>
  <c r="K29" i="12"/>
  <c r="M33" i="12"/>
  <c r="I29" i="12"/>
  <c r="J33" i="12"/>
  <c r="H29" i="12"/>
  <c r="I33" i="12"/>
  <c r="D29" i="12"/>
  <c r="H33" i="12"/>
  <c r="G29" i="12"/>
  <c r="G33" i="12"/>
  <c r="F29" i="12"/>
  <c r="F33" i="12"/>
  <c r="E29" i="12"/>
  <c r="E33" i="12"/>
  <c r="C29" i="12"/>
  <c r="C33" i="12"/>
  <c r="B29" i="12"/>
  <c r="B33" i="12"/>
  <c r="T27" i="12"/>
  <c r="T26" i="12"/>
  <c r="T25" i="12"/>
  <c r="T24" i="12"/>
  <c r="T23" i="12"/>
  <c r="T22" i="12"/>
  <c r="T21" i="12"/>
  <c r="T20" i="12"/>
  <c r="T19" i="12"/>
  <c r="T18" i="12"/>
  <c r="B34" i="11"/>
  <c r="C30" i="11"/>
  <c r="C34" i="11"/>
  <c r="E30" i="11"/>
  <c r="E34" i="11"/>
  <c r="F30" i="11"/>
  <c r="F34" i="11"/>
  <c r="G30" i="11"/>
  <c r="G34" i="11"/>
  <c r="D30" i="11"/>
  <c r="H34" i="11"/>
  <c r="H30" i="11"/>
  <c r="I34" i="11"/>
  <c r="I30" i="11"/>
  <c r="J34" i="11"/>
  <c r="J30" i="11"/>
  <c r="L34" i="11"/>
  <c r="K30" i="11"/>
  <c r="M34" i="11"/>
  <c r="L30" i="11"/>
  <c r="N34" i="11"/>
  <c r="N30" i="11"/>
  <c r="Q34" i="11"/>
  <c r="O30" i="11"/>
  <c r="R34" i="11"/>
  <c r="O29" i="11"/>
  <c r="R33" i="11"/>
  <c r="N29" i="11"/>
  <c r="Q33" i="11"/>
  <c r="L29" i="11"/>
  <c r="N33" i="11"/>
  <c r="K29" i="11"/>
  <c r="M33" i="11"/>
  <c r="J29" i="11"/>
  <c r="L33" i="11"/>
  <c r="I29" i="11"/>
  <c r="J33" i="11"/>
  <c r="H29" i="11"/>
  <c r="I33" i="11"/>
  <c r="D29" i="11"/>
  <c r="H33" i="11"/>
  <c r="G29" i="11"/>
  <c r="G33" i="11"/>
  <c r="F29" i="11"/>
  <c r="F33" i="11"/>
  <c r="E29" i="11"/>
  <c r="E33" i="11"/>
  <c r="C29" i="11"/>
  <c r="C33" i="11"/>
  <c r="B29" i="11"/>
  <c r="B33" i="11"/>
  <c r="S27" i="11"/>
  <c r="S26" i="11"/>
  <c r="S25" i="11"/>
  <c r="S24" i="11"/>
  <c r="S23" i="11"/>
  <c r="S22" i="11"/>
  <c r="S21" i="11"/>
  <c r="S20" i="11"/>
  <c r="S19" i="11"/>
  <c r="S18" i="11"/>
  <c r="B30" i="10"/>
  <c r="B34" i="10"/>
  <c r="C30" i="10"/>
  <c r="C34" i="10"/>
  <c r="E30" i="10"/>
  <c r="E34" i="10"/>
  <c r="F30" i="10"/>
  <c r="F34" i="10"/>
  <c r="G30" i="10"/>
  <c r="G34" i="10"/>
  <c r="D30" i="10"/>
  <c r="H34" i="10"/>
  <c r="H30" i="10"/>
  <c r="I34" i="10"/>
  <c r="I30" i="10"/>
  <c r="J34" i="10"/>
  <c r="K30" i="10"/>
  <c r="M34" i="10"/>
  <c r="L30" i="10"/>
  <c r="N34" i="10"/>
  <c r="N30" i="10"/>
  <c r="Q34" i="10"/>
  <c r="O30" i="10"/>
  <c r="R34" i="10"/>
  <c r="O29" i="10"/>
  <c r="R33" i="10"/>
  <c r="N29" i="10"/>
  <c r="Q33" i="10"/>
  <c r="L29" i="10"/>
  <c r="N33" i="10"/>
  <c r="K29" i="10"/>
  <c r="M33" i="10"/>
  <c r="I29" i="10"/>
  <c r="J33" i="10"/>
  <c r="H29" i="10"/>
  <c r="I33" i="10"/>
  <c r="D29" i="10"/>
  <c r="H33" i="10"/>
  <c r="G29" i="10"/>
  <c r="G33" i="10"/>
  <c r="F29" i="10"/>
  <c r="F33" i="10"/>
  <c r="E29" i="10"/>
  <c r="E33" i="10"/>
  <c r="C29" i="10"/>
  <c r="C33" i="10"/>
  <c r="B29" i="10"/>
  <c r="B33" i="10"/>
  <c r="U27" i="10"/>
  <c r="U26" i="10"/>
  <c r="U25" i="10"/>
  <c r="U24" i="10"/>
  <c r="U23" i="10"/>
  <c r="U22" i="10"/>
  <c r="U21" i="10"/>
  <c r="U20" i="10"/>
  <c r="U19" i="10"/>
  <c r="U18" i="10"/>
  <c r="B30" i="9"/>
  <c r="B34" i="9"/>
  <c r="C30" i="9"/>
  <c r="C34" i="9"/>
  <c r="E30" i="9"/>
  <c r="E34" i="9"/>
  <c r="F30" i="9"/>
  <c r="F34" i="9"/>
  <c r="G30" i="9"/>
  <c r="G34" i="9"/>
  <c r="D30" i="9"/>
  <c r="H34" i="9"/>
  <c r="H30" i="9"/>
  <c r="I34" i="9"/>
  <c r="I30" i="9"/>
  <c r="J34" i="9"/>
  <c r="K30" i="9"/>
  <c r="M34" i="9"/>
  <c r="L30" i="9"/>
  <c r="N34" i="9"/>
  <c r="N30" i="9"/>
  <c r="Q34" i="9"/>
  <c r="O30" i="9"/>
  <c r="R34" i="9"/>
  <c r="O29" i="9"/>
  <c r="R33" i="9"/>
  <c r="N29" i="9"/>
  <c r="Q33" i="9"/>
  <c r="L29" i="9"/>
  <c r="N33" i="9"/>
  <c r="K29" i="9"/>
  <c r="M33" i="9"/>
  <c r="I29" i="9"/>
  <c r="J33" i="9"/>
  <c r="H29" i="9"/>
  <c r="I33" i="9"/>
  <c r="D29" i="9"/>
  <c r="H33" i="9"/>
  <c r="G29" i="9"/>
  <c r="G33" i="9"/>
  <c r="F29" i="9"/>
  <c r="F33" i="9"/>
  <c r="E29" i="9"/>
  <c r="E33" i="9"/>
  <c r="C29" i="9"/>
  <c r="C33" i="9"/>
  <c r="B29" i="9"/>
  <c r="B33" i="9"/>
  <c r="R27" i="9"/>
  <c r="R26" i="9"/>
  <c r="R25" i="9"/>
  <c r="R24" i="9"/>
  <c r="R23" i="9"/>
  <c r="R22" i="9"/>
  <c r="R21" i="9"/>
  <c r="R20" i="9"/>
  <c r="R19" i="9"/>
  <c r="R18" i="9"/>
  <c r="B30" i="8"/>
  <c r="B34" i="8"/>
  <c r="C30" i="8"/>
  <c r="C34" i="8"/>
  <c r="E30" i="8"/>
  <c r="E34" i="8"/>
  <c r="F30" i="8"/>
  <c r="F34" i="8"/>
  <c r="G30" i="8"/>
  <c r="G34" i="8"/>
  <c r="D30" i="8"/>
  <c r="H34" i="8"/>
  <c r="H30" i="8"/>
  <c r="I34" i="8"/>
  <c r="I30" i="8"/>
  <c r="J34" i="8"/>
  <c r="J30" i="8"/>
  <c r="L34" i="8"/>
  <c r="K30" i="8"/>
  <c r="M34" i="8"/>
  <c r="K29" i="8"/>
  <c r="M33" i="8"/>
  <c r="J29" i="8"/>
  <c r="L33" i="8"/>
  <c r="I29" i="8"/>
  <c r="J33" i="8"/>
  <c r="H29" i="8"/>
  <c r="I33" i="8"/>
  <c r="D29" i="8"/>
  <c r="H33" i="8"/>
  <c r="G29" i="8"/>
  <c r="G33" i="8"/>
  <c r="F29" i="8"/>
  <c r="F33" i="8"/>
  <c r="E29" i="8"/>
  <c r="E33" i="8"/>
  <c r="C29" i="8"/>
  <c r="C33" i="8"/>
  <c r="B29" i="8"/>
  <c r="B33" i="8"/>
  <c r="R27" i="8"/>
  <c r="R26" i="8"/>
  <c r="R25" i="8"/>
  <c r="R24" i="8"/>
  <c r="R23" i="8"/>
  <c r="R22" i="8"/>
  <c r="R21" i="8"/>
  <c r="R20" i="8"/>
  <c r="R19" i="8"/>
  <c r="R18" i="8"/>
  <c r="B30" i="7"/>
  <c r="B34" i="7"/>
  <c r="C30" i="7"/>
  <c r="C34" i="7"/>
  <c r="F30" i="7"/>
  <c r="E34" i="7"/>
  <c r="G30" i="7"/>
  <c r="F34" i="7"/>
  <c r="H30" i="7"/>
  <c r="G34" i="7"/>
  <c r="E30" i="7"/>
  <c r="H34" i="7"/>
  <c r="J30" i="7"/>
  <c r="J34" i="7"/>
  <c r="L30" i="7"/>
  <c r="M34" i="7"/>
  <c r="L29" i="7"/>
  <c r="M33" i="7"/>
  <c r="J29" i="7"/>
  <c r="J33" i="7"/>
  <c r="E29" i="7"/>
  <c r="H33" i="7"/>
  <c r="H29" i="7"/>
  <c r="G33" i="7"/>
  <c r="G29" i="7"/>
  <c r="F33" i="7"/>
  <c r="F29" i="7"/>
  <c r="E33" i="7"/>
  <c r="C29" i="7"/>
  <c r="C33" i="7"/>
  <c r="B29" i="7"/>
  <c r="B33" i="7"/>
  <c r="D30" i="7"/>
  <c r="D29" i="7"/>
  <c r="R27" i="7"/>
  <c r="R26" i="7"/>
  <c r="R25" i="7"/>
  <c r="R24" i="7"/>
  <c r="R23" i="7"/>
  <c r="R22" i="7"/>
  <c r="R21" i="7"/>
  <c r="R20" i="7"/>
  <c r="R19" i="7"/>
  <c r="R18" i="7"/>
  <c r="B30" i="6"/>
  <c r="B34" i="6"/>
  <c r="C30" i="6"/>
  <c r="C34" i="6"/>
  <c r="E30" i="6"/>
  <c r="E34" i="6"/>
  <c r="F30" i="6"/>
  <c r="F34" i="6"/>
  <c r="G30" i="6"/>
  <c r="G34" i="6"/>
  <c r="D30" i="6"/>
  <c r="H34" i="6"/>
  <c r="I30" i="6"/>
  <c r="J34" i="6"/>
  <c r="K30" i="6"/>
  <c r="L34" i="6"/>
  <c r="L30" i="6"/>
  <c r="M34" i="6"/>
  <c r="L29" i="6"/>
  <c r="M33" i="6"/>
  <c r="K29" i="6"/>
  <c r="L33" i="6"/>
  <c r="I29" i="6"/>
  <c r="J33" i="6"/>
  <c r="D29" i="6"/>
  <c r="H33" i="6"/>
  <c r="G29" i="6"/>
  <c r="G33" i="6"/>
  <c r="F29" i="6"/>
  <c r="F33" i="6"/>
  <c r="E29" i="6"/>
  <c r="E33" i="6"/>
  <c r="C29" i="6"/>
  <c r="C33" i="6"/>
  <c r="B29" i="6"/>
  <c r="B33" i="6"/>
  <c r="R27" i="6"/>
  <c r="R26" i="6"/>
  <c r="R25" i="6"/>
  <c r="R24" i="6"/>
  <c r="R23" i="6"/>
  <c r="R22" i="6"/>
  <c r="R21" i="6"/>
  <c r="R20" i="6"/>
  <c r="R19" i="6"/>
  <c r="R18" i="6"/>
  <c r="B30" i="5"/>
  <c r="B34" i="5"/>
  <c r="C30" i="5"/>
  <c r="C34" i="5"/>
  <c r="E30" i="5"/>
  <c r="E34" i="5"/>
  <c r="D30" i="5"/>
  <c r="H34" i="5"/>
  <c r="H30" i="5"/>
  <c r="I34" i="5"/>
  <c r="I30" i="5"/>
  <c r="J34" i="5"/>
  <c r="J30" i="5"/>
  <c r="L34" i="5"/>
  <c r="K30" i="5"/>
  <c r="M34" i="5"/>
  <c r="K29" i="5"/>
  <c r="M33" i="5"/>
  <c r="J29" i="5"/>
  <c r="L33" i="5"/>
  <c r="I29" i="5"/>
  <c r="J33" i="5"/>
  <c r="H29" i="5"/>
  <c r="I33" i="5"/>
  <c r="E29" i="5"/>
  <c r="E33" i="5"/>
  <c r="D29" i="5"/>
  <c r="H33" i="5"/>
  <c r="C29" i="5"/>
  <c r="C33" i="5"/>
  <c r="B29" i="5"/>
  <c r="B33" i="5"/>
  <c r="B30" i="1"/>
  <c r="B34" i="1"/>
  <c r="C30" i="1"/>
  <c r="C34" i="1"/>
  <c r="F30" i="1"/>
  <c r="H34" i="1"/>
  <c r="H30" i="1"/>
  <c r="I34" i="1"/>
  <c r="I30" i="1"/>
  <c r="J34" i="1"/>
  <c r="J30" i="1"/>
  <c r="L34" i="1"/>
  <c r="J29" i="1"/>
  <c r="L33" i="1"/>
  <c r="I29" i="1"/>
  <c r="J33" i="1"/>
  <c r="H29" i="1"/>
  <c r="I33" i="1"/>
  <c r="F29" i="1"/>
  <c r="H33" i="1"/>
  <c r="C29" i="1"/>
  <c r="C33" i="1"/>
  <c r="B29" i="1"/>
  <c r="B33" i="1"/>
  <c r="B30" i="4"/>
  <c r="B34" i="4"/>
  <c r="C30" i="4"/>
  <c r="C34" i="4"/>
  <c r="E30" i="4"/>
  <c r="E34" i="4"/>
  <c r="G30" i="4"/>
  <c r="G34" i="4"/>
  <c r="I30" i="4"/>
  <c r="J34" i="4"/>
  <c r="J30" i="4"/>
  <c r="M34" i="4"/>
  <c r="J29" i="4"/>
  <c r="M33" i="4"/>
  <c r="I29" i="4"/>
  <c r="J33" i="4"/>
  <c r="G29" i="4"/>
  <c r="G33" i="4"/>
  <c r="E29" i="4"/>
  <c r="E33" i="4"/>
  <c r="C29" i="4"/>
  <c r="C33" i="4"/>
  <c r="B29" i="4"/>
  <c r="B33" i="4"/>
  <c r="B30" i="3"/>
  <c r="B34" i="3"/>
  <c r="C30" i="3"/>
  <c r="C34" i="3"/>
  <c r="E30" i="3"/>
  <c r="E34" i="3"/>
  <c r="G30" i="3"/>
  <c r="G34" i="3"/>
  <c r="J30" i="3"/>
  <c r="M34" i="3"/>
  <c r="K30" i="3"/>
  <c r="N34" i="3"/>
  <c r="K29" i="3"/>
  <c r="N33" i="3"/>
  <c r="J29" i="3"/>
  <c r="M33" i="3"/>
  <c r="G29" i="3"/>
  <c r="G33" i="3"/>
  <c r="E29" i="3"/>
  <c r="E33" i="3"/>
  <c r="C29" i="3"/>
  <c r="C33" i="3"/>
  <c r="B29" i="3"/>
  <c r="B33" i="3"/>
  <c r="B30" i="2"/>
  <c r="B34" i="2"/>
  <c r="C30" i="2"/>
  <c r="C34" i="2"/>
  <c r="D30" i="2"/>
  <c r="E34" i="2"/>
  <c r="E30" i="2"/>
  <c r="F34" i="2"/>
  <c r="F30" i="2"/>
  <c r="G34" i="2"/>
  <c r="I30" i="2"/>
  <c r="M34" i="2"/>
  <c r="J30" i="2"/>
  <c r="N34" i="2"/>
  <c r="K30" i="2"/>
  <c r="P34" i="2"/>
  <c r="L30" i="2"/>
  <c r="Q34" i="2"/>
  <c r="M30" i="2"/>
  <c r="R34" i="2"/>
  <c r="M29" i="2"/>
  <c r="R33" i="2"/>
  <c r="L29" i="2"/>
  <c r="Q33" i="2"/>
  <c r="K29" i="2"/>
  <c r="P33" i="2"/>
  <c r="J29" i="2"/>
  <c r="N33" i="2"/>
  <c r="I29" i="2"/>
  <c r="M33" i="2"/>
  <c r="F29" i="2"/>
  <c r="G33" i="2"/>
  <c r="E29" i="2"/>
  <c r="F33" i="2"/>
  <c r="D29" i="2"/>
  <c r="E33" i="2"/>
  <c r="C29" i="2"/>
  <c r="C33" i="2"/>
  <c r="B29" i="2"/>
  <c r="B33" i="2"/>
  <c r="Q27" i="5"/>
  <c r="Q26" i="5"/>
  <c r="Q25" i="5"/>
  <c r="Q24" i="5"/>
  <c r="Q23" i="5"/>
  <c r="Q22" i="5"/>
  <c r="Q21" i="5"/>
  <c r="Q20" i="5"/>
  <c r="Q19" i="5"/>
  <c r="Q18" i="5"/>
  <c r="M27" i="1"/>
  <c r="M26" i="1"/>
  <c r="M25" i="1"/>
  <c r="M24" i="1"/>
  <c r="M23" i="1"/>
  <c r="M22" i="1"/>
  <c r="M21" i="1"/>
  <c r="M20" i="1"/>
  <c r="M19" i="1"/>
  <c r="M18" i="1"/>
  <c r="C14" i="1"/>
  <c r="D14" i="1"/>
  <c r="E14" i="1"/>
  <c r="F14" i="1"/>
  <c r="G14" i="1"/>
  <c r="H14" i="1"/>
  <c r="I14" i="1"/>
  <c r="J14" i="1"/>
  <c r="K14" i="1"/>
  <c r="L14" i="1"/>
  <c r="C15" i="1"/>
  <c r="D15" i="1"/>
  <c r="E15" i="1"/>
  <c r="F15" i="1"/>
  <c r="G15" i="1"/>
  <c r="H15" i="1"/>
  <c r="I15" i="1"/>
  <c r="J15" i="1"/>
  <c r="K15" i="1"/>
  <c r="L15" i="1"/>
  <c r="B15" i="1"/>
  <c r="B14" i="1"/>
  <c r="D30" i="4"/>
  <c r="D29" i="4"/>
  <c r="P27" i="4"/>
  <c r="P26" i="4"/>
  <c r="P25" i="4"/>
  <c r="P24" i="4"/>
  <c r="P23" i="4"/>
  <c r="P22" i="4"/>
  <c r="P21" i="4"/>
  <c r="P20" i="4"/>
  <c r="P19" i="4"/>
  <c r="P18" i="4"/>
  <c r="F14" i="4"/>
  <c r="I15" i="2"/>
  <c r="I14" i="2"/>
  <c r="E15" i="3"/>
  <c r="E14" i="3"/>
  <c r="O6" i="2"/>
  <c r="O3" i="2"/>
  <c r="N4" i="16"/>
  <c r="N5" i="16"/>
  <c r="N6" i="16"/>
  <c r="N7" i="16"/>
  <c r="N8" i="16"/>
  <c r="N9" i="16"/>
  <c r="N10" i="16"/>
  <c r="N11" i="16"/>
  <c r="N12" i="16"/>
  <c r="N3" i="16"/>
  <c r="M15" i="16"/>
  <c r="L15" i="16"/>
  <c r="K15" i="16"/>
  <c r="J15" i="16"/>
  <c r="I15" i="16"/>
  <c r="H15" i="16"/>
  <c r="G15" i="16"/>
  <c r="F15" i="16"/>
  <c r="E15" i="16"/>
  <c r="D15" i="16"/>
  <c r="C15" i="16"/>
  <c r="B15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M4" i="15"/>
  <c r="M5" i="15"/>
  <c r="M6" i="15"/>
  <c r="M7" i="15"/>
  <c r="M8" i="15"/>
  <c r="M9" i="15"/>
  <c r="M10" i="15"/>
  <c r="M11" i="15"/>
  <c r="M12" i="15"/>
  <c r="M3" i="15"/>
  <c r="L15" i="15"/>
  <c r="K15" i="15"/>
  <c r="J15" i="15"/>
  <c r="I15" i="15"/>
  <c r="H15" i="15"/>
  <c r="G15" i="15"/>
  <c r="F15" i="15"/>
  <c r="E15" i="15"/>
  <c r="D15" i="15"/>
  <c r="C15" i="15"/>
  <c r="B15" i="15"/>
  <c r="L14" i="15"/>
  <c r="K14" i="15"/>
  <c r="J14" i="15"/>
  <c r="I14" i="15"/>
  <c r="H14" i="15"/>
  <c r="G14" i="15"/>
  <c r="F14" i="15"/>
  <c r="E14" i="15"/>
  <c r="D14" i="15"/>
  <c r="C14" i="15"/>
  <c r="B14" i="15"/>
  <c r="N4" i="14"/>
  <c r="N5" i="14"/>
  <c r="N6" i="14"/>
  <c r="N7" i="14"/>
  <c r="N8" i="14"/>
  <c r="N9" i="14"/>
  <c r="N10" i="14"/>
  <c r="N11" i="14"/>
  <c r="N12" i="14"/>
  <c r="N3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B15" i="11"/>
  <c r="B14" i="11"/>
  <c r="R4" i="13"/>
  <c r="R5" i="13"/>
  <c r="R6" i="13"/>
  <c r="R7" i="13"/>
  <c r="R8" i="13"/>
  <c r="R9" i="13"/>
  <c r="R10" i="13"/>
  <c r="R11" i="13"/>
  <c r="R12" i="13"/>
  <c r="R3" i="13"/>
  <c r="T4" i="12"/>
  <c r="T5" i="12"/>
  <c r="T6" i="12"/>
  <c r="T7" i="12"/>
  <c r="T8" i="12"/>
  <c r="T9" i="12"/>
  <c r="T10" i="12"/>
  <c r="T11" i="12"/>
  <c r="T12" i="12"/>
  <c r="T3" i="12"/>
  <c r="S4" i="11"/>
  <c r="S5" i="11"/>
  <c r="S6" i="11"/>
  <c r="S7" i="11"/>
  <c r="S8" i="11"/>
  <c r="S9" i="11"/>
  <c r="S10" i="11"/>
  <c r="S11" i="11"/>
  <c r="S12" i="11"/>
  <c r="S3" i="11"/>
  <c r="U4" i="10"/>
  <c r="U5" i="10"/>
  <c r="U6" i="10"/>
  <c r="U7" i="10"/>
  <c r="U8" i="10"/>
  <c r="U9" i="10"/>
  <c r="U10" i="10"/>
  <c r="U11" i="10"/>
  <c r="U12" i="10"/>
  <c r="U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B15" i="10"/>
  <c r="B14" i="10"/>
  <c r="R4" i="9"/>
  <c r="R5" i="9"/>
  <c r="R6" i="9"/>
  <c r="R7" i="9"/>
  <c r="R8" i="9"/>
  <c r="R9" i="9"/>
  <c r="R10" i="9"/>
  <c r="R11" i="9"/>
  <c r="R12" i="9"/>
  <c r="R3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B15" i="9"/>
  <c r="B14" i="9"/>
  <c r="R4" i="8"/>
  <c r="R5" i="8"/>
  <c r="R6" i="8"/>
  <c r="R7" i="8"/>
  <c r="R8" i="8"/>
  <c r="R9" i="8"/>
  <c r="R10" i="8"/>
  <c r="R11" i="8"/>
  <c r="R12" i="8"/>
  <c r="R3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B15" i="8"/>
  <c r="B14" i="8"/>
  <c r="R4" i="7"/>
  <c r="R5" i="7"/>
  <c r="R6" i="7"/>
  <c r="R7" i="7"/>
  <c r="R8" i="7"/>
  <c r="R9" i="7"/>
  <c r="R10" i="7"/>
  <c r="R11" i="7"/>
  <c r="R12" i="7"/>
  <c r="R3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B15" i="7"/>
  <c r="B14" i="7"/>
  <c r="B14" i="6"/>
  <c r="B15" i="6"/>
  <c r="R4" i="6"/>
  <c r="R5" i="6"/>
  <c r="R6" i="6"/>
  <c r="R7" i="6"/>
  <c r="R8" i="6"/>
  <c r="R9" i="6"/>
  <c r="R10" i="6"/>
  <c r="R11" i="6"/>
  <c r="R12" i="6"/>
  <c r="R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C15" i="6"/>
  <c r="C14" i="6"/>
  <c r="Q4" i="5"/>
  <c r="Q5" i="5"/>
  <c r="Q6" i="5"/>
  <c r="Q7" i="5"/>
  <c r="Q8" i="5"/>
  <c r="Q9" i="5"/>
  <c r="Q10" i="5"/>
  <c r="Q11" i="5"/>
  <c r="Q12" i="5"/>
  <c r="Q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B15" i="5"/>
  <c r="B14" i="5"/>
  <c r="P4" i="4"/>
  <c r="P5" i="4"/>
  <c r="P6" i="4"/>
  <c r="P7" i="4"/>
  <c r="P8" i="4"/>
  <c r="P9" i="4"/>
  <c r="P10" i="4"/>
  <c r="P11" i="4"/>
  <c r="P12" i="4"/>
  <c r="P3" i="4"/>
  <c r="C14" i="4"/>
  <c r="D14" i="4"/>
  <c r="E14" i="4"/>
  <c r="G14" i="4"/>
  <c r="H14" i="4"/>
  <c r="I14" i="4"/>
  <c r="J14" i="4"/>
  <c r="K14" i="4"/>
  <c r="L14" i="4"/>
  <c r="M14" i="4"/>
  <c r="N14" i="4"/>
  <c r="O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B15" i="4"/>
  <c r="B14" i="4"/>
  <c r="P4" i="3"/>
  <c r="P5" i="3"/>
  <c r="P6" i="3"/>
  <c r="P7" i="3"/>
  <c r="P8" i="3"/>
  <c r="P9" i="3"/>
  <c r="P10" i="3"/>
  <c r="P11" i="3"/>
  <c r="P12" i="3"/>
  <c r="P3" i="3"/>
  <c r="C14" i="3"/>
  <c r="D14" i="3"/>
  <c r="F14" i="3"/>
  <c r="G14" i="3"/>
  <c r="H14" i="3"/>
  <c r="I14" i="3"/>
  <c r="J14" i="3"/>
  <c r="K14" i="3"/>
  <c r="L14" i="3"/>
  <c r="M14" i="3"/>
  <c r="N14" i="3"/>
  <c r="O14" i="3"/>
  <c r="C15" i="3"/>
  <c r="D15" i="3"/>
  <c r="F15" i="3"/>
  <c r="G15" i="3"/>
  <c r="H15" i="3"/>
  <c r="I15" i="3"/>
  <c r="J15" i="3"/>
  <c r="K15" i="3"/>
  <c r="L15" i="3"/>
  <c r="M15" i="3"/>
  <c r="N15" i="3"/>
  <c r="O15" i="3"/>
  <c r="B15" i="3"/>
  <c r="B14" i="3"/>
  <c r="O4" i="2"/>
  <c r="O5" i="2"/>
  <c r="O7" i="2"/>
  <c r="O8" i="2"/>
  <c r="O9" i="2"/>
  <c r="O10" i="2"/>
  <c r="O11" i="2"/>
  <c r="O12" i="2"/>
  <c r="C14" i="2"/>
  <c r="D14" i="2"/>
  <c r="E14" i="2"/>
  <c r="F14" i="2"/>
  <c r="G14" i="2"/>
  <c r="H14" i="2"/>
  <c r="J14" i="2"/>
  <c r="K14" i="2"/>
  <c r="L14" i="2"/>
  <c r="M14" i="2"/>
  <c r="N14" i="2"/>
  <c r="C15" i="2"/>
  <c r="D15" i="2"/>
  <c r="E15" i="2"/>
  <c r="F15" i="2"/>
  <c r="G15" i="2"/>
  <c r="H15" i="2"/>
  <c r="J15" i="2"/>
  <c r="K15" i="2"/>
  <c r="L15" i="2"/>
  <c r="M15" i="2"/>
  <c r="N15" i="2"/>
  <c r="B14" i="2"/>
  <c r="B15" i="2"/>
  <c r="M4" i="1"/>
  <c r="M5" i="1"/>
  <c r="M6" i="1"/>
  <c r="M7" i="1"/>
  <c r="M8" i="1"/>
  <c r="M9" i="1"/>
  <c r="M10" i="1"/>
  <c r="M11" i="1"/>
  <c r="M12" i="1"/>
  <c r="M3" i="1"/>
</calcChain>
</file>

<file path=xl/sharedStrings.xml><?xml version="1.0" encoding="utf-8"?>
<sst xmlns="http://schemas.openxmlformats.org/spreadsheetml/2006/main" count="1855" uniqueCount="230">
  <si>
    <t>C</t>
  </si>
  <si>
    <t>O</t>
  </si>
  <si>
    <t>Na</t>
  </si>
  <si>
    <t>Al</t>
  </si>
  <si>
    <t>S</t>
  </si>
  <si>
    <t>K</t>
  </si>
  <si>
    <t>Total</t>
  </si>
  <si>
    <t>SEM1_L1</t>
  </si>
  <si>
    <t>P</t>
  </si>
  <si>
    <t>SEM1_L2</t>
  </si>
  <si>
    <t>Mg</t>
  </si>
  <si>
    <t>Si</t>
  </si>
  <si>
    <t>Ca</t>
  </si>
  <si>
    <t>SEM1_L3</t>
  </si>
  <si>
    <t>SEM1_L4</t>
  </si>
  <si>
    <t>SEM1_L5</t>
  </si>
  <si>
    <t>SEM1_L6</t>
  </si>
  <si>
    <t>SEM1_L7</t>
  </si>
  <si>
    <t>SEM1_L8</t>
  </si>
  <si>
    <t>SEM1_L9</t>
  </si>
  <si>
    <t>SEM1_L10</t>
  </si>
  <si>
    <t>Zr</t>
  </si>
  <si>
    <t>Average</t>
  </si>
  <si>
    <t>SDV</t>
  </si>
  <si>
    <t>SEM2_L1</t>
  </si>
  <si>
    <t>Mn</t>
  </si>
  <si>
    <t>Fe</t>
  </si>
  <si>
    <t>SEM2_L2</t>
  </si>
  <si>
    <t>Ti</t>
  </si>
  <si>
    <t>SEM2_L3</t>
  </si>
  <si>
    <t>SEM2_L4</t>
  </si>
  <si>
    <t>SEM2_L5</t>
  </si>
  <si>
    <t>SEM2_L6</t>
  </si>
  <si>
    <t>SEM2_L7</t>
  </si>
  <si>
    <t>SEM2_L8</t>
  </si>
  <si>
    <t>SEM2_L9</t>
  </si>
  <si>
    <t>SEM2_L10</t>
  </si>
  <si>
    <t>Cr</t>
  </si>
  <si>
    <t>SEM3_L1</t>
  </si>
  <si>
    <t>SEM3_L2</t>
  </si>
  <si>
    <t>SEM3_L3</t>
  </si>
  <si>
    <t>SEM3_L4</t>
  </si>
  <si>
    <t>SEM3_L5</t>
  </si>
  <si>
    <t>SEM3_L6</t>
  </si>
  <si>
    <t>SEM3_L7</t>
  </si>
  <si>
    <t>SEM3_L8</t>
  </si>
  <si>
    <t>SEM3_L9</t>
  </si>
  <si>
    <t>SEM3_L10</t>
  </si>
  <si>
    <t>Cu</t>
  </si>
  <si>
    <t>F</t>
  </si>
  <si>
    <t>SEM4_L1</t>
  </si>
  <si>
    <t>SEM4_L2</t>
  </si>
  <si>
    <t>SEM4_L3</t>
  </si>
  <si>
    <t>SEM4_L4</t>
  </si>
  <si>
    <t>SEM4_L5</t>
  </si>
  <si>
    <t>SEM4_L6</t>
  </si>
  <si>
    <t>SEM4_L7</t>
  </si>
  <si>
    <t>SEM4_L8</t>
  </si>
  <si>
    <t>SEM4_L9</t>
  </si>
  <si>
    <t>SEM4_L10</t>
  </si>
  <si>
    <t>Ba</t>
  </si>
  <si>
    <t>SEM5_1</t>
  </si>
  <si>
    <t>SEM5_2</t>
  </si>
  <si>
    <t>SEM5_3</t>
  </si>
  <si>
    <t>SEM5_4</t>
  </si>
  <si>
    <t>SEM5_5</t>
  </si>
  <si>
    <t>SEM5_6</t>
  </si>
  <si>
    <t>SEM5_7</t>
  </si>
  <si>
    <t>SEM5_8</t>
  </si>
  <si>
    <t>SEM5_9</t>
  </si>
  <si>
    <t>SEM5_10</t>
  </si>
  <si>
    <t>SEM6_1</t>
  </si>
  <si>
    <t>SEM6_2</t>
  </si>
  <si>
    <t>SEM6_3</t>
  </si>
  <si>
    <t>SEM6_4</t>
  </si>
  <si>
    <t>SEM6_5</t>
  </si>
  <si>
    <t>SEM6_6</t>
  </si>
  <si>
    <t>SEM6_7</t>
  </si>
  <si>
    <t>SEM6_8</t>
  </si>
  <si>
    <t>SEM6_9</t>
  </si>
  <si>
    <t>SEM6_10</t>
  </si>
  <si>
    <t>Cl</t>
  </si>
  <si>
    <t>SEM7_1</t>
  </si>
  <si>
    <t>SEM7_2</t>
  </si>
  <si>
    <t>SEM7_3</t>
  </si>
  <si>
    <t>SEM7_4</t>
  </si>
  <si>
    <t>SEM7_5</t>
  </si>
  <si>
    <t>SEM7_6</t>
  </si>
  <si>
    <t>SEM7_7</t>
  </si>
  <si>
    <t>SEM7_8</t>
  </si>
  <si>
    <t>SEM7_9</t>
  </si>
  <si>
    <t>SEM7_10</t>
  </si>
  <si>
    <t>Au</t>
  </si>
  <si>
    <t>SEM8_L1</t>
  </si>
  <si>
    <t>SEM8_L2</t>
  </si>
  <si>
    <t>SEM8_L3</t>
  </si>
  <si>
    <t>SEM8_L4</t>
  </si>
  <si>
    <t>SEM8_L5</t>
  </si>
  <si>
    <t>SEM8_L6</t>
  </si>
  <si>
    <t>SEM8_L7</t>
  </si>
  <si>
    <t>SEM8_L8</t>
  </si>
  <si>
    <t>SEM8_L9</t>
  </si>
  <si>
    <t>SEM8_L10</t>
  </si>
  <si>
    <t>SEM9_L1</t>
  </si>
  <si>
    <t>SEM9_L2</t>
  </si>
  <si>
    <t>SEM9_L3</t>
  </si>
  <si>
    <t>SEM9_L4</t>
  </si>
  <si>
    <t>SEM9_L5</t>
  </si>
  <si>
    <t>SEM9_L6</t>
  </si>
  <si>
    <t>SEM9_L7</t>
  </si>
  <si>
    <t>SEM9_L8</t>
  </si>
  <si>
    <t>SEM9_L9</t>
  </si>
  <si>
    <t>SEM9_L10</t>
  </si>
  <si>
    <t>SEM10_L1</t>
  </si>
  <si>
    <t>SEM10_L2</t>
  </si>
  <si>
    <t>SEM10_L3</t>
  </si>
  <si>
    <t>SEM10_L4</t>
  </si>
  <si>
    <t>SEM10_L5</t>
  </si>
  <si>
    <t>SEM10_L6</t>
  </si>
  <si>
    <t>SEM10_L7</t>
  </si>
  <si>
    <t>SEM10_L8</t>
  </si>
  <si>
    <t>SEM10_L9</t>
  </si>
  <si>
    <t>SEM10_L10</t>
  </si>
  <si>
    <t>In</t>
  </si>
  <si>
    <t>Rb</t>
  </si>
  <si>
    <t>SEM11_L1</t>
  </si>
  <si>
    <t>SEM11_L2</t>
  </si>
  <si>
    <t>SEM11_L3</t>
  </si>
  <si>
    <t>SEM11_L4</t>
  </si>
  <si>
    <t>SEM11_L5</t>
  </si>
  <si>
    <t>SEM11_L6</t>
  </si>
  <si>
    <t>SEM11_L7</t>
  </si>
  <si>
    <t>SEM11_L8</t>
  </si>
  <si>
    <t>SEM11_L9</t>
  </si>
  <si>
    <t>SEM11_L10</t>
  </si>
  <si>
    <t>SEM12_L1</t>
  </si>
  <si>
    <t>SEM12_L2</t>
  </si>
  <si>
    <t>SEM12_L3</t>
  </si>
  <si>
    <t>SEM12_L4</t>
  </si>
  <si>
    <t>SEM12_L5</t>
  </si>
  <si>
    <t>SEM12_L6</t>
  </si>
  <si>
    <t>SEM12_L7</t>
  </si>
  <si>
    <t>SEM12_L8</t>
  </si>
  <si>
    <t>SEM12_L9</t>
  </si>
  <si>
    <t>SEM12_L10</t>
  </si>
  <si>
    <t>SEM13_L1</t>
  </si>
  <si>
    <t>SEM13_L2</t>
  </si>
  <si>
    <t>SEM13_L3</t>
  </si>
  <si>
    <t>SEM13_L4</t>
  </si>
  <si>
    <t>SEM13_L5</t>
  </si>
  <si>
    <t>SEM13_L6</t>
  </si>
  <si>
    <t>SEM13_L7</t>
  </si>
  <si>
    <t>SEM13_L8</t>
  </si>
  <si>
    <t>SEM13_L9</t>
  </si>
  <si>
    <t>SEM13_L10</t>
  </si>
  <si>
    <t>SEM14_L1</t>
  </si>
  <si>
    <t>SEM14_L2</t>
  </si>
  <si>
    <t>SEM14_L3</t>
  </si>
  <si>
    <t>SEM14_L4</t>
  </si>
  <si>
    <t>SEM14_L5</t>
  </si>
  <si>
    <t>SEM14_L6</t>
  </si>
  <si>
    <t>SEM14_L7</t>
  </si>
  <si>
    <t>SEM14_L8</t>
  </si>
  <si>
    <t>SEM14_L9</t>
  </si>
  <si>
    <t>SEM14_L10</t>
  </si>
  <si>
    <t>SEM15_L1</t>
  </si>
  <si>
    <t>SEM15_L2</t>
  </si>
  <si>
    <t>SEM15_L3</t>
  </si>
  <si>
    <t>SEM15_L4</t>
  </si>
  <si>
    <t>SEM15_L5</t>
  </si>
  <si>
    <t>SEM15_L6</t>
  </si>
  <si>
    <t>SEM15_L7</t>
  </si>
  <si>
    <t>SEM15_L8</t>
  </si>
  <si>
    <t>SEM15_L9</t>
  </si>
  <si>
    <t>SEM15_L10</t>
  </si>
  <si>
    <t>Ni</t>
  </si>
  <si>
    <t>SEM16_L1</t>
  </si>
  <si>
    <t>SEM16_L2</t>
  </si>
  <si>
    <t>SEM16_L3</t>
  </si>
  <si>
    <t>SEM16_L4</t>
  </si>
  <si>
    <t>SEM16_L5</t>
  </si>
  <si>
    <t>SEM16_L6</t>
  </si>
  <si>
    <t>SEM16_L7</t>
  </si>
  <si>
    <t>SEM16_L8</t>
  </si>
  <si>
    <t>SEM16_L9</t>
  </si>
  <si>
    <t>SEM16_L10</t>
  </si>
  <si>
    <t>SEM1</t>
  </si>
  <si>
    <t>SEM2</t>
  </si>
  <si>
    <t>SEM3</t>
  </si>
  <si>
    <t>SEM4</t>
  </si>
  <si>
    <t>SEM5</t>
  </si>
  <si>
    <t>SEM6</t>
  </si>
  <si>
    <t>SEM7</t>
  </si>
  <si>
    <t>SEM8</t>
  </si>
  <si>
    <t>SEM9</t>
  </si>
  <si>
    <t>SEM10</t>
  </si>
  <si>
    <t>SEM11</t>
  </si>
  <si>
    <t>SEM12</t>
  </si>
  <si>
    <t>SEM13</t>
  </si>
  <si>
    <t>SEM14</t>
  </si>
  <si>
    <t>SEM15</t>
  </si>
  <si>
    <t>SEM16</t>
  </si>
  <si>
    <t>Furnace Flour</t>
  </si>
  <si>
    <t>220 °C, 0% IPA</t>
  </si>
  <si>
    <t>220 °C, 50% IPA</t>
  </si>
  <si>
    <t>220 °C, 100% IPA</t>
  </si>
  <si>
    <t>310 °C, 0% IPA</t>
  </si>
  <si>
    <t>310 °C, 50% IPA</t>
  </si>
  <si>
    <t>Algae cake</t>
  </si>
  <si>
    <t>Furnace Residue</t>
  </si>
  <si>
    <t>malgae</t>
  </si>
  <si>
    <t>mcatalyst</t>
  </si>
  <si>
    <t>mfilter</t>
  </si>
  <si>
    <t>mfilter full</t>
  </si>
  <si>
    <t>msolids</t>
  </si>
  <si>
    <t>Total Elemental Recovery</t>
  </si>
  <si>
    <t>Recovery from algae</t>
  </si>
  <si>
    <t>Initial Composition</t>
  </si>
  <si>
    <t>220  °C</t>
  </si>
  <si>
    <t>310 °C</t>
  </si>
  <si>
    <t>0% IPA</t>
  </si>
  <si>
    <t>50% IPA</t>
  </si>
  <si>
    <t>100% IPA</t>
  </si>
  <si>
    <t>220 °C</t>
  </si>
  <si>
    <t>Furnace residue</t>
  </si>
  <si>
    <t>Other</t>
  </si>
  <si>
    <t>Elemental composition from EDX analysis</t>
  </si>
  <si>
    <t>Standard deviations from EDX analysis</t>
  </si>
  <si>
    <t>Calculation of standard deviations using reaction data</t>
  </si>
  <si>
    <t>Calculation of elemental retention using reaction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</si>
</sst>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2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vertical="center"/>
    </xf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2" fontId="0" fillId="0" borderId="0" xfId="0" applyNumberFormat="1"/>
    <xf numFmtId="0" fontId="6" fillId="0" borderId="0" xfId="0" applyFont="1" applyAlignment="1">
      <alignment vertical="center"/>
    </xf>
    <xf numFmtId="0" fontId="5" fillId="0" borderId="0" xfId="0" applyFont="1"/>
    <xf numFmtId="165" fontId="0" fillId="0" borderId="0" xfId="113" applyNumberFormat="1" applyFont="1"/>
  </cellXfs>
  <cellStyles count="32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Normal" xfId="0" builtinId="0"/>
    <cellStyle name="Percent" xfId="113" builtinId="5"/>
  </cellStyles>
  <dxfs count="2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theme" Target="theme/theme1.xml"/><Relationship Id="rId25" Type="http://schemas.openxmlformats.org/officeDocument/2006/relationships/styles" Target="styles.xml"/><Relationship Id="rId26" Type="http://schemas.openxmlformats.org/officeDocument/2006/relationships/sharedStrings" Target="sharedStrings.xml"/><Relationship Id="rId27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</a:t>
            </a:r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'Furnace Flour'!$H$21</c:f>
              <c:strCache>
                <c:ptCount val="1"/>
                <c:pt idx="0">
                  <c:v>C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Flour'!$A$14:$B$18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Flour'!$H$22:$H$26</c:f>
              <c:numCache>
                <c:formatCode>0.0%</c:formatCode>
                <c:ptCount val="5"/>
                <c:pt idx="0">
                  <c:v>0.182712082222315</c:v>
                </c:pt>
                <c:pt idx="1">
                  <c:v>0.186989906384868</c:v>
                </c:pt>
                <c:pt idx="2">
                  <c:v>0.245072281271984</c:v>
                </c:pt>
                <c:pt idx="3">
                  <c:v>0.273939040578422</c:v>
                </c:pt>
                <c:pt idx="4">
                  <c:v>0.274271966535674</c:v>
                </c:pt>
              </c:numCache>
            </c:numRef>
          </c:val>
        </c:ser>
        <c:ser>
          <c:idx val="4"/>
          <c:order val="1"/>
          <c:tx>
            <c:strRef>
              <c:f>'Furnace Flour'!$I$21</c:f>
              <c:strCache>
                <c:ptCount val="1"/>
                <c:pt idx="0">
                  <c:v>O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Flour'!$A$14:$B$18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Flour'!$I$22:$I$26</c:f>
              <c:numCache>
                <c:formatCode>0.0%</c:formatCode>
                <c:ptCount val="5"/>
                <c:pt idx="0">
                  <c:v>0.354724474646357</c:v>
                </c:pt>
                <c:pt idx="1">
                  <c:v>0.191899321041663</c:v>
                </c:pt>
                <c:pt idx="2">
                  <c:v>0.262830238734782</c:v>
                </c:pt>
                <c:pt idx="3">
                  <c:v>0.286138601725182</c:v>
                </c:pt>
                <c:pt idx="4">
                  <c:v>0.480990993067419</c:v>
                </c:pt>
              </c:numCache>
            </c:numRef>
          </c:val>
        </c:ser>
        <c:ser>
          <c:idx val="10"/>
          <c:order val="2"/>
          <c:tx>
            <c:strRef>
              <c:f>'Furnace Flour'!$M$21</c:f>
              <c:strCache>
                <c:ptCount val="1"/>
                <c:pt idx="0">
                  <c:v>Na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Flour'!$A$14:$B$18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Flour'!$M$22:$M$26</c:f>
              <c:numCache>
                <c:formatCode>0.0%</c:formatCode>
                <c:ptCount val="5"/>
                <c:pt idx="0">
                  <c:v>0.0</c:v>
                </c:pt>
                <c:pt idx="1">
                  <c:v>0.540568911276731</c:v>
                </c:pt>
                <c:pt idx="2">
                  <c:v>0.766429736676484</c:v>
                </c:pt>
                <c:pt idx="3">
                  <c:v>0.248996674464206</c:v>
                </c:pt>
                <c:pt idx="4">
                  <c:v>0.509278793095253</c:v>
                </c:pt>
              </c:numCache>
            </c:numRef>
          </c:val>
        </c:ser>
        <c:ser>
          <c:idx val="0"/>
          <c:order val="3"/>
          <c:tx>
            <c:strRef>
              <c:f>'Furnace Flour'!$N$21</c:f>
              <c:strCache>
                <c:ptCount val="1"/>
                <c:pt idx="0">
                  <c:v>P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Flour'!$A$14:$B$18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Flour'!$N$22:$N$26</c:f>
              <c:numCache>
                <c:formatCode>0.0%</c:formatCode>
                <c:ptCount val="5"/>
                <c:pt idx="0">
                  <c:v>0.0</c:v>
                </c:pt>
                <c:pt idx="1">
                  <c:v>3.355531464073341</c:v>
                </c:pt>
                <c:pt idx="2">
                  <c:v>0.0</c:v>
                </c:pt>
                <c:pt idx="3">
                  <c:v>0.0</c:v>
                </c:pt>
                <c:pt idx="4">
                  <c:v>2.639818146734727</c:v>
                </c:pt>
              </c:numCache>
            </c:numRef>
          </c:val>
        </c:ser>
        <c:ser>
          <c:idx val="1"/>
          <c:order val="4"/>
          <c:tx>
            <c:strRef>
              <c:f>'Furnace Flour'!$O$21</c:f>
              <c:strCache>
                <c:ptCount val="1"/>
                <c:pt idx="0">
                  <c:v>S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Flour'!$A$14:$B$18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Flour'!$O$22:$O$26</c:f>
              <c:numCache>
                <c:formatCode>0.0%</c:formatCode>
                <c:ptCount val="5"/>
                <c:pt idx="0">
                  <c:v>2.54641034278001</c:v>
                </c:pt>
                <c:pt idx="1">
                  <c:v>1.322130409446774</c:v>
                </c:pt>
                <c:pt idx="2">
                  <c:v>1.322890699130497</c:v>
                </c:pt>
                <c:pt idx="3">
                  <c:v>0.898601494624697</c:v>
                </c:pt>
                <c:pt idx="4">
                  <c:v>0.767386502090609</c:v>
                </c:pt>
              </c:numCache>
            </c:numRef>
          </c:val>
        </c:ser>
        <c:ser>
          <c:idx val="2"/>
          <c:order val="5"/>
          <c:tx>
            <c:strRef>
              <c:f>'Furnace Flour'!$Q$21</c:f>
              <c:strCache>
                <c:ptCount val="1"/>
                <c:pt idx="0">
                  <c:v>K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Flour'!$A$14:$B$18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Flour'!$Q$22:$Q$26</c:f>
              <c:numCache>
                <c:formatCode>0.0%</c:formatCode>
                <c:ptCount val="5"/>
                <c:pt idx="0">
                  <c:v>0.0</c:v>
                </c:pt>
                <c:pt idx="1">
                  <c:v>0.460892620103686</c:v>
                </c:pt>
                <c:pt idx="2">
                  <c:v>0.980442265578088</c:v>
                </c:pt>
                <c:pt idx="3">
                  <c:v>0.0</c:v>
                </c:pt>
                <c:pt idx="4">
                  <c:v>0.330251868010364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2254216"/>
        <c:axId val="2102257352"/>
      </c:barChart>
      <c:catAx>
        <c:axId val="2102254216"/>
        <c:scaling>
          <c:orientation val="minMax"/>
        </c:scaling>
        <c:delete val="0"/>
        <c:axPos val="b"/>
        <c:majorTickMark val="out"/>
        <c:minorTickMark val="none"/>
        <c:tickLblPos val="nextTo"/>
        <c:crossAx val="2102257352"/>
        <c:crosses val="autoZero"/>
        <c:auto val="1"/>
        <c:lblAlgn val="ctr"/>
        <c:lblOffset val="100"/>
        <c:noMultiLvlLbl val="0"/>
      </c:catAx>
      <c:valAx>
        <c:axId val="2102257352"/>
        <c:scaling>
          <c:orientation val="minMax"/>
          <c:min val="0.0"/>
        </c:scaling>
        <c:delete val="0"/>
        <c:axPos val="l"/>
        <c:numFmt formatCode="0%" sourceLinked="0"/>
        <c:majorTickMark val="out"/>
        <c:minorTickMark val="none"/>
        <c:tickLblPos val="nextTo"/>
        <c:crossAx val="2102254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rgbClr val="FFFFFF"/>
      </a:solidFill>
    </a:ln>
  </c:spPr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Elemental Recovery to solids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'Furnace Residue old'!$K$52</c:f>
              <c:strCache>
                <c:ptCount val="1"/>
                <c:pt idx="0">
                  <c:v>K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strRef>
              <c:f>'Furnace Residue old'!$A$54:$A$58</c:f>
              <c:strCache>
                <c:ptCount val="5"/>
                <c:pt idx="0">
                  <c:v>220 °C, 0% IPA</c:v>
                </c:pt>
                <c:pt idx="1">
                  <c:v>220 °C, 50% IPA</c:v>
                </c:pt>
                <c:pt idx="2">
                  <c:v>220 °C, 100% IPA</c:v>
                </c:pt>
                <c:pt idx="3">
                  <c:v>310 °C, 0% IPA</c:v>
                </c:pt>
                <c:pt idx="4">
                  <c:v>310 °C, 50% IPA</c:v>
                </c:pt>
              </c:strCache>
            </c:strRef>
          </c:cat>
          <c:val>
            <c:numRef>
              <c:f>'Furnace Residue old'!$K$53:$K$57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2562328"/>
        <c:axId val="2102565304"/>
      </c:barChart>
      <c:scatterChart>
        <c:scatterStyle val="lineMarker"/>
        <c:varyColors val="0"/>
        <c:ser>
          <c:idx val="1"/>
          <c:order val="1"/>
          <c:tx>
            <c:strRef>
              <c:f>'Furnace Residue old'!$I$12</c:f>
              <c:strCache>
                <c:ptCount val="1"/>
                <c:pt idx="0">
                  <c:v>C</c:v>
                </c:pt>
              </c:strCache>
            </c:strRef>
          </c:tx>
          <c:spPr>
            <a:ln w="47625">
              <a:noFill/>
            </a:ln>
          </c:spPr>
          <c:xVal>
            <c:numRef>
              <c:f>'Furnace Residue old'!$A$19:$A$23</c:f>
              <c:numCache>
                <c:formatCode>General</c:formatCode>
                <c:ptCount val="5"/>
                <c:pt idx="0">
                  <c:v>1.0</c:v>
                </c:pt>
                <c:pt idx="1">
                  <c:v>3.0</c:v>
                </c:pt>
                <c:pt idx="2">
                  <c:v>5.0</c:v>
                </c:pt>
                <c:pt idx="3">
                  <c:v>7.0</c:v>
                </c:pt>
                <c:pt idx="4">
                  <c:v>9.0</c:v>
                </c:pt>
              </c:numCache>
            </c:numRef>
          </c:xVal>
          <c:yVal>
            <c:numRef>
              <c:f>'Furnace Residue old'!$I$13:$I$17</c:f>
              <c:numCache>
                <c:formatCode>0.0%</c:formatCode>
                <c:ptCount val="5"/>
                <c:pt idx="0">
                  <c:v>0.512167577707468</c:v>
                </c:pt>
                <c:pt idx="1">
                  <c:v>0.505513942104864</c:v>
                </c:pt>
                <c:pt idx="2">
                  <c:v>0.591141583837224</c:v>
                </c:pt>
                <c:pt idx="3">
                  <c:v>0.600185985385332</c:v>
                </c:pt>
                <c:pt idx="4">
                  <c:v>0.601240157665554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'Furnace Residue old'!$J$12</c:f>
              <c:strCache>
                <c:ptCount val="1"/>
                <c:pt idx="0">
                  <c:v>O</c:v>
                </c:pt>
              </c:strCache>
            </c:strRef>
          </c:tx>
          <c:spPr>
            <a:ln w="47625">
              <a:noFill/>
            </a:ln>
          </c:spPr>
          <c:xVal>
            <c:numRef>
              <c:f>'Furnace Residue old'!$A$19:$A$23</c:f>
              <c:numCache>
                <c:formatCode>General</c:formatCode>
                <c:ptCount val="5"/>
                <c:pt idx="0">
                  <c:v>1.0</c:v>
                </c:pt>
                <c:pt idx="1">
                  <c:v>3.0</c:v>
                </c:pt>
                <c:pt idx="2">
                  <c:v>5.0</c:v>
                </c:pt>
                <c:pt idx="3">
                  <c:v>7.0</c:v>
                </c:pt>
                <c:pt idx="4">
                  <c:v>9.0</c:v>
                </c:pt>
              </c:numCache>
            </c:numRef>
          </c:xVal>
          <c:yVal>
            <c:numRef>
              <c:f>'Furnace Residue old'!$J$13:$J$17</c:f>
              <c:numCache>
                <c:formatCode>0.0%</c:formatCode>
                <c:ptCount val="5"/>
                <c:pt idx="0">
                  <c:v>0.623699720537202</c:v>
                </c:pt>
                <c:pt idx="1">
                  <c:v>0.537229222377267</c:v>
                </c:pt>
                <c:pt idx="2">
                  <c:v>0.729771541214757</c:v>
                </c:pt>
                <c:pt idx="3">
                  <c:v>0.593587206236871</c:v>
                </c:pt>
                <c:pt idx="4">
                  <c:v>0.645213787537043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'Furnace Residue old'!$K$12</c:f>
              <c:strCache>
                <c:ptCount val="1"/>
                <c:pt idx="0">
                  <c:v>Mg</c:v>
                </c:pt>
              </c:strCache>
            </c:strRef>
          </c:tx>
          <c:spPr>
            <a:ln w="47625">
              <a:noFill/>
            </a:ln>
          </c:spPr>
          <c:xVal>
            <c:numRef>
              <c:f>'Furnace Residue old'!$A$19:$A$23</c:f>
              <c:numCache>
                <c:formatCode>General</c:formatCode>
                <c:ptCount val="5"/>
                <c:pt idx="0">
                  <c:v>1.0</c:v>
                </c:pt>
                <c:pt idx="1">
                  <c:v>3.0</c:v>
                </c:pt>
                <c:pt idx="2">
                  <c:v>5.0</c:v>
                </c:pt>
                <c:pt idx="3">
                  <c:v>7.0</c:v>
                </c:pt>
                <c:pt idx="4">
                  <c:v>9.0</c:v>
                </c:pt>
              </c:numCache>
            </c:numRef>
          </c:xVal>
          <c:yVal>
            <c:numRef>
              <c:f>'Furnace Residue old'!$K$13:$K$17</c:f>
              <c:numCache>
                <c:formatCode>0.0%</c:formatCode>
                <c:ptCount val="5"/>
                <c:pt idx="0">
                  <c:v>0.724084842816646</c:v>
                </c:pt>
                <c:pt idx="1">
                  <c:v>0.754814294982685</c:v>
                </c:pt>
                <c:pt idx="2">
                  <c:v>0.895010880931865</c:v>
                </c:pt>
                <c:pt idx="3">
                  <c:v>0.688105731185525</c:v>
                </c:pt>
                <c:pt idx="4">
                  <c:v>0.945139289080731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'Furnace Residue old'!$M$12</c:f>
              <c:strCache>
                <c:ptCount val="1"/>
                <c:pt idx="0">
                  <c:v>Si</c:v>
                </c:pt>
              </c:strCache>
            </c:strRef>
          </c:tx>
          <c:spPr>
            <a:ln w="47625">
              <a:noFill/>
            </a:ln>
          </c:spPr>
          <c:xVal>
            <c:strRef>
              <c:f>'Furnace Residue old'!$A$19:$B$23</c:f>
              <c:strCache>
                <c:ptCount val="5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</c:strCache>
            </c:strRef>
          </c:xVal>
          <c:yVal>
            <c:numRef>
              <c:f>'Furnace Residue old'!$M$13:$M$17</c:f>
              <c:numCache>
                <c:formatCode>0.0%</c:formatCode>
                <c:ptCount val="5"/>
                <c:pt idx="0">
                  <c:v>0.727092090242055</c:v>
                </c:pt>
                <c:pt idx="1">
                  <c:v>0.694244808741133</c:v>
                </c:pt>
                <c:pt idx="2">
                  <c:v>0.829970151064269</c:v>
                </c:pt>
                <c:pt idx="3">
                  <c:v>0.78680673257258</c:v>
                </c:pt>
                <c:pt idx="4">
                  <c:v>0.916404301394938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'Furnace Residue old'!$N$12</c:f>
              <c:strCache>
                <c:ptCount val="1"/>
                <c:pt idx="0">
                  <c:v>Na</c:v>
                </c:pt>
              </c:strCache>
            </c:strRef>
          </c:tx>
          <c:spPr>
            <a:ln w="47625">
              <a:noFill/>
            </a:ln>
          </c:spPr>
          <c:xVal>
            <c:numRef>
              <c:f>'Furnace Residue old'!$A$19:$A$23</c:f>
              <c:numCache>
                <c:formatCode>General</c:formatCode>
                <c:ptCount val="5"/>
                <c:pt idx="0">
                  <c:v>1.0</c:v>
                </c:pt>
                <c:pt idx="1">
                  <c:v>3.0</c:v>
                </c:pt>
                <c:pt idx="2">
                  <c:v>5.0</c:v>
                </c:pt>
                <c:pt idx="3">
                  <c:v>7.0</c:v>
                </c:pt>
                <c:pt idx="4">
                  <c:v>9.0</c:v>
                </c:pt>
              </c:numCache>
            </c:numRef>
          </c:xVal>
          <c:yVal>
            <c:numRef>
              <c:f>'Furnace Residue old'!$N$13:$N$17</c:f>
              <c:numCache>
                <c:formatCode>0.0%</c:formatCode>
                <c:ptCount val="5"/>
                <c:pt idx="0">
                  <c:v>0.0703174453277473</c:v>
                </c:pt>
                <c:pt idx="1">
                  <c:v>0.190659603373814</c:v>
                </c:pt>
                <c:pt idx="2">
                  <c:v>0.250034290236516</c:v>
                </c:pt>
                <c:pt idx="3">
                  <c:v>0.150256613900814</c:v>
                </c:pt>
                <c:pt idx="4">
                  <c:v>0.435336626623859</c:v>
                </c:pt>
              </c:numCache>
            </c:numRef>
          </c:yVal>
          <c:smooth val="0"/>
        </c:ser>
        <c:ser>
          <c:idx val="9"/>
          <c:order val="6"/>
          <c:tx>
            <c:strRef>
              <c:f>'Furnace Residue old'!$R$12</c:f>
              <c:strCache>
                <c:ptCount val="1"/>
                <c:pt idx="0">
                  <c:v>K</c:v>
                </c:pt>
              </c:strCache>
            </c:strRef>
          </c:tx>
          <c:spPr>
            <a:ln w="47625">
              <a:noFill/>
            </a:ln>
          </c:spPr>
          <c:xVal>
            <c:numRef>
              <c:f>'Furnace Residue old'!$A$19:$A$23</c:f>
              <c:numCache>
                <c:formatCode>General</c:formatCode>
                <c:ptCount val="5"/>
                <c:pt idx="0">
                  <c:v>1.0</c:v>
                </c:pt>
                <c:pt idx="1">
                  <c:v>3.0</c:v>
                </c:pt>
                <c:pt idx="2">
                  <c:v>5.0</c:v>
                </c:pt>
                <c:pt idx="3">
                  <c:v>7.0</c:v>
                </c:pt>
                <c:pt idx="4">
                  <c:v>9.0</c:v>
                </c:pt>
              </c:numCache>
            </c:numRef>
          </c:xVal>
          <c:yVal>
            <c:numRef>
              <c:f>'Furnace Residue old'!$R$13:$R$17</c:f>
              <c:numCache>
                <c:formatCode>0.0%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0.442780378003007</c:v>
                </c:pt>
                <c:pt idx="3">
                  <c:v>0.0</c:v>
                </c:pt>
                <c:pt idx="4">
                  <c:v>0.331146859522587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'Furnace Residue old'!$S$12</c:f>
              <c:strCache>
                <c:ptCount val="1"/>
                <c:pt idx="0">
                  <c:v>Ca</c:v>
                </c:pt>
              </c:strCache>
            </c:strRef>
          </c:tx>
          <c:spPr>
            <a:ln w="47625">
              <a:noFill/>
            </a:ln>
          </c:spPr>
          <c:xVal>
            <c:numRef>
              <c:f>'Furnace Residue old'!$A$19:$A$23</c:f>
              <c:numCache>
                <c:formatCode>General</c:formatCode>
                <c:ptCount val="5"/>
                <c:pt idx="0">
                  <c:v>1.0</c:v>
                </c:pt>
                <c:pt idx="1">
                  <c:v>3.0</c:v>
                </c:pt>
                <c:pt idx="2">
                  <c:v>5.0</c:v>
                </c:pt>
                <c:pt idx="3">
                  <c:v>7.0</c:v>
                </c:pt>
                <c:pt idx="4">
                  <c:v>9.0</c:v>
                </c:pt>
              </c:numCache>
            </c:numRef>
          </c:xVal>
          <c:yVal>
            <c:numRef>
              <c:f>'Furnace Residue old'!$S$13:$S$17</c:f>
              <c:numCache>
                <c:formatCode>0.0%</c:formatCode>
                <c:ptCount val="5"/>
                <c:pt idx="0">
                  <c:v>1.032548606397866</c:v>
                </c:pt>
                <c:pt idx="1">
                  <c:v>0.692462673019578</c:v>
                </c:pt>
                <c:pt idx="2">
                  <c:v>0.765884146455109</c:v>
                </c:pt>
                <c:pt idx="3">
                  <c:v>0.593329414083843</c:v>
                </c:pt>
                <c:pt idx="4">
                  <c:v>0.482739040832877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2571416"/>
        <c:axId val="2102568408"/>
      </c:scatterChart>
      <c:catAx>
        <c:axId val="2102562328"/>
        <c:scaling>
          <c:orientation val="minMax"/>
        </c:scaling>
        <c:delete val="0"/>
        <c:axPos val="b"/>
        <c:majorTickMark val="out"/>
        <c:minorTickMark val="none"/>
        <c:tickLblPos val="nextTo"/>
        <c:crossAx val="2102565304"/>
        <c:crosses val="autoZero"/>
        <c:auto val="1"/>
        <c:lblAlgn val="ctr"/>
        <c:lblOffset val="100"/>
        <c:noMultiLvlLbl val="0"/>
      </c:catAx>
      <c:valAx>
        <c:axId val="2102565304"/>
        <c:scaling>
          <c:orientation val="minMax"/>
          <c:max val="1.2"/>
          <c:min val="0.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102562328"/>
        <c:crosses val="autoZero"/>
        <c:crossBetween val="between"/>
      </c:valAx>
      <c:valAx>
        <c:axId val="2102568408"/>
        <c:scaling>
          <c:orientation val="minMax"/>
          <c:max val="1.2"/>
          <c:min val="0.0"/>
        </c:scaling>
        <c:delete val="0"/>
        <c:axPos val="r"/>
        <c:numFmt formatCode="0.0%" sourceLinked="1"/>
        <c:majorTickMark val="out"/>
        <c:minorTickMark val="none"/>
        <c:tickLblPos val="nextTo"/>
        <c:crossAx val="2102571416"/>
        <c:crosses val="max"/>
        <c:crossBetween val="midCat"/>
      </c:valAx>
      <c:valAx>
        <c:axId val="2102571416"/>
        <c:scaling>
          <c:orientation val="minMax"/>
          <c:max val="10.0"/>
          <c:min val="0.0"/>
        </c:scaling>
        <c:delete val="0"/>
        <c:axPos val="t"/>
        <c:numFmt formatCode="General" sourceLinked="1"/>
        <c:majorTickMark val="none"/>
        <c:minorTickMark val="none"/>
        <c:tickLblPos val="none"/>
        <c:crossAx val="2102568408"/>
        <c:crosses val="max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Recovery from algae to solids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'Furnace Residue old'!$K$52</c:f>
              <c:strCache>
                <c:ptCount val="1"/>
                <c:pt idx="0">
                  <c:v>K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Residue old'!$A$13:$B$17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 old'!$K$53:$K$57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3553560"/>
        <c:axId val="2103556616"/>
      </c:barChart>
      <c:scatterChart>
        <c:scatterStyle val="lineMarker"/>
        <c:varyColors val="0"/>
        <c:ser>
          <c:idx val="1"/>
          <c:order val="1"/>
          <c:tx>
            <c:strRef>
              <c:f>'Furnace Residue old'!$H$20</c:f>
              <c:strCache>
                <c:ptCount val="1"/>
                <c:pt idx="0">
                  <c:v>C</c:v>
                </c:pt>
              </c:strCache>
            </c:strRef>
          </c:tx>
          <c:spPr>
            <a:ln w="47625">
              <a:noFill/>
            </a:ln>
          </c:spPr>
          <c:xVal>
            <c:numRef>
              <c:f>'Furnace Residue old'!$A$19:$A$23</c:f>
              <c:numCache>
                <c:formatCode>General</c:formatCode>
                <c:ptCount val="5"/>
                <c:pt idx="0">
                  <c:v>1.0</c:v>
                </c:pt>
                <c:pt idx="1">
                  <c:v>3.0</c:v>
                </c:pt>
                <c:pt idx="2">
                  <c:v>5.0</c:v>
                </c:pt>
                <c:pt idx="3">
                  <c:v>7.0</c:v>
                </c:pt>
                <c:pt idx="4">
                  <c:v>9.0</c:v>
                </c:pt>
              </c:numCache>
            </c:numRef>
          </c:xVal>
          <c:yVal>
            <c:numRef>
              <c:f>'Furnace Residue old'!$H$21:$H$25</c:f>
              <c:numCache>
                <c:formatCode>0.0%</c:formatCode>
                <c:ptCount val="5"/>
                <c:pt idx="0">
                  <c:v>0.354724975667104</c:v>
                </c:pt>
                <c:pt idx="1">
                  <c:v>0.346932958716027</c:v>
                </c:pt>
                <c:pt idx="2">
                  <c:v>0.45870142742551</c:v>
                </c:pt>
                <c:pt idx="3">
                  <c:v>0.471510379805503</c:v>
                </c:pt>
                <c:pt idx="4">
                  <c:v>0.472342101859614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'Furnace Residue old'!$I$20</c:f>
              <c:strCache>
                <c:ptCount val="1"/>
                <c:pt idx="0">
                  <c:v>O</c:v>
                </c:pt>
              </c:strCache>
            </c:strRef>
          </c:tx>
          <c:spPr>
            <a:ln w="47625">
              <a:noFill/>
            </a:ln>
          </c:spPr>
          <c:xVal>
            <c:numRef>
              <c:f>'Furnace Residue old'!$A$19:$A$23</c:f>
              <c:numCache>
                <c:formatCode>General</c:formatCode>
                <c:ptCount val="5"/>
                <c:pt idx="0">
                  <c:v>1.0</c:v>
                </c:pt>
                <c:pt idx="1">
                  <c:v>3.0</c:v>
                </c:pt>
                <c:pt idx="2">
                  <c:v>5.0</c:v>
                </c:pt>
                <c:pt idx="3">
                  <c:v>7.0</c:v>
                </c:pt>
                <c:pt idx="4">
                  <c:v>9.0</c:v>
                </c:pt>
              </c:numCache>
            </c:numRef>
          </c:xVal>
          <c:yVal>
            <c:numRef>
              <c:f>'Furnace Residue old'!$I$21:$I$25</c:f>
              <c:numCache>
                <c:formatCode>0.0%</c:formatCode>
                <c:ptCount val="5"/>
                <c:pt idx="0">
                  <c:v>0.231241161318705</c:v>
                </c:pt>
                <c:pt idx="1">
                  <c:v>0.0576386369775732</c:v>
                </c:pt>
                <c:pt idx="2">
                  <c:v>0.446902450808468</c:v>
                </c:pt>
                <c:pt idx="3">
                  <c:v>0.17090570125583</c:v>
                </c:pt>
                <c:pt idx="4">
                  <c:v>0.274610427932894</c:v>
                </c:pt>
              </c:numCache>
            </c:numRef>
          </c:yVal>
          <c:smooth val="0"/>
        </c:ser>
        <c:ser>
          <c:idx val="6"/>
          <c:order val="3"/>
          <c:tx>
            <c:strRef>
              <c:f>'Furnace Residue old'!$M$20</c:f>
              <c:strCache>
                <c:ptCount val="1"/>
                <c:pt idx="0">
                  <c:v>Na</c:v>
                </c:pt>
              </c:strCache>
            </c:strRef>
          </c:tx>
          <c:spPr>
            <a:ln w="47625">
              <a:noFill/>
            </a:ln>
          </c:spPr>
          <c:xVal>
            <c:numRef>
              <c:f>'Furnace Residue old'!$A$19:$A$23</c:f>
              <c:numCache>
                <c:formatCode>General</c:formatCode>
                <c:ptCount val="5"/>
                <c:pt idx="0">
                  <c:v>1.0</c:v>
                </c:pt>
                <c:pt idx="1">
                  <c:v>3.0</c:v>
                </c:pt>
                <c:pt idx="2">
                  <c:v>5.0</c:v>
                </c:pt>
                <c:pt idx="3">
                  <c:v>7.0</c:v>
                </c:pt>
                <c:pt idx="4">
                  <c:v>9.0</c:v>
                </c:pt>
              </c:numCache>
            </c:numRef>
          </c:xVal>
          <c:yVal>
            <c:numRef>
              <c:f>'Furnace Residue old'!$M$21:$M$25</c:f>
              <c:numCache>
                <c:formatCode>0.0%</c:formatCode>
                <c:ptCount val="5"/>
                <c:pt idx="0">
                  <c:v>0.0703174453277473</c:v>
                </c:pt>
                <c:pt idx="1">
                  <c:v>0.190659603373814</c:v>
                </c:pt>
                <c:pt idx="2">
                  <c:v>0.250034290236516</c:v>
                </c:pt>
                <c:pt idx="3">
                  <c:v>0.150256613900814</c:v>
                </c:pt>
                <c:pt idx="4">
                  <c:v>0.435336626623859</c:v>
                </c:pt>
              </c:numCache>
            </c:numRef>
          </c:yVal>
          <c:smooth val="0"/>
        </c:ser>
        <c:ser>
          <c:idx val="9"/>
          <c:order val="4"/>
          <c:tx>
            <c:strRef>
              <c:f>'Furnace Residue old'!$Q$20</c:f>
              <c:strCache>
                <c:ptCount val="1"/>
                <c:pt idx="0">
                  <c:v>K</c:v>
                </c:pt>
              </c:strCache>
            </c:strRef>
          </c:tx>
          <c:spPr>
            <a:ln w="47625">
              <a:noFill/>
            </a:ln>
          </c:spPr>
          <c:xVal>
            <c:numRef>
              <c:f>'Furnace Residue old'!$A$19:$A$23</c:f>
              <c:numCache>
                <c:formatCode>General</c:formatCode>
                <c:ptCount val="5"/>
                <c:pt idx="0">
                  <c:v>1.0</c:v>
                </c:pt>
                <c:pt idx="1">
                  <c:v>3.0</c:v>
                </c:pt>
                <c:pt idx="2">
                  <c:v>5.0</c:v>
                </c:pt>
                <c:pt idx="3">
                  <c:v>7.0</c:v>
                </c:pt>
                <c:pt idx="4">
                  <c:v>9.0</c:v>
                </c:pt>
              </c:numCache>
            </c:numRef>
          </c:xVal>
          <c:yVal>
            <c:numRef>
              <c:f>'Furnace Residue old'!$Q$21:$Q$25</c:f>
              <c:numCache>
                <c:formatCode>0.0%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0.442780378003007</c:v>
                </c:pt>
                <c:pt idx="3">
                  <c:v>0.0</c:v>
                </c:pt>
                <c:pt idx="4">
                  <c:v>0.331146859522587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3562728"/>
        <c:axId val="2103559720"/>
      </c:scatterChart>
      <c:catAx>
        <c:axId val="2103553560"/>
        <c:scaling>
          <c:orientation val="minMax"/>
        </c:scaling>
        <c:delete val="0"/>
        <c:axPos val="b"/>
        <c:majorTickMark val="out"/>
        <c:minorTickMark val="none"/>
        <c:tickLblPos val="nextTo"/>
        <c:crossAx val="2103556616"/>
        <c:crosses val="autoZero"/>
        <c:auto val="1"/>
        <c:lblAlgn val="ctr"/>
        <c:lblOffset val="100"/>
        <c:noMultiLvlLbl val="0"/>
      </c:catAx>
      <c:valAx>
        <c:axId val="2103556616"/>
        <c:scaling>
          <c:orientation val="minMax"/>
          <c:max val="1.2"/>
          <c:min val="0.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103553560"/>
        <c:crosses val="autoZero"/>
        <c:crossBetween val="between"/>
      </c:valAx>
      <c:valAx>
        <c:axId val="2103559720"/>
        <c:scaling>
          <c:orientation val="minMax"/>
          <c:max val="1.2"/>
          <c:min val="0.0"/>
        </c:scaling>
        <c:delete val="1"/>
        <c:axPos val="r"/>
        <c:numFmt formatCode="0.0%" sourceLinked="1"/>
        <c:majorTickMark val="out"/>
        <c:minorTickMark val="none"/>
        <c:tickLblPos val="nextTo"/>
        <c:crossAx val="2103562728"/>
        <c:crosses val="max"/>
        <c:crossBetween val="midCat"/>
      </c:valAx>
      <c:valAx>
        <c:axId val="2103562728"/>
        <c:scaling>
          <c:orientation val="minMax"/>
          <c:max val="10.0"/>
          <c:min val="0.0"/>
        </c:scaling>
        <c:delete val="0"/>
        <c:axPos val="t"/>
        <c:numFmt formatCode="General" sourceLinked="1"/>
        <c:majorTickMark val="none"/>
        <c:minorTickMark val="none"/>
        <c:tickLblPos val="none"/>
        <c:crossAx val="2103559720"/>
        <c:crosses val="max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Catalyst</a:t>
            </a:r>
            <a:r>
              <a:rPr lang="en-US" baseline="0"/>
              <a:t> retention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'Furnace Residue old'!$K$52</c:f>
              <c:strCache>
                <c:ptCount val="1"/>
                <c:pt idx="0">
                  <c:v>K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Residue old'!$A$13:$B$17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 old'!$K$53:$K$57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3604664"/>
        <c:axId val="2103607544"/>
      </c:barChart>
      <c:scatterChart>
        <c:scatterStyle val="lineMarker"/>
        <c:varyColors val="0"/>
        <c:ser>
          <c:idx val="3"/>
          <c:order val="1"/>
          <c:tx>
            <c:strRef>
              <c:f>'Furnace Residue old'!$K$12</c:f>
              <c:strCache>
                <c:ptCount val="1"/>
                <c:pt idx="0">
                  <c:v>Mg</c:v>
                </c:pt>
              </c:strCache>
            </c:strRef>
          </c:tx>
          <c:spPr>
            <a:ln w="47625">
              <a:noFill/>
            </a:ln>
          </c:spPr>
          <c:marker>
            <c:symbol val="square"/>
            <c:size val="9"/>
          </c:marker>
          <c:xVal>
            <c:numRef>
              <c:f>'Furnace Residue old'!$A$19:$A$23</c:f>
              <c:numCache>
                <c:formatCode>General</c:formatCode>
                <c:ptCount val="5"/>
                <c:pt idx="0">
                  <c:v>1.0</c:v>
                </c:pt>
                <c:pt idx="1">
                  <c:v>3.0</c:v>
                </c:pt>
                <c:pt idx="2">
                  <c:v>5.0</c:v>
                </c:pt>
                <c:pt idx="3">
                  <c:v>7.0</c:v>
                </c:pt>
                <c:pt idx="4">
                  <c:v>9.0</c:v>
                </c:pt>
              </c:numCache>
            </c:numRef>
          </c:xVal>
          <c:yVal>
            <c:numRef>
              <c:f>'Furnace Residue old'!$K$13:$K$17</c:f>
              <c:numCache>
                <c:formatCode>0.0%</c:formatCode>
                <c:ptCount val="5"/>
                <c:pt idx="0">
                  <c:v>0.724084842816646</c:v>
                </c:pt>
                <c:pt idx="1">
                  <c:v>0.754814294982685</c:v>
                </c:pt>
                <c:pt idx="2">
                  <c:v>0.895010880931865</c:v>
                </c:pt>
                <c:pt idx="3">
                  <c:v>0.688105731185525</c:v>
                </c:pt>
                <c:pt idx="4">
                  <c:v>0.945139289080731</c:v>
                </c:pt>
              </c:numCache>
            </c:numRef>
          </c:yVal>
          <c:smooth val="0"/>
        </c:ser>
        <c:ser>
          <c:idx val="4"/>
          <c:order val="2"/>
          <c:tx>
            <c:strRef>
              <c:f>'Furnace Residue old'!$M$12</c:f>
              <c:strCache>
                <c:ptCount val="1"/>
                <c:pt idx="0">
                  <c:v>Si</c:v>
                </c:pt>
              </c:strCache>
            </c:strRef>
          </c:tx>
          <c:spPr>
            <a:ln w="47625">
              <a:noFill/>
            </a:ln>
          </c:spPr>
          <c:marker>
            <c:symbol val="square"/>
            <c:size val="9"/>
          </c:marker>
          <c:xVal>
            <c:numRef>
              <c:f>'Furnace Residue old'!$A$19:$A$23</c:f>
              <c:numCache>
                <c:formatCode>General</c:formatCode>
                <c:ptCount val="5"/>
                <c:pt idx="0">
                  <c:v>1.0</c:v>
                </c:pt>
                <c:pt idx="1">
                  <c:v>3.0</c:v>
                </c:pt>
                <c:pt idx="2">
                  <c:v>5.0</c:v>
                </c:pt>
                <c:pt idx="3">
                  <c:v>7.0</c:v>
                </c:pt>
                <c:pt idx="4">
                  <c:v>9.0</c:v>
                </c:pt>
              </c:numCache>
            </c:numRef>
          </c:xVal>
          <c:yVal>
            <c:numRef>
              <c:f>'Furnace Residue old'!$M$13:$M$17</c:f>
              <c:numCache>
                <c:formatCode>0.0%</c:formatCode>
                <c:ptCount val="5"/>
                <c:pt idx="0">
                  <c:v>0.727092090242055</c:v>
                </c:pt>
                <c:pt idx="1">
                  <c:v>0.694244808741133</c:v>
                </c:pt>
                <c:pt idx="2">
                  <c:v>0.829970151064269</c:v>
                </c:pt>
                <c:pt idx="3">
                  <c:v>0.78680673257258</c:v>
                </c:pt>
                <c:pt idx="4">
                  <c:v>0.916404301394938</c:v>
                </c:pt>
              </c:numCache>
            </c:numRef>
          </c:yVal>
          <c:smooth val="0"/>
        </c:ser>
        <c:ser>
          <c:idx val="10"/>
          <c:order val="3"/>
          <c:tx>
            <c:strRef>
              <c:f>'Furnace Residue old'!$S$12</c:f>
              <c:strCache>
                <c:ptCount val="1"/>
                <c:pt idx="0">
                  <c:v>Ca</c:v>
                </c:pt>
              </c:strCache>
            </c:strRef>
          </c:tx>
          <c:spPr>
            <a:ln w="47625">
              <a:noFill/>
            </a:ln>
          </c:spPr>
          <c:xVal>
            <c:numRef>
              <c:f>'Furnace Residue old'!$A$19:$A$23</c:f>
              <c:numCache>
                <c:formatCode>General</c:formatCode>
                <c:ptCount val="5"/>
                <c:pt idx="0">
                  <c:v>1.0</c:v>
                </c:pt>
                <c:pt idx="1">
                  <c:v>3.0</c:v>
                </c:pt>
                <c:pt idx="2">
                  <c:v>5.0</c:v>
                </c:pt>
                <c:pt idx="3">
                  <c:v>7.0</c:v>
                </c:pt>
                <c:pt idx="4">
                  <c:v>9.0</c:v>
                </c:pt>
              </c:numCache>
            </c:numRef>
          </c:xVal>
          <c:yVal>
            <c:numRef>
              <c:f>'Furnace Residue old'!$S$13:$S$17</c:f>
              <c:numCache>
                <c:formatCode>0.0%</c:formatCode>
                <c:ptCount val="5"/>
                <c:pt idx="0">
                  <c:v>1.032548606397866</c:v>
                </c:pt>
                <c:pt idx="1">
                  <c:v>0.692462673019578</c:v>
                </c:pt>
                <c:pt idx="2">
                  <c:v>0.765884146455109</c:v>
                </c:pt>
                <c:pt idx="3">
                  <c:v>0.593329414083843</c:v>
                </c:pt>
                <c:pt idx="4">
                  <c:v>0.482739040832877</c:v>
                </c:pt>
              </c:numCache>
            </c:numRef>
          </c:yVal>
          <c:smooth val="0"/>
        </c:ser>
        <c:ser>
          <c:idx val="0"/>
          <c:order val="4"/>
          <c:tx>
            <c:strRef>
              <c:f>'Furnace Residue old'!$W$12</c:f>
              <c:strCache>
                <c:ptCount val="1"/>
                <c:pt idx="0">
                  <c:v>Fe</c:v>
                </c:pt>
              </c:strCache>
            </c:strRef>
          </c:tx>
          <c:spPr>
            <a:ln w="47625">
              <a:noFill/>
            </a:ln>
          </c:spPr>
          <c:xVal>
            <c:numRef>
              <c:f>'Furnace Residue old'!$A$19:$A$23</c:f>
              <c:numCache>
                <c:formatCode>General</c:formatCode>
                <c:ptCount val="5"/>
                <c:pt idx="0">
                  <c:v>1.0</c:v>
                </c:pt>
                <c:pt idx="1">
                  <c:v>3.0</c:v>
                </c:pt>
                <c:pt idx="2">
                  <c:v>5.0</c:v>
                </c:pt>
                <c:pt idx="3">
                  <c:v>7.0</c:v>
                </c:pt>
                <c:pt idx="4">
                  <c:v>9.0</c:v>
                </c:pt>
              </c:numCache>
            </c:numRef>
          </c:xVal>
          <c:yVal>
            <c:numRef>
              <c:f>'Furnace Residue old'!$W$13:$W$17</c:f>
              <c:numCache>
                <c:formatCode>0.0%</c:formatCode>
                <c:ptCount val="5"/>
                <c:pt idx="0">
                  <c:v>0.550282684269286</c:v>
                </c:pt>
                <c:pt idx="1">
                  <c:v>1.067158507707915</c:v>
                </c:pt>
                <c:pt idx="2">
                  <c:v>0.416502826563995</c:v>
                </c:pt>
                <c:pt idx="3">
                  <c:v>0.645294110094712</c:v>
                </c:pt>
                <c:pt idx="4">
                  <c:v>0.71301014726536</c:v>
                </c:pt>
              </c:numCache>
            </c:numRef>
          </c:yVal>
          <c:smooth val="0"/>
        </c:ser>
        <c:ser>
          <c:idx val="1"/>
          <c:order val="5"/>
          <c:tx>
            <c:strRef>
              <c:f>'Furnace Residue old'!$T$12</c:f>
              <c:strCache>
                <c:ptCount val="1"/>
                <c:pt idx="0">
                  <c:v>Ti</c:v>
                </c:pt>
              </c:strCache>
            </c:strRef>
          </c:tx>
          <c:spPr>
            <a:ln w="47625">
              <a:noFill/>
            </a:ln>
          </c:spPr>
          <c:xVal>
            <c:numRef>
              <c:f>'Furnace Residue old'!$A$19:$A$23</c:f>
              <c:numCache>
                <c:formatCode>General</c:formatCode>
                <c:ptCount val="5"/>
                <c:pt idx="0">
                  <c:v>1.0</c:v>
                </c:pt>
                <c:pt idx="1">
                  <c:v>3.0</c:v>
                </c:pt>
                <c:pt idx="2">
                  <c:v>5.0</c:v>
                </c:pt>
                <c:pt idx="3">
                  <c:v>7.0</c:v>
                </c:pt>
                <c:pt idx="4">
                  <c:v>9.0</c:v>
                </c:pt>
              </c:numCache>
            </c:numRef>
          </c:xVal>
          <c:yVal>
            <c:numRef>
              <c:f>'Furnace Residue old'!$T$13:$T$17</c:f>
              <c:numCache>
                <c:formatCode>0.0%</c:formatCode>
                <c:ptCount val="5"/>
                <c:pt idx="0">
                  <c:v>1.240429847908683</c:v>
                </c:pt>
                <c:pt idx="1">
                  <c:v>1.17380851050626</c:v>
                </c:pt>
                <c:pt idx="2">
                  <c:v>0.779737293030147</c:v>
                </c:pt>
                <c:pt idx="3">
                  <c:v>1.15560016267194</c:v>
                </c:pt>
                <c:pt idx="4">
                  <c:v>1.099043266975424</c:v>
                </c:pt>
              </c:numCache>
            </c:numRef>
          </c:yVal>
          <c:smooth val="0"/>
        </c:ser>
        <c:ser>
          <c:idx val="2"/>
          <c:order val="6"/>
          <c:tx>
            <c:strRef>
              <c:f>'Furnace Residue old'!$V$12</c:f>
              <c:strCache>
                <c:ptCount val="1"/>
                <c:pt idx="0">
                  <c:v>Mn</c:v>
                </c:pt>
              </c:strCache>
            </c:strRef>
          </c:tx>
          <c:spPr>
            <a:ln w="47625">
              <a:noFill/>
            </a:ln>
          </c:spPr>
          <c:xVal>
            <c:numRef>
              <c:f>'Furnace Residue old'!$A$19:$A$23</c:f>
              <c:numCache>
                <c:formatCode>General</c:formatCode>
                <c:ptCount val="5"/>
                <c:pt idx="0">
                  <c:v>1.0</c:v>
                </c:pt>
                <c:pt idx="1">
                  <c:v>3.0</c:v>
                </c:pt>
                <c:pt idx="2">
                  <c:v>5.0</c:v>
                </c:pt>
                <c:pt idx="3">
                  <c:v>7.0</c:v>
                </c:pt>
                <c:pt idx="4">
                  <c:v>9.0</c:v>
                </c:pt>
              </c:numCache>
            </c:numRef>
          </c:xVal>
          <c:yVal>
            <c:numRef>
              <c:f>'Furnace Residue old'!$V$13:$V$17</c:f>
              <c:numCache>
                <c:formatCode>0.0%</c:formatCode>
                <c:ptCount val="5"/>
                <c:pt idx="0">
                  <c:v>0.631513046425766</c:v>
                </c:pt>
                <c:pt idx="1">
                  <c:v>1.09286314085073</c:v>
                </c:pt>
                <c:pt idx="2">
                  <c:v>0.550518733584611</c:v>
                </c:pt>
                <c:pt idx="3">
                  <c:v>0.567078430713619</c:v>
                </c:pt>
                <c:pt idx="4">
                  <c:v>0.56549350210331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3613672"/>
        <c:axId val="2103610664"/>
      </c:scatterChart>
      <c:catAx>
        <c:axId val="2103604664"/>
        <c:scaling>
          <c:orientation val="minMax"/>
        </c:scaling>
        <c:delete val="0"/>
        <c:axPos val="b"/>
        <c:majorTickMark val="out"/>
        <c:minorTickMark val="none"/>
        <c:tickLblPos val="nextTo"/>
        <c:crossAx val="2103607544"/>
        <c:crosses val="autoZero"/>
        <c:auto val="1"/>
        <c:lblAlgn val="ctr"/>
        <c:lblOffset val="100"/>
        <c:noMultiLvlLbl val="0"/>
      </c:catAx>
      <c:valAx>
        <c:axId val="2103607544"/>
        <c:scaling>
          <c:orientation val="minMax"/>
          <c:max val="1.4"/>
          <c:min val="0.0"/>
        </c:scaling>
        <c:delete val="0"/>
        <c:axPos val="l"/>
        <c:numFmt formatCode="0%" sourceLinked="0"/>
        <c:majorTickMark val="out"/>
        <c:minorTickMark val="none"/>
        <c:tickLblPos val="nextTo"/>
        <c:crossAx val="2103604664"/>
        <c:crosses val="autoZero"/>
        <c:crossBetween val="between"/>
      </c:valAx>
      <c:valAx>
        <c:axId val="2103610664"/>
        <c:scaling>
          <c:orientation val="minMax"/>
          <c:max val="1.2"/>
          <c:min val="0.0"/>
        </c:scaling>
        <c:delete val="1"/>
        <c:axPos val="r"/>
        <c:numFmt formatCode="0.0%" sourceLinked="1"/>
        <c:majorTickMark val="out"/>
        <c:minorTickMark val="none"/>
        <c:tickLblPos val="nextTo"/>
        <c:crossAx val="2103613672"/>
        <c:crosses val="max"/>
        <c:crossBetween val="midCat"/>
      </c:valAx>
      <c:valAx>
        <c:axId val="2103613672"/>
        <c:scaling>
          <c:orientation val="minMax"/>
          <c:max val="10.0"/>
          <c:min val="0.0"/>
        </c:scaling>
        <c:delete val="0"/>
        <c:axPos val="t"/>
        <c:numFmt formatCode="General" sourceLinked="1"/>
        <c:majorTickMark val="none"/>
        <c:minorTickMark val="none"/>
        <c:tickLblPos val="none"/>
        <c:crossAx val="2103610664"/>
        <c:crosses val="max"/>
        <c:crossBetween val="midCat"/>
      </c:valAx>
    </c:plotArea>
    <c:legend>
      <c:legendPos val="r"/>
      <c:legendEntry>
        <c:idx val="0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</a:t>
            </a:r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'Furnace Residue old'!$K$12</c:f>
              <c:strCache>
                <c:ptCount val="1"/>
                <c:pt idx="0">
                  <c:v>Mg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Residue old'!$A$13:$B$17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 old'!$K$13:$K$17</c:f>
              <c:numCache>
                <c:formatCode>0.0%</c:formatCode>
                <c:ptCount val="5"/>
                <c:pt idx="0">
                  <c:v>0.724084842816646</c:v>
                </c:pt>
                <c:pt idx="1">
                  <c:v>0.754814294982685</c:v>
                </c:pt>
                <c:pt idx="2">
                  <c:v>0.895010880931865</c:v>
                </c:pt>
                <c:pt idx="3">
                  <c:v>0.688105731185525</c:v>
                </c:pt>
                <c:pt idx="4">
                  <c:v>0.945139289080731</c:v>
                </c:pt>
              </c:numCache>
            </c:numRef>
          </c:val>
        </c:ser>
        <c:ser>
          <c:idx val="4"/>
          <c:order val="1"/>
          <c:tx>
            <c:strRef>
              <c:f>'Furnace Residue old'!$M$12</c:f>
              <c:strCache>
                <c:ptCount val="1"/>
                <c:pt idx="0">
                  <c:v>Si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Residue old'!$A$13:$B$17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 old'!$M$13:$M$17</c:f>
              <c:numCache>
                <c:formatCode>0.0%</c:formatCode>
                <c:ptCount val="5"/>
                <c:pt idx="0">
                  <c:v>0.727092090242055</c:v>
                </c:pt>
                <c:pt idx="1">
                  <c:v>0.694244808741133</c:v>
                </c:pt>
                <c:pt idx="2">
                  <c:v>0.829970151064269</c:v>
                </c:pt>
                <c:pt idx="3">
                  <c:v>0.78680673257258</c:v>
                </c:pt>
                <c:pt idx="4">
                  <c:v>0.916404301394938</c:v>
                </c:pt>
              </c:numCache>
            </c:numRef>
          </c:val>
        </c:ser>
        <c:ser>
          <c:idx val="10"/>
          <c:order val="2"/>
          <c:tx>
            <c:strRef>
              <c:f>'Furnace Residue old'!$S$12</c:f>
              <c:strCache>
                <c:ptCount val="1"/>
                <c:pt idx="0">
                  <c:v>Ca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Residue old'!$A$13:$B$17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 old'!$S$13:$S$17</c:f>
              <c:numCache>
                <c:formatCode>0.0%</c:formatCode>
                <c:ptCount val="5"/>
                <c:pt idx="0">
                  <c:v>1.032548606397866</c:v>
                </c:pt>
                <c:pt idx="1">
                  <c:v>0.692462673019578</c:v>
                </c:pt>
                <c:pt idx="2">
                  <c:v>0.765884146455109</c:v>
                </c:pt>
                <c:pt idx="3">
                  <c:v>0.593329414083843</c:v>
                </c:pt>
                <c:pt idx="4">
                  <c:v>0.482739040832877</c:v>
                </c:pt>
              </c:numCache>
            </c:numRef>
          </c:val>
        </c:ser>
        <c:ser>
          <c:idx val="0"/>
          <c:order val="3"/>
          <c:tx>
            <c:strRef>
              <c:f>'Furnace Residue old'!$W$12</c:f>
              <c:strCache>
                <c:ptCount val="1"/>
                <c:pt idx="0">
                  <c:v>Fe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Residue old'!$A$13:$B$17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 old'!$W$13:$W$17</c:f>
              <c:numCache>
                <c:formatCode>0.0%</c:formatCode>
                <c:ptCount val="5"/>
                <c:pt idx="0">
                  <c:v>0.550282684269286</c:v>
                </c:pt>
                <c:pt idx="1">
                  <c:v>1.067158507707915</c:v>
                </c:pt>
                <c:pt idx="2">
                  <c:v>0.416502826563995</c:v>
                </c:pt>
                <c:pt idx="3">
                  <c:v>0.645294110094712</c:v>
                </c:pt>
                <c:pt idx="4">
                  <c:v>0.71301014726536</c:v>
                </c:pt>
              </c:numCache>
            </c:numRef>
          </c:val>
        </c:ser>
        <c:ser>
          <c:idx val="1"/>
          <c:order val="4"/>
          <c:tx>
            <c:strRef>
              <c:f>'Furnace Residue old'!$T$12</c:f>
              <c:strCache>
                <c:ptCount val="1"/>
                <c:pt idx="0">
                  <c:v>Ti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Residue old'!$A$13:$B$17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 old'!$T$13:$T$17</c:f>
              <c:numCache>
                <c:formatCode>0.0%</c:formatCode>
                <c:ptCount val="5"/>
                <c:pt idx="0">
                  <c:v>1.240429847908683</c:v>
                </c:pt>
                <c:pt idx="1">
                  <c:v>1.17380851050626</c:v>
                </c:pt>
                <c:pt idx="2">
                  <c:v>0.779737293030147</c:v>
                </c:pt>
                <c:pt idx="3">
                  <c:v>1.15560016267194</c:v>
                </c:pt>
                <c:pt idx="4">
                  <c:v>1.099043266975424</c:v>
                </c:pt>
              </c:numCache>
            </c:numRef>
          </c:val>
        </c:ser>
        <c:ser>
          <c:idx val="2"/>
          <c:order val="5"/>
          <c:tx>
            <c:strRef>
              <c:f>'Furnace Residue old'!$V$12</c:f>
              <c:strCache>
                <c:ptCount val="1"/>
                <c:pt idx="0">
                  <c:v>Mn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Residue old'!$A$13:$B$17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 old'!$V$13:$V$17</c:f>
              <c:numCache>
                <c:formatCode>0.0%</c:formatCode>
                <c:ptCount val="5"/>
                <c:pt idx="0">
                  <c:v>0.631513046425766</c:v>
                </c:pt>
                <c:pt idx="1">
                  <c:v>1.09286314085073</c:v>
                </c:pt>
                <c:pt idx="2">
                  <c:v>0.550518733584611</c:v>
                </c:pt>
                <c:pt idx="3">
                  <c:v>0.567078430713619</c:v>
                </c:pt>
                <c:pt idx="4">
                  <c:v>0.56549350210331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2629592"/>
        <c:axId val="2102632728"/>
      </c:barChart>
      <c:catAx>
        <c:axId val="2102629592"/>
        <c:scaling>
          <c:orientation val="minMax"/>
        </c:scaling>
        <c:delete val="0"/>
        <c:axPos val="b"/>
        <c:majorTickMark val="out"/>
        <c:minorTickMark val="none"/>
        <c:tickLblPos val="nextTo"/>
        <c:crossAx val="2102632728"/>
        <c:crosses val="autoZero"/>
        <c:auto val="1"/>
        <c:lblAlgn val="ctr"/>
        <c:lblOffset val="100"/>
        <c:noMultiLvlLbl val="0"/>
      </c:catAx>
      <c:valAx>
        <c:axId val="2102632728"/>
        <c:scaling>
          <c:orientation val="minMax"/>
          <c:max val="1.4"/>
          <c:min val="0.0"/>
        </c:scaling>
        <c:delete val="0"/>
        <c:axPos val="l"/>
        <c:numFmt formatCode="0%" sourceLinked="0"/>
        <c:majorTickMark val="out"/>
        <c:minorTickMark val="none"/>
        <c:tickLblPos val="nextTo"/>
        <c:crossAx val="21026295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rgbClr val="FFFFFF"/>
      </a:solidFill>
    </a:ln>
  </c:spPr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'Furnace Residue old'!$H$20</c:f>
              <c:strCache>
                <c:ptCount val="1"/>
                <c:pt idx="0">
                  <c:v>C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Residue old'!$A$13:$B$17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 old'!$H$21:$H$25</c:f>
              <c:numCache>
                <c:formatCode>0.0%</c:formatCode>
                <c:ptCount val="5"/>
                <c:pt idx="0">
                  <c:v>0.354724975667104</c:v>
                </c:pt>
                <c:pt idx="1">
                  <c:v>0.346932958716027</c:v>
                </c:pt>
                <c:pt idx="2">
                  <c:v>0.45870142742551</c:v>
                </c:pt>
                <c:pt idx="3">
                  <c:v>0.471510379805503</c:v>
                </c:pt>
                <c:pt idx="4">
                  <c:v>0.472342101859614</c:v>
                </c:pt>
              </c:numCache>
            </c:numRef>
          </c:val>
        </c:ser>
        <c:ser>
          <c:idx val="4"/>
          <c:order val="1"/>
          <c:tx>
            <c:strRef>
              <c:f>'Furnace Residue old'!$I$20</c:f>
              <c:strCache>
                <c:ptCount val="1"/>
                <c:pt idx="0">
                  <c:v>O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Residue old'!$A$13:$B$17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 old'!$I$21:$I$25</c:f>
              <c:numCache>
                <c:formatCode>0.0%</c:formatCode>
                <c:ptCount val="5"/>
                <c:pt idx="0">
                  <c:v>0.231241161318705</c:v>
                </c:pt>
                <c:pt idx="1">
                  <c:v>0.0576386369775732</c:v>
                </c:pt>
                <c:pt idx="2">
                  <c:v>0.446902450808468</c:v>
                </c:pt>
                <c:pt idx="3">
                  <c:v>0.17090570125583</c:v>
                </c:pt>
                <c:pt idx="4">
                  <c:v>0.274610427932894</c:v>
                </c:pt>
              </c:numCache>
            </c:numRef>
          </c:val>
        </c:ser>
        <c:ser>
          <c:idx val="10"/>
          <c:order val="2"/>
          <c:tx>
            <c:strRef>
              <c:f>'Furnace Residue old'!$M$20</c:f>
              <c:strCache>
                <c:ptCount val="1"/>
                <c:pt idx="0">
                  <c:v>Na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Residue old'!$A$13:$B$17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 old'!$M$21:$M$25</c:f>
              <c:numCache>
                <c:formatCode>0.0%</c:formatCode>
                <c:ptCount val="5"/>
                <c:pt idx="0">
                  <c:v>0.0703174453277473</c:v>
                </c:pt>
                <c:pt idx="1">
                  <c:v>0.190659603373814</c:v>
                </c:pt>
                <c:pt idx="2">
                  <c:v>0.250034290236516</c:v>
                </c:pt>
                <c:pt idx="3">
                  <c:v>0.150256613900814</c:v>
                </c:pt>
                <c:pt idx="4">
                  <c:v>0.435336626623859</c:v>
                </c:pt>
              </c:numCache>
            </c:numRef>
          </c:val>
        </c:ser>
        <c:ser>
          <c:idx val="0"/>
          <c:order val="3"/>
          <c:tx>
            <c:strRef>
              <c:f>'Furnace Residue old'!$N$20</c:f>
              <c:strCache>
                <c:ptCount val="1"/>
                <c:pt idx="0">
                  <c:v>P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Residue old'!$A$13:$B$17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 old'!$N$21:$N$25</c:f>
              <c:numCache>
                <c:formatCode>0.0%</c:formatCode>
                <c:ptCount val="5"/>
                <c:pt idx="0">
                  <c:v>2.521883503298372</c:v>
                </c:pt>
                <c:pt idx="1">
                  <c:v>1.517213987344166</c:v>
                </c:pt>
                <c:pt idx="2">
                  <c:v>1.977592621899003</c:v>
                </c:pt>
                <c:pt idx="3">
                  <c:v>1.606996533418471</c:v>
                </c:pt>
                <c:pt idx="4">
                  <c:v>1.792203068327386</c:v>
                </c:pt>
              </c:numCache>
            </c:numRef>
          </c:val>
        </c:ser>
        <c:ser>
          <c:idx val="1"/>
          <c:order val="4"/>
          <c:tx>
            <c:strRef>
              <c:f>'Furnace Residue old'!$O$20</c:f>
              <c:strCache>
                <c:ptCount val="1"/>
                <c:pt idx="0">
                  <c:v>S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Residue old'!$A$13:$B$17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 old'!$O$21:$O$25</c:f>
              <c:numCache>
                <c:formatCode>0.0%</c:formatCode>
                <c:ptCount val="5"/>
                <c:pt idx="0">
                  <c:v>0.412444206730898</c:v>
                </c:pt>
                <c:pt idx="1">
                  <c:v>0.364659387289294</c:v>
                </c:pt>
                <c:pt idx="2">
                  <c:v>0.269183641659807</c:v>
                </c:pt>
                <c:pt idx="3">
                  <c:v>0.433528330186583</c:v>
                </c:pt>
                <c:pt idx="4">
                  <c:v>0.711351361661241</c:v>
                </c:pt>
              </c:numCache>
            </c:numRef>
          </c:val>
        </c:ser>
        <c:ser>
          <c:idx val="2"/>
          <c:order val="5"/>
          <c:tx>
            <c:strRef>
              <c:f>'Furnace Residue old'!$Q$20</c:f>
              <c:strCache>
                <c:ptCount val="1"/>
                <c:pt idx="0">
                  <c:v>K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Residue old'!$A$13:$B$17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 old'!$Q$21:$Q$25</c:f>
              <c:numCache>
                <c:formatCode>0.0%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0.442780378003007</c:v>
                </c:pt>
                <c:pt idx="3">
                  <c:v>0.0</c:v>
                </c:pt>
                <c:pt idx="4">
                  <c:v>0.331146859522587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2682792"/>
        <c:axId val="2102685928"/>
      </c:barChart>
      <c:catAx>
        <c:axId val="2102682792"/>
        <c:scaling>
          <c:orientation val="minMax"/>
        </c:scaling>
        <c:delete val="0"/>
        <c:axPos val="b"/>
        <c:majorTickMark val="out"/>
        <c:minorTickMark val="none"/>
        <c:tickLblPos val="nextTo"/>
        <c:crossAx val="2102685928"/>
        <c:crosses val="autoZero"/>
        <c:auto val="1"/>
        <c:lblAlgn val="ctr"/>
        <c:lblOffset val="100"/>
        <c:noMultiLvlLbl val="0"/>
      </c:catAx>
      <c:valAx>
        <c:axId val="2102685928"/>
        <c:scaling>
          <c:orientation val="minMax"/>
          <c:min val="0.0"/>
        </c:scaling>
        <c:delete val="0"/>
        <c:axPos val="l"/>
        <c:numFmt formatCode="0%" sourceLinked="0"/>
        <c:majorTickMark val="out"/>
        <c:minorTickMark val="none"/>
        <c:tickLblPos val="nextTo"/>
        <c:crossAx val="2102682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solidFill>
        <a:srgbClr val="FFFFFF"/>
      </a:solidFill>
    </a:ln>
  </c:spPr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</a:t>
            </a:r>
          </a:p>
        </c:rich>
      </c:tx>
      <c:layout>
        <c:manualLayout>
          <c:xMode val="edge"/>
          <c:yMode val="edge"/>
          <c:x val="0.00154768153980756"/>
          <c:y val="0.0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/>
              </a:solidFill>
            </c:spPr>
          </c:dPt>
          <c:dPt>
            <c:idx val="3"/>
            <c:bubble3D val="0"/>
            <c:spPr>
              <a:solidFill>
                <a:schemeClr val="accent5"/>
              </a:solidFill>
            </c:spPr>
          </c:dPt>
          <c:dPt>
            <c:idx val="4"/>
            <c:bubble3D val="0"/>
            <c:spPr>
              <a:solidFill>
                <a:schemeClr val="accent2"/>
              </a:solidFill>
            </c:spPr>
          </c:dPt>
          <c:dPt>
            <c:idx val="5"/>
            <c:bubble3D val="0"/>
            <c:spPr>
              <a:solidFill>
                <a:schemeClr val="accent4"/>
              </a:solidFill>
            </c:spPr>
          </c:dPt>
          <c:dPt>
            <c:idx val="6"/>
            <c:bubble3D val="0"/>
            <c:spPr>
              <a:solidFill>
                <a:srgbClr val="D9D9D9"/>
              </a:solidFill>
            </c:spPr>
          </c:dPt>
          <c:dLbls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Averages!$S$3:$Y$3</c:f>
              <c:strCache>
                <c:ptCount val="7"/>
                <c:pt idx="0">
                  <c:v>C</c:v>
                </c:pt>
                <c:pt idx="1">
                  <c:v>O</c:v>
                </c:pt>
                <c:pt idx="2">
                  <c:v>Mg</c:v>
                </c:pt>
                <c:pt idx="3">
                  <c:v>Si</c:v>
                </c:pt>
                <c:pt idx="4">
                  <c:v>Ca</c:v>
                </c:pt>
                <c:pt idx="5">
                  <c:v>Ti</c:v>
                </c:pt>
                <c:pt idx="6">
                  <c:v>Other</c:v>
                </c:pt>
              </c:strCache>
            </c:strRef>
          </c:cat>
          <c:val>
            <c:numRef>
              <c:f>Averages!$S$4:$Y$4</c:f>
              <c:numCache>
                <c:formatCode>0.0</c:formatCode>
                <c:ptCount val="7"/>
                <c:pt idx="0">
                  <c:v>6.988333333333333</c:v>
                </c:pt>
                <c:pt idx="1">
                  <c:v>42.36666666666667</c:v>
                </c:pt>
                <c:pt idx="2">
                  <c:v>1.513333333333333</c:v>
                </c:pt>
                <c:pt idx="3">
                  <c:v>11.13</c:v>
                </c:pt>
                <c:pt idx="4">
                  <c:v>34.59</c:v>
                </c:pt>
                <c:pt idx="5">
                  <c:v>0.248</c:v>
                </c:pt>
                <c:pt idx="6">
                  <c:v>3.163666666666657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solidFill>
        <a:srgbClr val="FFFFFF"/>
      </a:solidFill>
    </a:ln>
  </c:spPr>
  <c:txPr>
    <a:bodyPr/>
    <a:lstStyle/>
    <a:p>
      <a:pPr>
        <a:defRPr>
          <a:latin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</a:t>
            </a:r>
          </a:p>
        </c:rich>
      </c:tx>
      <c:layout>
        <c:manualLayout>
          <c:xMode val="edge"/>
          <c:yMode val="edge"/>
          <c:x val="0.00245277777777776"/>
          <c:y val="0.0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/>
              </a:solidFill>
            </c:spPr>
          </c:dPt>
          <c:dPt>
            <c:idx val="3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4"/>
            <c:bubble3D val="0"/>
            <c:spPr>
              <a:solidFill>
                <a:schemeClr val="accent5"/>
              </a:solidFill>
            </c:spPr>
          </c:dPt>
          <c:dPt>
            <c:idx val="5"/>
            <c:bubble3D val="0"/>
            <c:spPr>
              <a:solidFill>
                <a:schemeClr val="accent2"/>
              </a:solidFill>
            </c:spPr>
          </c:dPt>
          <c:dPt>
            <c:idx val="8"/>
            <c:bubble3D val="0"/>
            <c:spPr>
              <a:solidFill>
                <a:schemeClr val="accent6"/>
              </a:solidFill>
            </c:spPr>
          </c:dPt>
          <c:dPt>
            <c:idx val="9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1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Lbls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Averages!$S$8:$AB$8</c:f>
              <c:strCache>
                <c:ptCount val="10"/>
                <c:pt idx="0">
                  <c:v>C</c:v>
                </c:pt>
                <c:pt idx="1">
                  <c:v>O</c:v>
                </c:pt>
                <c:pt idx="2">
                  <c:v>Mg</c:v>
                </c:pt>
                <c:pt idx="3">
                  <c:v>Al</c:v>
                </c:pt>
                <c:pt idx="4">
                  <c:v>Si</c:v>
                </c:pt>
                <c:pt idx="5">
                  <c:v>Ca</c:v>
                </c:pt>
                <c:pt idx="6">
                  <c:v>Ti</c:v>
                </c:pt>
                <c:pt idx="7">
                  <c:v>Mn</c:v>
                </c:pt>
                <c:pt idx="8">
                  <c:v>Fe</c:v>
                </c:pt>
                <c:pt idx="9">
                  <c:v>Other</c:v>
                </c:pt>
              </c:strCache>
            </c:strRef>
          </c:cat>
          <c:val>
            <c:numRef>
              <c:f>Averages!$S$9:$AB$9</c:f>
              <c:numCache>
                <c:formatCode>0.0</c:formatCode>
                <c:ptCount val="10"/>
                <c:pt idx="0">
                  <c:v>13.84142857142857</c:v>
                </c:pt>
                <c:pt idx="1">
                  <c:v>44.90999999999999</c:v>
                </c:pt>
                <c:pt idx="2">
                  <c:v>2.29</c:v>
                </c:pt>
                <c:pt idx="3">
                  <c:v>1.88</c:v>
                </c:pt>
                <c:pt idx="4">
                  <c:v>6.712857142857142</c:v>
                </c:pt>
                <c:pt idx="5">
                  <c:v>12.12285714285714</c:v>
                </c:pt>
                <c:pt idx="6">
                  <c:v>0.305</c:v>
                </c:pt>
                <c:pt idx="7">
                  <c:v>1.366666666666667</c:v>
                </c:pt>
                <c:pt idx="8">
                  <c:v>12.56875</c:v>
                </c:pt>
                <c:pt idx="9">
                  <c:v>4.002440476190486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solidFill>
        <a:srgbClr val="FFFFFF"/>
      </a:solidFill>
    </a:ln>
  </c:spPr>
  <c:txPr>
    <a:bodyPr/>
    <a:lstStyle/>
    <a:p>
      <a:pPr>
        <a:defRPr>
          <a:latin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</a:t>
            </a:r>
          </a:p>
        </c:rich>
      </c:tx>
      <c:layout>
        <c:manualLayout>
          <c:xMode val="edge"/>
          <c:yMode val="edge"/>
          <c:x val="0.000473315835520556"/>
          <c:y val="0.0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10"/>
          <c:order val="0"/>
          <c:tx>
            <c:strRef>
              <c:f>'Furnace Flour'!$S$13</c:f>
              <c:strCache>
                <c:ptCount val="1"/>
                <c:pt idx="0">
                  <c:v>Ca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'Furnace Flour'!$S$40:$S$44</c:f>
                <c:numCache>
                  <c:formatCode>General</c:formatCode>
                  <c:ptCount val="5"/>
                  <c:pt idx="0">
                    <c:v>0.0441594457113049</c:v>
                  </c:pt>
                  <c:pt idx="1">
                    <c:v>0.170815770094613</c:v>
                  </c:pt>
                  <c:pt idx="2">
                    <c:v>0.235838199439789</c:v>
                  </c:pt>
                  <c:pt idx="3">
                    <c:v>0.242509014951022</c:v>
                  </c:pt>
                  <c:pt idx="4">
                    <c:v>0.243614037527488</c:v>
                  </c:pt>
                </c:numCache>
              </c:numRef>
            </c:plus>
            <c:minus>
              <c:numRef>
                <c:f>'Furnace Flour'!$S$40:$S$44</c:f>
                <c:numCache>
                  <c:formatCode>General</c:formatCode>
                  <c:ptCount val="5"/>
                  <c:pt idx="0">
                    <c:v>0.0441594457113049</c:v>
                  </c:pt>
                  <c:pt idx="1">
                    <c:v>0.170815770094613</c:v>
                  </c:pt>
                  <c:pt idx="2">
                    <c:v>0.235838199439789</c:v>
                  </c:pt>
                  <c:pt idx="3">
                    <c:v>0.242509014951022</c:v>
                  </c:pt>
                  <c:pt idx="4">
                    <c:v>0.243614037527488</c:v>
                  </c:pt>
                </c:numCache>
              </c:numRef>
            </c:minus>
          </c:errBars>
          <c:cat>
            <c:multiLvlStrRef>
              <c:f>'Furnace Flour'!$A$14:$B$18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Flour'!$S$14:$S$18</c:f>
              <c:numCache>
                <c:formatCode>0.0%</c:formatCode>
                <c:ptCount val="5"/>
                <c:pt idx="0">
                  <c:v>0.792838273289552</c:v>
                </c:pt>
                <c:pt idx="1">
                  <c:v>0.710359720173649</c:v>
                </c:pt>
                <c:pt idx="2">
                  <c:v>0.681939067353207</c:v>
                </c:pt>
                <c:pt idx="3">
                  <c:v>0.892201494974577</c:v>
                </c:pt>
                <c:pt idx="4">
                  <c:v>0.700705836064368</c:v>
                </c:pt>
              </c:numCache>
            </c:numRef>
          </c:val>
        </c:ser>
        <c:ser>
          <c:idx val="4"/>
          <c:order val="1"/>
          <c:tx>
            <c:strRef>
              <c:f>'Furnace Flour'!$M$13</c:f>
              <c:strCache>
                <c:ptCount val="1"/>
                <c:pt idx="0">
                  <c:v>Si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'Furnace Flour'!$M$40:$M$44</c:f>
                <c:numCache>
                  <c:formatCode>General</c:formatCode>
                  <c:ptCount val="5"/>
                  <c:pt idx="0">
                    <c:v>0.0956112240545488</c:v>
                  </c:pt>
                  <c:pt idx="1">
                    <c:v>0.136886373312114</c:v>
                  </c:pt>
                  <c:pt idx="2">
                    <c:v>0.321427031922427</c:v>
                  </c:pt>
                  <c:pt idx="3">
                    <c:v>0.191504106278457</c:v>
                  </c:pt>
                  <c:pt idx="4">
                    <c:v>0.13287464474384</c:v>
                  </c:pt>
                </c:numCache>
              </c:numRef>
            </c:plus>
            <c:minus>
              <c:numRef>
                <c:f>'Furnace Flour'!$M$40:$M$44</c:f>
                <c:numCache>
                  <c:formatCode>General</c:formatCode>
                  <c:ptCount val="5"/>
                  <c:pt idx="0">
                    <c:v>0.0956112240545488</c:v>
                  </c:pt>
                  <c:pt idx="1">
                    <c:v>0.136886373312114</c:v>
                  </c:pt>
                  <c:pt idx="2">
                    <c:v>0.321427031922427</c:v>
                  </c:pt>
                  <c:pt idx="3">
                    <c:v>0.191504106278457</c:v>
                  </c:pt>
                  <c:pt idx="4">
                    <c:v>0.13287464474384</c:v>
                  </c:pt>
                </c:numCache>
              </c:numRef>
            </c:minus>
          </c:errBars>
          <c:cat>
            <c:multiLvlStrRef>
              <c:f>'Furnace Flour'!$A$14:$B$18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Flour'!$M$14:$M$18</c:f>
              <c:numCache>
                <c:formatCode>0.0%</c:formatCode>
                <c:ptCount val="5"/>
                <c:pt idx="0">
                  <c:v>0.30256432318488</c:v>
                </c:pt>
                <c:pt idx="1">
                  <c:v>0.89241547244602</c:v>
                </c:pt>
                <c:pt idx="2">
                  <c:v>0.646385211114572</c:v>
                </c:pt>
                <c:pt idx="3">
                  <c:v>0.721422726216567</c:v>
                </c:pt>
                <c:pt idx="4">
                  <c:v>0.31316662056844</c:v>
                </c:pt>
              </c:numCache>
            </c:numRef>
          </c:val>
        </c:ser>
        <c:ser>
          <c:idx val="3"/>
          <c:order val="2"/>
          <c:tx>
            <c:strRef>
              <c:f>'Furnace Flour'!$K$13</c:f>
              <c:strCache>
                <c:ptCount val="1"/>
                <c:pt idx="0">
                  <c:v>Mg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'Furnace Flour'!$K$40:$K$44</c:f>
                <c:numCache>
                  <c:formatCode>General</c:formatCode>
                  <c:ptCount val="5"/>
                  <c:pt idx="0">
                    <c:v>0.165854433825344</c:v>
                  </c:pt>
                  <c:pt idx="1">
                    <c:v>0.400948558959553</c:v>
                  </c:pt>
                  <c:pt idx="2">
                    <c:v>0.398907951344938</c:v>
                  </c:pt>
                  <c:pt idx="3">
                    <c:v>0.675212738135964</c:v>
                  </c:pt>
                  <c:pt idx="4">
                    <c:v>0.1888550460719</c:v>
                  </c:pt>
                </c:numCache>
              </c:numRef>
            </c:plus>
            <c:minus>
              <c:numRef>
                <c:f>'Furnace Flour'!$K$40:$K$44</c:f>
                <c:numCache>
                  <c:formatCode>General</c:formatCode>
                  <c:ptCount val="5"/>
                  <c:pt idx="0">
                    <c:v>0.165854433825344</c:v>
                  </c:pt>
                  <c:pt idx="1">
                    <c:v>0.400948558959553</c:v>
                  </c:pt>
                  <c:pt idx="2">
                    <c:v>0.398907951344938</c:v>
                  </c:pt>
                  <c:pt idx="3">
                    <c:v>0.675212738135964</c:v>
                  </c:pt>
                  <c:pt idx="4">
                    <c:v>0.1888550460719</c:v>
                  </c:pt>
                </c:numCache>
              </c:numRef>
            </c:minus>
          </c:errBars>
          <c:cat>
            <c:multiLvlStrRef>
              <c:f>'Furnace Flour'!$A$14:$B$18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Flour'!$K$14:$K$18</c:f>
              <c:numCache>
                <c:formatCode>0.0%</c:formatCode>
                <c:ptCount val="5"/>
                <c:pt idx="0">
                  <c:v>0.371525588165381</c:v>
                </c:pt>
                <c:pt idx="1">
                  <c:v>0.699153387615006</c:v>
                </c:pt>
                <c:pt idx="2">
                  <c:v>0.874323767222711</c:v>
                </c:pt>
                <c:pt idx="3">
                  <c:v>0.579607875943674</c:v>
                </c:pt>
                <c:pt idx="4">
                  <c:v>0.416344003149678</c:v>
                </c:pt>
              </c:numCache>
            </c:numRef>
          </c:val>
        </c:ser>
        <c:ser>
          <c:idx val="0"/>
          <c:order val="3"/>
          <c:tx>
            <c:strRef>
              <c:f>'Furnace Flour'!$W$13</c:f>
              <c:strCache>
                <c:ptCount val="1"/>
                <c:pt idx="0">
                  <c:v>Fe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'Furnace Flour'!$W$40:$W$44</c:f>
                <c:numCache>
                  <c:formatCode>General</c:formatCode>
                  <c:ptCount val="5"/>
                  <c:pt idx="0">
                    <c:v>0.0</c:v>
                  </c:pt>
                  <c:pt idx="1">
                    <c:v>0.0</c:v>
                  </c:pt>
                  <c:pt idx="2">
                    <c:v>0.0</c:v>
                  </c:pt>
                  <c:pt idx="3">
                    <c:v>0.0</c:v>
                  </c:pt>
                  <c:pt idx="4">
                    <c:v>0.0</c:v>
                  </c:pt>
                </c:numCache>
              </c:numRef>
            </c:plus>
            <c:minus>
              <c:numRef>
                <c:f>'Furnace Flour'!$W$40:$W$44</c:f>
                <c:numCache>
                  <c:formatCode>General</c:formatCode>
                  <c:ptCount val="5"/>
                  <c:pt idx="0">
                    <c:v>0.0</c:v>
                  </c:pt>
                  <c:pt idx="1">
                    <c:v>0.0</c:v>
                  </c:pt>
                  <c:pt idx="2">
                    <c:v>0.0</c:v>
                  </c:pt>
                  <c:pt idx="3">
                    <c:v>0.0</c:v>
                  </c:pt>
                  <c:pt idx="4">
                    <c:v>0.0</c:v>
                  </c:pt>
                </c:numCache>
              </c:numRef>
            </c:minus>
          </c:errBars>
          <c:cat>
            <c:multiLvlStrRef>
              <c:f>'Furnace Flour'!$A$14:$B$18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Flour'!$W$14:$W$18</c:f>
              <c:numCache>
                <c:formatCode>0.0%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5"/>
          <c:order val="4"/>
          <c:tx>
            <c:strRef>
              <c:f>'Furnace Flour'!$L$13</c:f>
              <c:strCache>
                <c:ptCount val="1"/>
                <c:pt idx="0">
                  <c:v>Al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'Furnace Flour'!$L$40:$L$44</c:f>
                <c:numCache>
                  <c:formatCode>General</c:formatCode>
                  <c:ptCount val="5"/>
                  <c:pt idx="0">
                    <c:v>0.0</c:v>
                  </c:pt>
                  <c:pt idx="1">
                    <c:v>0.0</c:v>
                  </c:pt>
                  <c:pt idx="2">
                    <c:v>0.0</c:v>
                  </c:pt>
                  <c:pt idx="3">
                    <c:v>0.0</c:v>
                  </c:pt>
                  <c:pt idx="4">
                    <c:v>0.0</c:v>
                  </c:pt>
                </c:numCache>
              </c:numRef>
            </c:plus>
            <c:minus>
              <c:numRef>
                <c:f>'Furnace Flour'!$L$40:$L$44</c:f>
                <c:numCache>
                  <c:formatCode>General</c:formatCode>
                  <c:ptCount val="5"/>
                  <c:pt idx="0">
                    <c:v>0.0</c:v>
                  </c:pt>
                  <c:pt idx="1">
                    <c:v>0.0</c:v>
                  </c:pt>
                  <c:pt idx="2">
                    <c:v>0.0</c:v>
                  </c:pt>
                  <c:pt idx="3">
                    <c:v>0.0</c:v>
                  </c:pt>
                  <c:pt idx="4">
                    <c:v>0.0</c:v>
                  </c:pt>
                </c:numCache>
              </c:numRef>
            </c:minus>
          </c:errBars>
          <c:cat>
            <c:multiLvlStrRef>
              <c:f>'Furnace Flour'!$A$14:$B$18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Flour'!$L$14:$L$18</c:f>
              <c:numCache>
                <c:formatCode>0.0%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2"/>
          <c:order val="5"/>
          <c:tx>
            <c:strRef>
              <c:f>'Furnace Flour'!$V$13</c:f>
              <c:strCache>
                <c:ptCount val="1"/>
                <c:pt idx="0">
                  <c:v>Mn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'Furnace Flour'!$V$40:$V$44</c:f>
                <c:numCache>
                  <c:formatCode>General</c:formatCode>
                  <c:ptCount val="5"/>
                  <c:pt idx="0">
                    <c:v>0.0</c:v>
                  </c:pt>
                  <c:pt idx="1">
                    <c:v>0.0</c:v>
                  </c:pt>
                  <c:pt idx="2">
                    <c:v>0.0</c:v>
                  </c:pt>
                  <c:pt idx="3">
                    <c:v>0.0</c:v>
                  </c:pt>
                  <c:pt idx="4">
                    <c:v>0.0</c:v>
                  </c:pt>
                </c:numCache>
              </c:numRef>
            </c:plus>
            <c:minus>
              <c:numRef>
                <c:f>'Furnace Flour'!$V$40:$V$44</c:f>
                <c:numCache>
                  <c:formatCode>General</c:formatCode>
                  <c:ptCount val="5"/>
                  <c:pt idx="0">
                    <c:v>0.0</c:v>
                  </c:pt>
                  <c:pt idx="1">
                    <c:v>0.0</c:v>
                  </c:pt>
                  <c:pt idx="2">
                    <c:v>0.0</c:v>
                  </c:pt>
                  <c:pt idx="3">
                    <c:v>0.0</c:v>
                  </c:pt>
                  <c:pt idx="4">
                    <c:v>0.0</c:v>
                  </c:pt>
                </c:numCache>
              </c:numRef>
            </c:minus>
          </c:errBars>
          <c:cat>
            <c:multiLvlStrRef>
              <c:f>'Furnace Flour'!$A$14:$B$18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Flour'!$V$14:$V$18</c:f>
              <c:numCache>
                <c:formatCode>0.0%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1"/>
          <c:order val="6"/>
          <c:tx>
            <c:strRef>
              <c:f>'Furnace Flour'!$T$13</c:f>
              <c:strCache>
                <c:ptCount val="1"/>
                <c:pt idx="0">
                  <c:v>Ti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'Furnace Flour'!$T$40:$T$44</c:f>
                <c:numCache>
                  <c:formatCode>General</c:formatCode>
                  <c:ptCount val="5"/>
                  <c:pt idx="0">
                    <c:v>0.0</c:v>
                  </c:pt>
                  <c:pt idx="1">
                    <c:v>0.0</c:v>
                  </c:pt>
                  <c:pt idx="2">
                    <c:v>0.0</c:v>
                  </c:pt>
                  <c:pt idx="3">
                    <c:v>0.0</c:v>
                  </c:pt>
                  <c:pt idx="4">
                    <c:v>0.0</c:v>
                  </c:pt>
                </c:numCache>
              </c:numRef>
            </c:plus>
            <c:minus>
              <c:numRef>
                <c:f>'Furnace Flour'!$T$40:$T$44</c:f>
                <c:numCache>
                  <c:formatCode>General</c:formatCode>
                  <c:ptCount val="5"/>
                  <c:pt idx="0">
                    <c:v>0.0</c:v>
                  </c:pt>
                  <c:pt idx="1">
                    <c:v>0.0</c:v>
                  </c:pt>
                  <c:pt idx="2">
                    <c:v>0.0</c:v>
                  </c:pt>
                  <c:pt idx="3">
                    <c:v>0.0</c:v>
                  </c:pt>
                  <c:pt idx="4">
                    <c:v>0.0</c:v>
                  </c:pt>
                </c:numCache>
              </c:numRef>
            </c:minus>
          </c:errBars>
          <c:cat>
            <c:multiLvlStrRef>
              <c:f>'Furnace Flour'!$A$14:$B$18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Flour'!$T$14:$T$18</c:f>
              <c:numCache>
                <c:formatCode>0.0%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0156488"/>
        <c:axId val="2100159400"/>
      </c:barChart>
      <c:catAx>
        <c:axId val="2100156488"/>
        <c:scaling>
          <c:orientation val="minMax"/>
        </c:scaling>
        <c:delete val="0"/>
        <c:axPos val="b"/>
        <c:majorTickMark val="out"/>
        <c:minorTickMark val="none"/>
        <c:tickLblPos val="nextTo"/>
        <c:crossAx val="2100159400"/>
        <c:crosses val="autoZero"/>
        <c:auto val="1"/>
        <c:lblAlgn val="ctr"/>
        <c:lblOffset val="100"/>
        <c:noMultiLvlLbl val="0"/>
      </c:catAx>
      <c:valAx>
        <c:axId val="2100159400"/>
        <c:scaling>
          <c:orientation val="minMax"/>
          <c:max val="1.2"/>
          <c:min val="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Elemental retention to solid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2100156488"/>
        <c:crosses val="autoZero"/>
        <c:crossBetween val="between"/>
      </c:valAx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/>
      <c:overlay val="0"/>
    </c:legend>
    <c:plotVisOnly val="1"/>
    <c:dispBlanksAs val="gap"/>
    <c:showDLblsOverMax val="0"/>
  </c:chart>
  <c:spPr>
    <a:ln>
      <a:solidFill>
        <a:srgbClr val="FFFFFF"/>
      </a:solidFill>
    </a:ln>
  </c:spPr>
  <c:txPr>
    <a:bodyPr/>
    <a:lstStyle/>
    <a:p>
      <a:pPr>
        <a:defRPr sz="1100">
          <a:latin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</a:t>
            </a:r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'Furnace Residue'!$H$21</c:f>
              <c:strCache>
                <c:ptCount val="1"/>
                <c:pt idx="0">
                  <c:v>C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Residue'!$A$14:$B$18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Residue'!$H$22:$H$26</c:f>
              <c:numCache>
                <c:formatCode>0.0%</c:formatCode>
                <c:ptCount val="5"/>
                <c:pt idx="0">
                  <c:v>0.354724975667104</c:v>
                </c:pt>
                <c:pt idx="1">
                  <c:v>0.346932958716027</c:v>
                </c:pt>
                <c:pt idx="2">
                  <c:v>0.45870142742551</c:v>
                </c:pt>
                <c:pt idx="3">
                  <c:v>0.471510379805503</c:v>
                </c:pt>
                <c:pt idx="4">
                  <c:v>0.472342101859614</c:v>
                </c:pt>
              </c:numCache>
            </c:numRef>
          </c:val>
        </c:ser>
        <c:ser>
          <c:idx val="4"/>
          <c:order val="1"/>
          <c:tx>
            <c:strRef>
              <c:f>'Furnace Residue'!$I$21</c:f>
              <c:strCache>
                <c:ptCount val="1"/>
                <c:pt idx="0">
                  <c:v>O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Residue'!$A$14:$B$18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Residue'!$I$22:$I$26</c:f>
              <c:numCache>
                <c:formatCode>0.0%</c:formatCode>
                <c:ptCount val="5"/>
                <c:pt idx="0">
                  <c:v>0.231241161318705</c:v>
                </c:pt>
                <c:pt idx="1">
                  <c:v>0.0576386369775732</c:v>
                </c:pt>
                <c:pt idx="2">
                  <c:v>0.446902450808468</c:v>
                </c:pt>
                <c:pt idx="3">
                  <c:v>0.17090570125583</c:v>
                </c:pt>
                <c:pt idx="4">
                  <c:v>0.274610427932894</c:v>
                </c:pt>
              </c:numCache>
            </c:numRef>
          </c:val>
        </c:ser>
        <c:ser>
          <c:idx val="10"/>
          <c:order val="2"/>
          <c:tx>
            <c:strRef>
              <c:f>'Furnace Residue'!$M$21</c:f>
              <c:strCache>
                <c:ptCount val="1"/>
                <c:pt idx="0">
                  <c:v>Na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Residue'!$A$14:$B$18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Residue'!$M$22:$M$26</c:f>
              <c:numCache>
                <c:formatCode>0.0%</c:formatCode>
                <c:ptCount val="5"/>
                <c:pt idx="0">
                  <c:v>0.0703174453277473</c:v>
                </c:pt>
                <c:pt idx="1">
                  <c:v>0.190659603373814</c:v>
                </c:pt>
                <c:pt idx="2">
                  <c:v>0.250034290236516</c:v>
                </c:pt>
                <c:pt idx="3">
                  <c:v>0.150256613900814</c:v>
                </c:pt>
                <c:pt idx="4">
                  <c:v>0.435336626623859</c:v>
                </c:pt>
              </c:numCache>
            </c:numRef>
          </c:val>
        </c:ser>
        <c:ser>
          <c:idx val="0"/>
          <c:order val="3"/>
          <c:tx>
            <c:strRef>
              <c:f>'Furnace Residue'!$N$21</c:f>
              <c:strCache>
                <c:ptCount val="1"/>
                <c:pt idx="0">
                  <c:v>P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Residue'!$A$14:$B$18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Residue'!$N$22:$N$26</c:f>
              <c:numCache>
                <c:formatCode>0.0%</c:formatCode>
                <c:ptCount val="5"/>
                <c:pt idx="0">
                  <c:v>2.521883503298372</c:v>
                </c:pt>
                <c:pt idx="1">
                  <c:v>1.517213987344166</c:v>
                </c:pt>
                <c:pt idx="2">
                  <c:v>1.977592621899003</c:v>
                </c:pt>
                <c:pt idx="3">
                  <c:v>1.606996533418471</c:v>
                </c:pt>
                <c:pt idx="4">
                  <c:v>1.792203068327386</c:v>
                </c:pt>
              </c:numCache>
            </c:numRef>
          </c:val>
        </c:ser>
        <c:ser>
          <c:idx val="1"/>
          <c:order val="4"/>
          <c:tx>
            <c:strRef>
              <c:f>'Furnace Residue'!$O$21</c:f>
              <c:strCache>
                <c:ptCount val="1"/>
                <c:pt idx="0">
                  <c:v>S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Residue'!$A$14:$B$18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Residue'!$O$22:$O$26</c:f>
              <c:numCache>
                <c:formatCode>0.0%</c:formatCode>
                <c:ptCount val="5"/>
                <c:pt idx="0">
                  <c:v>0.412444206730898</c:v>
                </c:pt>
                <c:pt idx="1">
                  <c:v>0.364659387289294</c:v>
                </c:pt>
                <c:pt idx="2">
                  <c:v>0.269183641659807</c:v>
                </c:pt>
                <c:pt idx="3">
                  <c:v>0.433528330186583</c:v>
                </c:pt>
                <c:pt idx="4">
                  <c:v>0.711351361661241</c:v>
                </c:pt>
              </c:numCache>
            </c:numRef>
          </c:val>
        </c:ser>
        <c:ser>
          <c:idx val="2"/>
          <c:order val="5"/>
          <c:tx>
            <c:strRef>
              <c:f>'Furnace Residue'!$Q$21</c:f>
              <c:strCache>
                <c:ptCount val="1"/>
                <c:pt idx="0">
                  <c:v>K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'Furnace Residue'!$A$14:$B$18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Residue'!$Q$22:$Q$26</c:f>
              <c:numCache>
                <c:formatCode>0.0%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0.442780378003007</c:v>
                </c:pt>
                <c:pt idx="3">
                  <c:v>0.0</c:v>
                </c:pt>
                <c:pt idx="4">
                  <c:v>0.331146859522587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2306824"/>
        <c:axId val="2102309960"/>
      </c:barChart>
      <c:catAx>
        <c:axId val="2102306824"/>
        <c:scaling>
          <c:orientation val="minMax"/>
        </c:scaling>
        <c:delete val="0"/>
        <c:axPos val="b"/>
        <c:majorTickMark val="out"/>
        <c:minorTickMark val="none"/>
        <c:tickLblPos val="nextTo"/>
        <c:crossAx val="2102309960"/>
        <c:crosses val="autoZero"/>
        <c:auto val="1"/>
        <c:lblAlgn val="ctr"/>
        <c:lblOffset val="100"/>
        <c:noMultiLvlLbl val="0"/>
      </c:catAx>
      <c:valAx>
        <c:axId val="2102309960"/>
        <c:scaling>
          <c:orientation val="minMax"/>
          <c:min val="0.0"/>
        </c:scaling>
        <c:delete val="0"/>
        <c:axPos val="l"/>
        <c:numFmt formatCode="0%" sourceLinked="0"/>
        <c:majorTickMark val="out"/>
        <c:minorTickMark val="none"/>
        <c:tickLblPos val="nextTo"/>
        <c:crossAx val="2102306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rgbClr val="FFFFFF"/>
      </a:solidFill>
    </a:ln>
  </c:sp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</a:t>
            </a:r>
          </a:p>
        </c:rich>
      </c:tx>
      <c:layout>
        <c:manualLayout>
          <c:xMode val="edge"/>
          <c:yMode val="edge"/>
          <c:x val="0.000473315835520556"/>
          <c:y val="0.0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10"/>
          <c:order val="0"/>
          <c:tx>
            <c:strRef>
              <c:f>'Furnace Residue'!$S$13</c:f>
              <c:strCache>
                <c:ptCount val="1"/>
                <c:pt idx="0">
                  <c:v>Ca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'Furnace Residue'!$S$40:$S$44</c:f>
                <c:numCache>
                  <c:formatCode>General</c:formatCode>
                  <c:ptCount val="5"/>
                  <c:pt idx="0">
                    <c:v>0.290376320199451</c:v>
                  </c:pt>
                  <c:pt idx="1">
                    <c:v>0.256087344569093</c:v>
                  </c:pt>
                  <c:pt idx="2">
                    <c:v>0.110407551458968</c:v>
                  </c:pt>
                  <c:pt idx="3">
                    <c:v>0.332265701069962</c:v>
                  </c:pt>
                  <c:pt idx="4">
                    <c:v>0.169727941657051</c:v>
                  </c:pt>
                </c:numCache>
              </c:numRef>
            </c:plus>
            <c:minus>
              <c:numRef>
                <c:f>'Furnace Residue'!$S$40:$S$44</c:f>
                <c:numCache>
                  <c:formatCode>General</c:formatCode>
                  <c:ptCount val="5"/>
                  <c:pt idx="0">
                    <c:v>0.290376320199451</c:v>
                  </c:pt>
                  <c:pt idx="1">
                    <c:v>0.256087344569093</c:v>
                  </c:pt>
                  <c:pt idx="2">
                    <c:v>0.110407551458968</c:v>
                  </c:pt>
                  <c:pt idx="3">
                    <c:v>0.332265701069962</c:v>
                  </c:pt>
                  <c:pt idx="4">
                    <c:v>0.169727941657051</c:v>
                  </c:pt>
                </c:numCache>
              </c:numRef>
            </c:minus>
          </c:errBars>
          <c:cat>
            <c:multiLvlStrRef>
              <c:f>'Furnace Residue'!$A$14:$B$18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Residue'!$S$14:$S$18</c:f>
              <c:numCache>
                <c:formatCode>0.0%</c:formatCode>
                <c:ptCount val="5"/>
                <c:pt idx="0">
                  <c:v>1.032548606397866</c:v>
                </c:pt>
                <c:pt idx="1">
                  <c:v>0.692462673019578</c:v>
                </c:pt>
                <c:pt idx="2">
                  <c:v>0.765884146455109</c:v>
                </c:pt>
                <c:pt idx="3">
                  <c:v>0.593329414083843</c:v>
                </c:pt>
                <c:pt idx="4">
                  <c:v>0.482739040832877</c:v>
                </c:pt>
              </c:numCache>
            </c:numRef>
          </c:val>
        </c:ser>
        <c:ser>
          <c:idx val="4"/>
          <c:order val="1"/>
          <c:tx>
            <c:strRef>
              <c:f>'Furnace Residue'!$M$13</c:f>
              <c:strCache>
                <c:ptCount val="1"/>
                <c:pt idx="0">
                  <c:v>Si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'Furnace Residue'!$M$40:$M$44</c:f>
                <c:numCache>
                  <c:formatCode>General</c:formatCode>
                  <c:ptCount val="5"/>
                  <c:pt idx="0">
                    <c:v>0.215396641371512</c:v>
                  </c:pt>
                  <c:pt idx="1">
                    <c:v>0.298062798510997</c:v>
                  </c:pt>
                  <c:pt idx="2">
                    <c:v>0.227570181456899</c:v>
                  </c:pt>
                  <c:pt idx="3">
                    <c:v>0.0612243194876033</c:v>
                  </c:pt>
                  <c:pt idx="4">
                    <c:v>0.0914732015317721</c:v>
                  </c:pt>
                </c:numCache>
              </c:numRef>
            </c:plus>
            <c:minus>
              <c:numRef>
                <c:f>'Furnace Residue'!$M$40:$M$44</c:f>
                <c:numCache>
                  <c:formatCode>General</c:formatCode>
                  <c:ptCount val="5"/>
                  <c:pt idx="0">
                    <c:v>0.215396641371512</c:v>
                  </c:pt>
                  <c:pt idx="1">
                    <c:v>0.298062798510997</c:v>
                  </c:pt>
                  <c:pt idx="2">
                    <c:v>0.227570181456899</c:v>
                  </c:pt>
                  <c:pt idx="3">
                    <c:v>0.0612243194876033</c:v>
                  </c:pt>
                  <c:pt idx="4">
                    <c:v>0.0914732015317721</c:v>
                  </c:pt>
                </c:numCache>
              </c:numRef>
            </c:minus>
          </c:errBars>
          <c:cat>
            <c:multiLvlStrRef>
              <c:f>'Furnace Residue'!$A$14:$B$18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Residue'!$M$14:$M$18</c:f>
              <c:numCache>
                <c:formatCode>0.0%</c:formatCode>
                <c:ptCount val="5"/>
                <c:pt idx="0">
                  <c:v>0.727092090242055</c:v>
                </c:pt>
                <c:pt idx="1">
                  <c:v>0.694244808741133</c:v>
                </c:pt>
                <c:pt idx="2">
                  <c:v>0.829970151064269</c:v>
                </c:pt>
                <c:pt idx="3">
                  <c:v>0.78680673257258</c:v>
                </c:pt>
                <c:pt idx="4">
                  <c:v>0.916404301394938</c:v>
                </c:pt>
              </c:numCache>
            </c:numRef>
          </c:val>
        </c:ser>
        <c:ser>
          <c:idx val="3"/>
          <c:order val="2"/>
          <c:tx>
            <c:strRef>
              <c:f>'Furnace Residue'!$K$13</c:f>
              <c:strCache>
                <c:ptCount val="1"/>
                <c:pt idx="0">
                  <c:v>Mg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'Furnace Residue'!$K$40:$K$44</c:f>
                <c:numCache>
                  <c:formatCode>General</c:formatCode>
                  <c:ptCount val="5"/>
                  <c:pt idx="0">
                    <c:v>0.272503617044706</c:v>
                  </c:pt>
                  <c:pt idx="1">
                    <c:v>0.0958091224474377</c:v>
                  </c:pt>
                  <c:pt idx="2">
                    <c:v>0.204672581051925</c:v>
                  </c:pt>
                  <c:pt idx="3">
                    <c:v>0.122554205852816</c:v>
                  </c:pt>
                  <c:pt idx="4">
                    <c:v>0.118475168135968</c:v>
                  </c:pt>
                </c:numCache>
              </c:numRef>
            </c:plus>
            <c:minus>
              <c:numRef>
                <c:f>'Furnace Residue'!$K$40:$K$44</c:f>
                <c:numCache>
                  <c:formatCode>General</c:formatCode>
                  <c:ptCount val="5"/>
                  <c:pt idx="0">
                    <c:v>0.272503617044706</c:v>
                  </c:pt>
                  <c:pt idx="1">
                    <c:v>0.0958091224474377</c:v>
                  </c:pt>
                  <c:pt idx="2">
                    <c:v>0.204672581051925</c:v>
                  </c:pt>
                  <c:pt idx="3">
                    <c:v>0.122554205852816</c:v>
                  </c:pt>
                  <c:pt idx="4">
                    <c:v>0.118475168135968</c:v>
                  </c:pt>
                </c:numCache>
              </c:numRef>
            </c:minus>
          </c:errBars>
          <c:cat>
            <c:multiLvlStrRef>
              <c:f>'Furnace Residue'!$A$14:$B$18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Residue'!$K$14:$K$18</c:f>
              <c:numCache>
                <c:formatCode>0.0%</c:formatCode>
                <c:ptCount val="5"/>
                <c:pt idx="0">
                  <c:v>0.724084842816646</c:v>
                </c:pt>
                <c:pt idx="1">
                  <c:v>0.754814294982685</c:v>
                </c:pt>
                <c:pt idx="2">
                  <c:v>0.895010880931865</c:v>
                </c:pt>
                <c:pt idx="3">
                  <c:v>0.688105731185525</c:v>
                </c:pt>
                <c:pt idx="4">
                  <c:v>0.945139289080731</c:v>
                </c:pt>
              </c:numCache>
            </c:numRef>
          </c:val>
        </c:ser>
        <c:ser>
          <c:idx val="0"/>
          <c:order val="3"/>
          <c:tx>
            <c:strRef>
              <c:f>'Furnace Residue'!$W$13</c:f>
              <c:strCache>
                <c:ptCount val="1"/>
                <c:pt idx="0">
                  <c:v>Fe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'Furnace Residue'!$W$40:$W$44</c:f>
                <c:numCache>
                  <c:formatCode>General</c:formatCode>
                  <c:ptCount val="5"/>
                  <c:pt idx="0">
                    <c:v>0.282972005626529</c:v>
                  </c:pt>
                  <c:pt idx="1">
                    <c:v>0.515458721918852</c:v>
                  </c:pt>
                  <c:pt idx="2">
                    <c:v>0.259660044533072</c:v>
                  </c:pt>
                  <c:pt idx="3">
                    <c:v>0.332063538135644</c:v>
                  </c:pt>
                  <c:pt idx="4">
                    <c:v>0.0880939862214903</c:v>
                  </c:pt>
                </c:numCache>
              </c:numRef>
            </c:plus>
            <c:minus>
              <c:numRef>
                <c:f>'Furnace Residue'!$W$40:$W$44</c:f>
                <c:numCache>
                  <c:formatCode>General</c:formatCode>
                  <c:ptCount val="5"/>
                  <c:pt idx="0">
                    <c:v>0.282972005626529</c:v>
                  </c:pt>
                  <c:pt idx="1">
                    <c:v>0.515458721918852</c:v>
                  </c:pt>
                  <c:pt idx="2">
                    <c:v>0.259660044533072</c:v>
                  </c:pt>
                  <c:pt idx="3">
                    <c:v>0.332063538135644</c:v>
                  </c:pt>
                  <c:pt idx="4">
                    <c:v>0.0880939862214903</c:v>
                  </c:pt>
                </c:numCache>
              </c:numRef>
            </c:minus>
          </c:errBars>
          <c:cat>
            <c:multiLvlStrRef>
              <c:f>'Furnace Residue'!$A$14:$B$18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Residue'!$W$14:$W$18</c:f>
              <c:numCache>
                <c:formatCode>0.0%</c:formatCode>
                <c:ptCount val="5"/>
                <c:pt idx="0">
                  <c:v>0.550282684269286</c:v>
                </c:pt>
                <c:pt idx="1">
                  <c:v>1.067158507707915</c:v>
                </c:pt>
                <c:pt idx="2">
                  <c:v>0.416502826563995</c:v>
                </c:pt>
                <c:pt idx="3">
                  <c:v>0.645294110094712</c:v>
                </c:pt>
                <c:pt idx="4">
                  <c:v>0.71301014726536</c:v>
                </c:pt>
              </c:numCache>
            </c:numRef>
          </c:val>
        </c:ser>
        <c:ser>
          <c:idx val="5"/>
          <c:order val="4"/>
          <c:tx>
            <c:strRef>
              <c:f>'Furnace Residue'!$L$13</c:f>
              <c:strCache>
                <c:ptCount val="1"/>
                <c:pt idx="0">
                  <c:v>Al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'Furnace Residue'!$L$40:$L$44</c:f>
                <c:numCache>
                  <c:formatCode>General</c:formatCode>
                  <c:ptCount val="5"/>
                  <c:pt idx="0">
                    <c:v>0.126216970530023</c:v>
                  </c:pt>
                  <c:pt idx="1">
                    <c:v>0.970307777392926</c:v>
                  </c:pt>
                  <c:pt idx="2">
                    <c:v>0.444337130778621</c:v>
                  </c:pt>
                  <c:pt idx="3">
                    <c:v>0.181026864757881</c:v>
                  </c:pt>
                  <c:pt idx="4">
                    <c:v>0.186797579201124</c:v>
                  </c:pt>
                </c:numCache>
              </c:numRef>
            </c:plus>
            <c:minus>
              <c:numRef>
                <c:f>'Furnace Residue'!$L$40:$L$44</c:f>
                <c:numCache>
                  <c:formatCode>General</c:formatCode>
                  <c:ptCount val="5"/>
                  <c:pt idx="0">
                    <c:v>0.126216970530023</c:v>
                  </c:pt>
                  <c:pt idx="1">
                    <c:v>0.970307777392926</c:v>
                  </c:pt>
                  <c:pt idx="2">
                    <c:v>0.444337130778621</c:v>
                  </c:pt>
                  <c:pt idx="3">
                    <c:v>0.181026864757881</c:v>
                  </c:pt>
                  <c:pt idx="4">
                    <c:v>0.186797579201124</c:v>
                  </c:pt>
                </c:numCache>
              </c:numRef>
            </c:minus>
          </c:errBars>
          <c:cat>
            <c:multiLvlStrRef>
              <c:f>'Furnace Residue'!$A$14:$B$18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Residue'!$L$14:$L$18</c:f>
              <c:numCache>
                <c:formatCode>0.0%</c:formatCode>
                <c:ptCount val="5"/>
                <c:pt idx="0">
                  <c:v>0.795975868636881</c:v>
                </c:pt>
                <c:pt idx="1">
                  <c:v>1.140358577574092</c:v>
                </c:pt>
                <c:pt idx="2">
                  <c:v>0.943574501566861</c:v>
                </c:pt>
                <c:pt idx="3">
                  <c:v>0.850040871593095</c:v>
                </c:pt>
                <c:pt idx="4">
                  <c:v>0.839624267759988</c:v>
                </c:pt>
              </c:numCache>
            </c:numRef>
          </c:val>
        </c:ser>
        <c:ser>
          <c:idx val="2"/>
          <c:order val="5"/>
          <c:tx>
            <c:strRef>
              <c:f>'Furnace Residue'!$V$13</c:f>
              <c:strCache>
                <c:ptCount val="1"/>
                <c:pt idx="0">
                  <c:v>Mn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'Furnace Residue'!$V$40:$V$44</c:f>
                <c:numCache>
                  <c:formatCode>General</c:formatCode>
                  <c:ptCount val="5"/>
                  <c:pt idx="0">
                    <c:v>0.214010547482385</c:v>
                  </c:pt>
                  <c:pt idx="1">
                    <c:v>0.339367157504241</c:v>
                  </c:pt>
                  <c:pt idx="2">
                    <c:v>0.280286610093812</c:v>
                  </c:pt>
                  <c:pt idx="3">
                    <c:v>0.237015055836331</c:v>
                  </c:pt>
                  <c:pt idx="4">
                    <c:v>0.170601677418919</c:v>
                  </c:pt>
                </c:numCache>
              </c:numRef>
            </c:plus>
            <c:minus>
              <c:numRef>
                <c:f>'Furnace Residue'!$V$40:$V$44</c:f>
                <c:numCache>
                  <c:formatCode>General</c:formatCode>
                  <c:ptCount val="5"/>
                  <c:pt idx="0">
                    <c:v>0.214010547482385</c:v>
                  </c:pt>
                  <c:pt idx="1">
                    <c:v>0.339367157504241</c:v>
                  </c:pt>
                  <c:pt idx="2">
                    <c:v>0.280286610093812</c:v>
                  </c:pt>
                  <c:pt idx="3">
                    <c:v>0.237015055836331</c:v>
                  </c:pt>
                  <c:pt idx="4">
                    <c:v>0.170601677418919</c:v>
                  </c:pt>
                </c:numCache>
              </c:numRef>
            </c:minus>
          </c:errBars>
          <c:cat>
            <c:multiLvlStrRef>
              <c:f>'Furnace Residue'!$A$14:$B$18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Residue'!$V$14:$V$18</c:f>
              <c:numCache>
                <c:formatCode>0.0%</c:formatCode>
                <c:ptCount val="5"/>
                <c:pt idx="0">
                  <c:v>0.631513046425766</c:v>
                </c:pt>
                <c:pt idx="1">
                  <c:v>1.09286314085073</c:v>
                </c:pt>
                <c:pt idx="2">
                  <c:v>0.550518733584611</c:v>
                </c:pt>
                <c:pt idx="3">
                  <c:v>0.567078430713619</c:v>
                </c:pt>
                <c:pt idx="4">
                  <c:v>0.56549350210331</c:v>
                </c:pt>
              </c:numCache>
            </c:numRef>
          </c:val>
        </c:ser>
        <c:ser>
          <c:idx val="1"/>
          <c:order val="6"/>
          <c:tx>
            <c:strRef>
              <c:f>'Furnace Residue'!$T$13</c:f>
              <c:strCache>
                <c:ptCount val="1"/>
                <c:pt idx="0">
                  <c:v>Ti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'Furnace Residue'!$T$40:$T$44</c:f>
                <c:numCache>
                  <c:formatCode>General</c:formatCode>
                  <c:ptCount val="5"/>
                  <c:pt idx="0">
                    <c:v>0.523904201692036</c:v>
                  </c:pt>
                  <c:pt idx="1">
                    <c:v>0.368035845634354</c:v>
                  </c:pt>
                  <c:pt idx="2">
                    <c:v>0.121955523954339</c:v>
                  </c:pt>
                  <c:pt idx="3">
                    <c:v>0.484455604817092</c:v>
                  </c:pt>
                  <c:pt idx="4">
                    <c:v>0.161116243463233</c:v>
                  </c:pt>
                </c:numCache>
              </c:numRef>
            </c:plus>
            <c:minus>
              <c:numRef>
                <c:f>'Furnace Residue'!$T$40:$T$44</c:f>
                <c:numCache>
                  <c:formatCode>General</c:formatCode>
                  <c:ptCount val="5"/>
                  <c:pt idx="0">
                    <c:v>0.523904201692036</c:v>
                  </c:pt>
                  <c:pt idx="1">
                    <c:v>0.368035845634354</c:v>
                  </c:pt>
                  <c:pt idx="2">
                    <c:v>0.121955523954339</c:v>
                  </c:pt>
                  <c:pt idx="3">
                    <c:v>0.484455604817092</c:v>
                  </c:pt>
                  <c:pt idx="4">
                    <c:v>0.161116243463233</c:v>
                  </c:pt>
                </c:numCache>
              </c:numRef>
            </c:minus>
          </c:errBars>
          <c:cat>
            <c:multiLvlStrRef>
              <c:f>'Furnace Residue'!$A$14:$B$18</c:f>
              <c:multiLvlStrCache>
                <c:ptCount val="5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100% IPA</c:v>
                  </c:pt>
                  <c:pt idx="3">
                    <c:v>0% IPA</c:v>
                  </c:pt>
                  <c:pt idx="4">
                    <c:v>50% IPA</c:v>
                  </c:pt>
                </c:lvl>
                <c:lvl>
                  <c:pt idx="0">
                    <c:v>220  °C</c:v>
                  </c:pt>
                  <c:pt idx="3">
                    <c:v>310 °C</c:v>
                  </c:pt>
                </c:lvl>
              </c:multiLvlStrCache>
            </c:multiLvlStrRef>
          </c:cat>
          <c:val>
            <c:numRef>
              <c:f>'Furnace Residue'!$T$14:$T$18</c:f>
              <c:numCache>
                <c:formatCode>0.0%</c:formatCode>
                <c:ptCount val="5"/>
                <c:pt idx="0">
                  <c:v>1.240429847908683</c:v>
                </c:pt>
                <c:pt idx="1">
                  <c:v>1.17380851050626</c:v>
                </c:pt>
                <c:pt idx="2">
                  <c:v>0.779737293030147</c:v>
                </c:pt>
                <c:pt idx="3">
                  <c:v>1.15560016267194</c:v>
                </c:pt>
                <c:pt idx="4">
                  <c:v>1.099043266975424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0231464"/>
        <c:axId val="2100234376"/>
      </c:barChart>
      <c:catAx>
        <c:axId val="2100231464"/>
        <c:scaling>
          <c:orientation val="minMax"/>
        </c:scaling>
        <c:delete val="0"/>
        <c:axPos val="b"/>
        <c:majorTickMark val="out"/>
        <c:minorTickMark val="none"/>
        <c:tickLblPos val="nextTo"/>
        <c:crossAx val="2100234376"/>
        <c:crosses val="autoZero"/>
        <c:auto val="1"/>
        <c:lblAlgn val="ctr"/>
        <c:lblOffset val="100"/>
        <c:noMultiLvlLbl val="0"/>
      </c:catAx>
      <c:valAx>
        <c:axId val="2100234376"/>
        <c:scaling>
          <c:orientation val="minMax"/>
          <c:max val="1.4"/>
          <c:min val="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Elemental retention to solid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2100231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rgbClr val="FFFFFF"/>
      </a:solidFill>
    </a:ln>
  </c:spPr>
  <c:txPr>
    <a:bodyPr/>
    <a:lstStyle/>
    <a:p>
      <a:pPr>
        <a:defRPr sz="1100">
          <a:latin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Elemental Recovery to solids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'No catalyst'!$K$48</c:f>
              <c:strCache>
                <c:ptCount val="1"/>
                <c:pt idx="0">
                  <c:v>K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strRef>
              <c:f>'No catalyst'!$A$50:$A$54</c:f>
              <c:strCache>
                <c:ptCount val="5"/>
                <c:pt idx="0">
                  <c:v>220 °C, 0% IPA</c:v>
                </c:pt>
                <c:pt idx="1">
                  <c:v>220 °C, 50% IPA</c:v>
                </c:pt>
                <c:pt idx="2">
                  <c:v>220 °C, 100% IPA</c:v>
                </c:pt>
                <c:pt idx="3">
                  <c:v>310 °C, 0% IPA</c:v>
                </c:pt>
                <c:pt idx="4">
                  <c:v>310 °C, 50% IPA</c:v>
                </c:pt>
              </c:strCache>
            </c:strRef>
          </c:cat>
          <c:val>
            <c:numRef>
              <c:f>'No catalyst'!$K$49:$K$53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2376392"/>
        <c:axId val="2101364936"/>
      </c:barChart>
      <c:scatterChart>
        <c:scatterStyle val="lineMarker"/>
        <c:varyColors val="0"/>
        <c:ser>
          <c:idx val="1"/>
          <c:order val="1"/>
          <c:tx>
            <c:strRef>
              <c:f>'No catalyst'!$I$12</c:f>
              <c:strCache>
                <c:ptCount val="1"/>
                <c:pt idx="0">
                  <c:v>C</c:v>
                </c:pt>
              </c:strCache>
            </c:strRef>
          </c:tx>
          <c:spPr>
            <a:ln w="47625">
              <a:noFill/>
            </a:ln>
          </c:spPr>
          <c:xVal>
            <c:numRef>
              <c:f>'No catalyst'!$A$17:$A$19</c:f>
              <c:numCache>
                <c:formatCode>General</c:formatCode>
                <c:ptCount val="3"/>
                <c:pt idx="0">
                  <c:v>1.0</c:v>
                </c:pt>
                <c:pt idx="1">
                  <c:v>3.0</c:v>
                </c:pt>
                <c:pt idx="2">
                  <c:v>9.0</c:v>
                </c:pt>
              </c:numCache>
            </c:numRef>
          </c:xVal>
          <c:yVal>
            <c:numRef>
              <c:f>'No catalyst'!$I$13:$I$15</c:f>
              <c:numCache>
                <c:formatCode>0.0%</c:formatCode>
                <c:ptCount val="3"/>
                <c:pt idx="0">
                  <c:v>0.448100445992738</c:v>
                </c:pt>
                <c:pt idx="1">
                  <c:v>0.0924171445112804</c:v>
                </c:pt>
                <c:pt idx="2">
                  <c:v>0.0682183210524899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'No catalyst'!$J$12</c:f>
              <c:strCache>
                <c:ptCount val="1"/>
                <c:pt idx="0">
                  <c:v>O</c:v>
                </c:pt>
              </c:strCache>
            </c:strRef>
          </c:tx>
          <c:spPr>
            <a:ln w="47625">
              <a:noFill/>
            </a:ln>
          </c:spPr>
          <c:xVal>
            <c:numRef>
              <c:f>'No catalyst'!$A$17:$A$19</c:f>
              <c:numCache>
                <c:formatCode>General</c:formatCode>
                <c:ptCount val="3"/>
                <c:pt idx="0">
                  <c:v>1.0</c:v>
                </c:pt>
                <c:pt idx="1">
                  <c:v>3.0</c:v>
                </c:pt>
                <c:pt idx="2">
                  <c:v>9.0</c:v>
                </c:pt>
              </c:numCache>
            </c:numRef>
          </c:xVal>
          <c:yVal>
            <c:numRef>
              <c:f>'No catalyst'!$J$13:$J$15</c:f>
              <c:numCache>
                <c:formatCode>0.0%</c:formatCode>
                <c:ptCount val="3"/>
                <c:pt idx="0">
                  <c:v>0.214436969060547</c:v>
                </c:pt>
                <c:pt idx="1">
                  <c:v>0.0248181953557514</c:v>
                </c:pt>
                <c:pt idx="2">
                  <c:v>0.0290125857040436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'No catalyst'!$K$12</c:f>
              <c:strCache>
                <c:ptCount val="1"/>
                <c:pt idx="0">
                  <c:v>Mg</c:v>
                </c:pt>
              </c:strCache>
            </c:strRef>
          </c:tx>
          <c:spPr>
            <a:ln w="47625">
              <a:noFill/>
            </a:ln>
          </c:spPr>
          <c:xVal>
            <c:numRef>
              <c:f>'No catalyst'!$A$17:$A$19</c:f>
              <c:numCache>
                <c:formatCode>General</c:formatCode>
                <c:ptCount val="3"/>
                <c:pt idx="0">
                  <c:v>1.0</c:v>
                </c:pt>
                <c:pt idx="1">
                  <c:v>3.0</c:v>
                </c:pt>
                <c:pt idx="2">
                  <c:v>9.0</c:v>
                </c:pt>
              </c:numCache>
            </c:numRef>
          </c:xVal>
          <c:yVal>
            <c:numRef>
              <c:f>'No catalyst'!$K$13:$K$15</c:f>
              <c:numCache>
                <c:formatCode>0.0%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'No catalyst'!$M$12</c:f>
              <c:strCache>
                <c:ptCount val="1"/>
                <c:pt idx="0">
                  <c:v>Si</c:v>
                </c:pt>
              </c:strCache>
            </c:strRef>
          </c:tx>
          <c:spPr>
            <a:ln w="47625">
              <a:noFill/>
            </a:ln>
          </c:spPr>
          <c:xVal>
            <c:strRef>
              <c:f>'No catalyst'!$A$17:$B$19</c:f>
              <c:strCache>
                <c:ptCount val="3"/>
                <c:pt idx="0">
                  <c:v>1</c:v>
                </c:pt>
                <c:pt idx="1">
                  <c:v>3</c:v>
                </c:pt>
                <c:pt idx="2">
                  <c:v>9</c:v>
                </c:pt>
              </c:strCache>
            </c:strRef>
          </c:xVal>
          <c:yVal>
            <c:numRef>
              <c:f>'No catalyst'!$M$13:$M$15</c:f>
              <c:numCache>
                <c:formatCode>0.0%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'No catalyst'!$N$12</c:f>
              <c:strCache>
                <c:ptCount val="1"/>
                <c:pt idx="0">
                  <c:v>Na</c:v>
                </c:pt>
              </c:strCache>
            </c:strRef>
          </c:tx>
          <c:spPr>
            <a:ln w="47625">
              <a:noFill/>
            </a:ln>
          </c:spPr>
          <c:xVal>
            <c:numRef>
              <c:f>'No catalyst'!$A$17:$A$19</c:f>
              <c:numCache>
                <c:formatCode>General</c:formatCode>
                <c:ptCount val="3"/>
                <c:pt idx="0">
                  <c:v>1.0</c:v>
                </c:pt>
                <c:pt idx="1">
                  <c:v>3.0</c:v>
                </c:pt>
                <c:pt idx="2">
                  <c:v>9.0</c:v>
                </c:pt>
              </c:numCache>
            </c:numRef>
          </c:xVal>
          <c:yVal>
            <c:numRef>
              <c:f>'No catalyst'!$N$13:$N$15</c:f>
              <c:numCache>
                <c:formatCode>0.0%</c:formatCode>
                <c:ptCount val="3"/>
                <c:pt idx="0">
                  <c:v>0.250470706301917</c:v>
                </c:pt>
                <c:pt idx="1">
                  <c:v>0.00727796975898813</c:v>
                </c:pt>
                <c:pt idx="2">
                  <c:v>0.0337071558863651</c:v>
                </c:pt>
              </c:numCache>
            </c:numRef>
          </c:yVal>
          <c:smooth val="0"/>
        </c:ser>
        <c:ser>
          <c:idx val="9"/>
          <c:order val="6"/>
          <c:tx>
            <c:strRef>
              <c:f>'No catalyst'!$R$12</c:f>
              <c:strCache>
                <c:ptCount val="1"/>
                <c:pt idx="0">
                  <c:v>K</c:v>
                </c:pt>
              </c:strCache>
            </c:strRef>
          </c:tx>
          <c:spPr>
            <a:ln w="47625">
              <a:noFill/>
            </a:ln>
          </c:spPr>
          <c:xVal>
            <c:numRef>
              <c:f>'No catalyst'!$A$17:$A$19</c:f>
              <c:numCache>
                <c:formatCode>General</c:formatCode>
                <c:ptCount val="3"/>
                <c:pt idx="0">
                  <c:v>1.0</c:v>
                </c:pt>
                <c:pt idx="1">
                  <c:v>3.0</c:v>
                </c:pt>
                <c:pt idx="2">
                  <c:v>9.0</c:v>
                </c:pt>
              </c:numCache>
            </c:numRef>
          </c:xVal>
          <c:yVal>
            <c:numRef>
              <c:f>'No catalyst'!$R$13:$R$15</c:f>
              <c:numCache>
                <c:formatCode>0.0%</c:formatCode>
                <c:ptCount val="3"/>
                <c:pt idx="0">
                  <c:v>0.265261298751479</c:v>
                </c:pt>
                <c:pt idx="1">
                  <c:v>0.0</c:v>
                </c:pt>
                <c:pt idx="2">
                  <c:v>0.0147332044651218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'No catalyst'!$S$12</c:f>
              <c:strCache>
                <c:ptCount val="1"/>
                <c:pt idx="0">
                  <c:v>Ca</c:v>
                </c:pt>
              </c:strCache>
            </c:strRef>
          </c:tx>
          <c:spPr>
            <a:ln w="47625">
              <a:noFill/>
            </a:ln>
          </c:spPr>
          <c:xVal>
            <c:numRef>
              <c:f>'No catalyst'!$A$17:$A$19</c:f>
              <c:numCache>
                <c:formatCode>General</c:formatCode>
                <c:ptCount val="3"/>
                <c:pt idx="0">
                  <c:v>1.0</c:v>
                </c:pt>
                <c:pt idx="1">
                  <c:v>3.0</c:v>
                </c:pt>
                <c:pt idx="2">
                  <c:v>9.0</c:v>
                </c:pt>
              </c:numCache>
            </c:numRef>
          </c:xVal>
          <c:yVal>
            <c:numRef>
              <c:f>'No catalyst'!$S$13:$S$15</c:f>
              <c:numCache>
                <c:formatCode>0.0%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1358824"/>
        <c:axId val="2101361832"/>
      </c:scatterChart>
      <c:catAx>
        <c:axId val="2102376392"/>
        <c:scaling>
          <c:orientation val="minMax"/>
        </c:scaling>
        <c:delete val="0"/>
        <c:axPos val="b"/>
        <c:majorTickMark val="out"/>
        <c:minorTickMark val="none"/>
        <c:tickLblPos val="nextTo"/>
        <c:crossAx val="2101364936"/>
        <c:crosses val="autoZero"/>
        <c:auto val="1"/>
        <c:lblAlgn val="ctr"/>
        <c:lblOffset val="100"/>
        <c:noMultiLvlLbl val="0"/>
      </c:catAx>
      <c:valAx>
        <c:axId val="2101364936"/>
        <c:scaling>
          <c:orientation val="minMax"/>
          <c:max val="1.2"/>
          <c:min val="0.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102376392"/>
        <c:crosses val="autoZero"/>
        <c:crossBetween val="between"/>
      </c:valAx>
      <c:valAx>
        <c:axId val="2101361832"/>
        <c:scaling>
          <c:orientation val="minMax"/>
          <c:max val="1.2"/>
          <c:min val="0.0"/>
        </c:scaling>
        <c:delete val="0"/>
        <c:axPos val="r"/>
        <c:numFmt formatCode="0.0%" sourceLinked="1"/>
        <c:majorTickMark val="out"/>
        <c:minorTickMark val="none"/>
        <c:tickLblPos val="nextTo"/>
        <c:crossAx val="2101358824"/>
        <c:crosses val="max"/>
        <c:crossBetween val="midCat"/>
      </c:valAx>
      <c:valAx>
        <c:axId val="2101358824"/>
        <c:scaling>
          <c:orientation val="minMax"/>
          <c:max val="10.0"/>
          <c:min val="0.0"/>
        </c:scaling>
        <c:delete val="0"/>
        <c:axPos val="t"/>
        <c:numFmt formatCode="General" sourceLinked="1"/>
        <c:majorTickMark val="none"/>
        <c:minorTickMark val="none"/>
        <c:tickLblPos val="none"/>
        <c:crossAx val="2101361832"/>
        <c:crosses val="max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Recovery from algae to solids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'No catalyst'!$K$48</c:f>
              <c:strCache>
                <c:ptCount val="1"/>
                <c:pt idx="0">
                  <c:v>K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'No catalyst'!$A$13:$B$15</c:f>
              <c:multiLvlStrCache>
                <c:ptCount val="3"/>
                <c:lvl>
                  <c:pt idx="0">
                    <c:v>100% IPA</c:v>
                  </c:pt>
                  <c:pt idx="1">
                    <c:v>0% IPA</c:v>
                  </c:pt>
                  <c:pt idx="2">
                    <c:v>50% IPA</c:v>
                  </c:pt>
                </c:lvl>
                <c:lvl>
                  <c:pt idx="0">
                    <c:v>220 °C</c:v>
                  </c:pt>
                  <c:pt idx="1">
                    <c:v>310 °C</c:v>
                  </c:pt>
                </c:lvl>
              </c:multiLvlStrCache>
            </c:multiLvlStrRef>
          </c:cat>
          <c:val>
            <c:numRef>
              <c:f>'No catalyst'!$K$49:$K$53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2444216"/>
        <c:axId val="2102447272"/>
      </c:barChart>
      <c:scatterChart>
        <c:scatterStyle val="lineMarker"/>
        <c:varyColors val="0"/>
        <c:ser>
          <c:idx val="1"/>
          <c:order val="1"/>
          <c:tx>
            <c:strRef>
              <c:f>'No catalyst'!$H$18</c:f>
              <c:strCache>
                <c:ptCount val="1"/>
                <c:pt idx="0">
                  <c:v>C</c:v>
                </c:pt>
              </c:strCache>
            </c:strRef>
          </c:tx>
          <c:spPr>
            <a:ln w="47625">
              <a:noFill/>
            </a:ln>
          </c:spPr>
          <c:xVal>
            <c:numRef>
              <c:f>'No catalyst'!$A$17:$A$19</c:f>
              <c:numCache>
                <c:formatCode>General</c:formatCode>
                <c:ptCount val="3"/>
                <c:pt idx="0">
                  <c:v>1.0</c:v>
                </c:pt>
                <c:pt idx="1">
                  <c:v>3.0</c:v>
                </c:pt>
                <c:pt idx="2">
                  <c:v>9.0</c:v>
                </c:pt>
              </c:numCache>
            </c:numRef>
          </c:xVal>
          <c:yVal>
            <c:numRef>
              <c:f>'No catalyst'!$H$19:$H$21</c:f>
              <c:numCache>
                <c:formatCode>0.0%</c:formatCode>
                <c:ptCount val="3"/>
                <c:pt idx="0">
                  <c:v>0.448100445992738</c:v>
                </c:pt>
                <c:pt idx="1">
                  <c:v>0.0924171445112804</c:v>
                </c:pt>
                <c:pt idx="2">
                  <c:v>0.0682183210524899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'No catalyst'!$I$18</c:f>
              <c:strCache>
                <c:ptCount val="1"/>
                <c:pt idx="0">
                  <c:v>O</c:v>
                </c:pt>
              </c:strCache>
            </c:strRef>
          </c:tx>
          <c:spPr>
            <a:ln w="47625">
              <a:noFill/>
            </a:ln>
          </c:spPr>
          <c:xVal>
            <c:numRef>
              <c:f>'No catalyst'!$A$17:$A$19</c:f>
              <c:numCache>
                <c:formatCode>General</c:formatCode>
                <c:ptCount val="3"/>
                <c:pt idx="0">
                  <c:v>1.0</c:v>
                </c:pt>
                <c:pt idx="1">
                  <c:v>3.0</c:v>
                </c:pt>
                <c:pt idx="2">
                  <c:v>9.0</c:v>
                </c:pt>
              </c:numCache>
            </c:numRef>
          </c:xVal>
          <c:yVal>
            <c:numRef>
              <c:f>'No catalyst'!$I$19:$I$21</c:f>
              <c:numCache>
                <c:formatCode>0.0%</c:formatCode>
                <c:ptCount val="3"/>
                <c:pt idx="0">
                  <c:v>0.214436969060547</c:v>
                </c:pt>
                <c:pt idx="1">
                  <c:v>0.0248181953557514</c:v>
                </c:pt>
                <c:pt idx="2">
                  <c:v>0.0290125857040436</c:v>
                </c:pt>
              </c:numCache>
            </c:numRef>
          </c:yVal>
          <c:smooth val="0"/>
        </c:ser>
        <c:ser>
          <c:idx val="6"/>
          <c:order val="3"/>
          <c:tx>
            <c:strRef>
              <c:f>'No catalyst'!$M$18</c:f>
              <c:strCache>
                <c:ptCount val="1"/>
                <c:pt idx="0">
                  <c:v>Na</c:v>
                </c:pt>
              </c:strCache>
            </c:strRef>
          </c:tx>
          <c:spPr>
            <a:ln w="47625">
              <a:noFill/>
            </a:ln>
          </c:spPr>
          <c:xVal>
            <c:numRef>
              <c:f>'No catalyst'!$A$17:$A$19</c:f>
              <c:numCache>
                <c:formatCode>General</c:formatCode>
                <c:ptCount val="3"/>
                <c:pt idx="0">
                  <c:v>1.0</c:v>
                </c:pt>
                <c:pt idx="1">
                  <c:v>3.0</c:v>
                </c:pt>
                <c:pt idx="2">
                  <c:v>9.0</c:v>
                </c:pt>
              </c:numCache>
            </c:numRef>
          </c:xVal>
          <c:yVal>
            <c:numRef>
              <c:f>'No catalyst'!$M$19:$M$21</c:f>
              <c:numCache>
                <c:formatCode>0.0%</c:formatCode>
                <c:ptCount val="3"/>
                <c:pt idx="0">
                  <c:v>0.250470706301917</c:v>
                </c:pt>
                <c:pt idx="1">
                  <c:v>0.00727796975898813</c:v>
                </c:pt>
                <c:pt idx="2">
                  <c:v>0.0337071558863651</c:v>
                </c:pt>
              </c:numCache>
            </c:numRef>
          </c:yVal>
          <c:smooth val="0"/>
        </c:ser>
        <c:ser>
          <c:idx val="9"/>
          <c:order val="4"/>
          <c:tx>
            <c:strRef>
              <c:f>'No catalyst'!$Q$18</c:f>
              <c:strCache>
                <c:ptCount val="1"/>
                <c:pt idx="0">
                  <c:v>K</c:v>
                </c:pt>
              </c:strCache>
            </c:strRef>
          </c:tx>
          <c:spPr>
            <a:ln w="47625">
              <a:noFill/>
            </a:ln>
          </c:spPr>
          <c:xVal>
            <c:numRef>
              <c:f>'No catalyst'!$A$17:$A$19</c:f>
              <c:numCache>
                <c:formatCode>General</c:formatCode>
                <c:ptCount val="3"/>
                <c:pt idx="0">
                  <c:v>1.0</c:v>
                </c:pt>
                <c:pt idx="1">
                  <c:v>3.0</c:v>
                </c:pt>
                <c:pt idx="2">
                  <c:v>9.0</c:v>
                </c:pt>
              </c:numCache>
            </c:numRef>
          </c:xVal>
          <c:yVal>
            <c:numRef>
              <c:f>'No catalyst'!$Q$19:$Q$21</c:f>
              <c:numCache>
                <c:formatCode>0.0%</c:formatCode>
                <c:ptCount val="3"/>
                <c:pt idx="0">
                  <c:v>0.265261298751479</c:v>
                </c:pt>
                <c:pt idx="1">
                  <c:v>0.0</c:v>
                </c:pt>
                <c:pt idx="2">
                  <c:v>0.0147332044651218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2453384"/>
        <c:axId val="2102450376"/>
      </c:scatterChart>
      <c:catAx>
        <c:axId val="2102444216"/>
        <c:scaling>
          <c:orientation val="minMax"/>
        </c:scaling>
        <c:delete val="0"/>
        <c:axPos val="b"/>
        <c:majorTickMark val="out"/>
        <c:minorTickMark val="none"/>
        <c:tickLblPos val="nextTo"/>
        <c:crossAx val="2102447272"/>
        <c:crosses val="autoZero"/>
        <c:auto val="1"/>
        <c:lblAlgn val="ctr"/>
        <c:lblOffset val="100"/>
        <c:noMultiLvlLbl val="0"/>
      </c:catAx>
      <c:valAx>
        <c:axId val="2102447272"/>
        <c:scaling>
          <c:orientation val="minMax"/>
          <c:max val="1.2"/>
          <c:min val="0.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102444216"/>
        <c:crosses val="autoZero"/>
        <c:crossBetween val="between"/>
      </c:valAx>
      <c:valAx>
        <c:axId val="2102450376"/>
        <c:scaling>
          <c:orientation val="minMax"/>
          <c:max val="1.2"/>
          <c:min val="0.0"/>
        </c:scaling>
        <c:delete val="1"/>
        <c:axPos val="r"/>
        <c:numFmt formatCode="0.0%" sourceLinked="1"/>
        <c:majorTickMark val="out"/>
        <c:minorTickMark val="none"/>
        <c:tickLblPos val="nextTo"/>
        <c:crossAx val="2102453384"/>
        <c:crosses val="max"/>
        <c:crossBetween val="midCat"/>
      </c:valAx>
      <c:valAx>
        <c:axId val="2102453384"/>
        <c:scaling>
          <c:orientation val="minMax"/>
          <c:max val="10.0"/>
          <c:min val="0.0"/>
        </c:scaling>
        <c:delete val="0"/>
        <c:axPos val="t"/>
        <c:numFmt formatCode="General" sourceLinked="1"/>
        <c:majorTickMark val="none"/>
        <c:minorTickMark val="none"/>
        <c:tickLblPos val="none"/>
        <c:crossAx val="2102450376"/>
        <c:crosses val="max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Catalyst</a:t>
            </a:r>
            <a:r>
              <a:rPr lang="en-US" baseline="0"/>
              <a:t> retention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'No catalyst'!$K$48</c:f>
              <c:strCache>
                <c:ptCount val="1"/>
                <c:pt idx="0">
                  <c:v>K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'No catalyst'!$A$13:$B$15</c:f>
              <c:multiLvlStrCache>
                <c:ptCount val="3"/>
                <c:lvl>
                  <c:pt idx="0">
                    <c:v>100% IPA</c:v>
                  </c:pt>
                  <c:pt idx="1">
                    <c:v>0% IPA</c:v>
                  </c:pt>
                  <c:pt idx="2">
                    <c:v>50% IPA</c:v>
                  </c:pt>
                </c:lvl>
                <c:lvl>
                  <c:pt idx="0">
                    <c:v>220 °C</c:v>
                  </c:pt>
                  <c:pt idx="1">
                    <c:v>310 °C</c:v>
                  </c:pt>
                </c:lvl>
              </c:multiLvlStrCache>
            </c:multiLvlStrRef>
          </c:cat>
          <c:val>
            <c:numRef>
              <c:f>'No catalyst'!$K$49:$K$53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38407960"/>
        <c:axId val="2038410840"/>
      </c:barChart>
      <c:scatterChart>
        <c:scatterStyle val="lineMarker"/>
        <c:varyColors val="0"/>
        <c:ser>
          <c:idx val="3"/>
          <c:order val="1"/>
          <c:tx>
            <c:strRef>
              <c:f>'No catalyst'!$K$12</c:f>
              <c:strCache>
                <c:ptCount val="1"/>
                <c:pt idx="0">
                  <c:v>Mg</c:v>
                </c:pt>
              </c:strCache>
            </c:strRef>
          </c:tx>
          <c:spPr>
            <a:ln w="47625">
              <a:noFill/>
            </a:ln>
          </c:spPr>
          <c:marker>
            <c:symbol val="square"/>
            <c:size val="9"/>
          </c:marker>
          <c:xVal>
            <c:numRef>
              <c:f>'No catalyst'!$A$17:$A$19</c:f>
              <c:numCache>
                <c:formatCode>General</c:formatCode>
                <c:ptCount val="3"/>
                <c:pt idx="0">
                  <c:v>1.0</c:v>
                </c:pt>
                <c:pt idx="1">
                  <c:v>3.0</c:v>
                </c:pt>
                <c:pt idx="2">
                  <c:v>9.0</c:v>
                </c:pt>
              </c:numCache>
            </c:numRef>
          </c:xVal>
          <c:yVal>
            <c:numRef>
              <c:f>'No catalyst'!$K$13:$K$15</c:f>
              <c:numCache>
                <c:formatCode>0.0%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yVal>
          <c:smooth val="0"/>
        </c:ser>
        <c:ser>
          <c:idx val="4"/>
          <c:order val="2"/>
          <c:tx>
            <c:strRef>
              <c:f>'No catalyst'!$M$12</c:f>
              <c:strCache>
                <c:ptCount val="1"/>
                <c:pt idx="0">
                  <c:v>Si</c:v>
                </c:pt>
              </c:strCache>
            </c:strRef>
          </c:tx>
          <c:spPr>
            <a:ln w="47625">
              <a:noFill/>
            </a:ln>
          </c:spPr>
          <c:marker>
            <c:symbol val="square"/>
            <c:size val="9"/>
          </c:marker>
          <c:xVal>
            <c:numRef>
              <c:f>'No catalyst'!$A$17:$A$19</c:f>
              <c:numCache>
                <c:formatCode>General</c:formatCode>
                <c:ptCount val="3"/>
                <c:pt idx="0">
                  <c:v>1.0</c:v>
                </c:pt>
                <c:pt idx="1">
                  <c:v>3.0</c:v>
                </c:pt>
                <c:pt idx="2">
                  <c:v>9.0</c:v>
                </c:pt>
              </c:numCache>
            </c:numRef>
          </c:xVal>
          <c:yVal>
            <c:numRef>
              <c:f>'No catalyst'!$M$13:$M$15</c:f>
              <c:numCache>
                <c:formatCode>0.0%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yVal>
          <c:smooth val="0"/>
        </c:ser>
        <c:ser>
          <c:idx val="10"/>
          <c:order val="3"/>
          <c:tx>
            <c:strRef>
              <c:f>'No catalyst'!$S$12</c:f>
              <c:strCache>
                <c:ptCount val="1"/>
                <c:pt idx="0">
                  <c:v>Ca</c:v>
                </c:pt>
              </c:strCache>
            </c:strRef>
          </c:tx>
          <c:spPr>
            <a:ln w="47625">
              <a:noFill/>
            </a:ln>
          </c:spPr>
          <c:xVal>
            <c:numRef>
              <c:f>'No catalyst'!$A$17:$A$19</c:f>
              <c:numCache>
                <c:formatCode>General</c:formatCode>
                <c:ptCount val="3"/>
                <c:pt idx="0">
                  <c:v>1.0</c:v>
                </c:pt>
                <c:pt idx="1">
                  <c:v>3.0</c:v>
                </c:pt>
                <c:pt idx="2">
                  <c:v>9.0</c:v>
                </c:pt>
              </c:numCache>
            </c:numRef>
          </c:xVal>
          <c:yVal>
            <c:numRef>
              <c:f>'No catalyst'!$S$13:$S$15</c:f>
              <c:numCache>
                <c:formatCode>0.0%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yVal>
          <c:smooth val="0"/>
        </c:ser>
        <c:ser>
          <c:idx val="0"/>
          <c:order val="4"/>
          <c:tx>
            <c:strRef>
              <c:f>'No catalyst'!$W$12</c:f>
              <c:strCache>
                <c:ptCount val="1"/>
                <c:pt idx="0">
                  <c:v>Fe</c:v>
                </c:pt>
              </c:strCache>
            </c:strRef>
          </c:tx>
          <c:spPr>
            <a:ln w="47625">
              <a:noFill/>
            </a:ln>
          </c:spPr>
          <c:xVal>
            <c:numRef>
              <c:f>'No catalyst'!$A$17:$A$19</c:f>
              <c:numCache>
                <c:formatCode>General</c:formatCode>
                <c:ptCount val="3"/>
                <c:pt idx="0">
                  <c:v>1.0</c:v>
                </c:pt>
                <c:pt idx="1">
                  <c:v>3.0</c:v>
                </c:pt>
                <c:pt idx="2">
                  <c:v>9.0</c:v>
                </c:pt>
              </c:numCache>
            </c:numRef>
          </c:xVal>
          <c:yVal>
            <c:numRef>
              <c:f>'No catalyst'!$W$13:$W$15</c:f>
              <c:numCache>
                <c:formatCode>0.0%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yVal>
          <c:smooth val="0"/>
        </c:ser>
        <c:ser>
          <c:idx val="1"/>
          <c:order val="5"/>
          <c:tx>
            <c:strRef>
              <c:f>'No catalyst'!$T$12</c:f>
              <c:strCache>
                <c:ptCount val="1"/>
                <c:pt idx="0">
                  <c:v>Ti</c:v>
                </c:pt>
              </c:strCache>
            </c:strRef>
          </c:tx>
          <c:spPr>
            <a:ln w="47625">
              <a:noFill/>
            </a:ln>
          </c:spPr>
          <c:xVal>
            <c:numRef>
              <c:f>'No catalyst'!$A$17:$A$19</c:f>
              <c:numCache>
                <c:formatCode>General</c:formatCode>
                <c:ptCount val="3"/>
                <c:pt idx="0">
                  <c:v>1.0</c:v>
                </c:pt>
                <c:pt idx="1">
                  <c:v>3.0</c:v>
                </c:pt>
                <c:pt idx="2">
                  <c:v>9.0</c:v>
                </c:pt>
              </c:numCache>
            </c:numRef>
          </c:xVal>
          <c:yVal>
            <c:numRef>
              <c:f>'No catalyst'!$T$13:$T$15</c:f>
              <c:numCache>
                <c:formatCode>0.0%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yVal>
          <c:smooth val="0"/>
        </c:ser>
        <c:ser>
          <c:idx val="2"/>
          <c:order val="6"/>
          <c:tx>
            <c:strRef>
              <c:f>'No catalyst'!$V$12</c:f>
              <c:strCache>
                <c:ptCount val="1"/>
                <c:pt idx="0">
                  <c:v>Mn</c:v>
                </c:pt>
              </c:strCache>
            </c:strRef>
          </c:tx>
          <c:spPr>
            <a:ln w="47625">
              <a:noFill/>
            </a:ln>
          </c:spPr>
          <c:xVal>
            <c:numRef>
              <c:f>'No catalyst'!$A$17:$A$19</c:f>
              <c:numCache>
                <c:formatCode>General</c:formatCode>
                <c:ptCount val="3"/>
                <c:pt idx="0">
                  <c:v>1.0</c:v>
                </c:pt>
                <c:pt idx="1">
                  <c:v>3.0</c:v>
                </c:pt>
                <c:pt idx="2">
                  <c:v>9.0</c:v>
                </c:pt>
              </c:numCache>
            </c:numRef>
          </c:xVal>
          <c:yVal>
            <c:numRef>
              <c:f>'No catalyst'!$V$13:$V$15</c:f>
              <c:numCache>
                <c:formatCode>0.0%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7401064"/>
        <c:axId val="2038413960"/>
      </c:scatterChart>
      <c:catAx>
        <c:axId val="2038407960"/>
        <c:scaling>
          <c:orientation val="minMax"/>
        </c:scaling>
        <c:delete val="0"/>
        <c:axPos val="b"/>
        <c:majorTickMark val="out"/>
        <c:minorTickMark val="none"/>
        <c:tickLblPos val="nextTo"/>
        <c:crossAx val="2038410840"/>
        <c:crosses val="autoZero"/>
        <c:auto val="1"/>
        <c:lblAlgn val="ctr"/>
        <c:lblOffset val="100"/>
        <c:noMultiLvlLbl val="0"/>
      </c:catAx>
      <c:valAx>
        <c:axId val="2038410840"/>
        <c:scaling>
          <c:orientation val="minMax"/>
          <c:max val="1.4"/>
          <c:min val="0.0"/>
        </c:scaling>
        <c:delete val="0"/>
        <c:axPos val="l"/>
        <c:numFmt formatCode="0%" sourceLinked="0"/>
        <c:majorTickMark val="out"/>
        <c:minorTickMark val="none"/>
        <c:tickLblPos val="nextTo"/>
        <c:crossAx val="2038407960"/>
        <c:crosses val="autoZero"/>
        <c:crossBetween val="between"/>
      </c:valAx>
      <c:valAx>
        <c:axId val="2038413960"/>
        <c:scaling>
          <c:orientation val="minMax"/>
          <c:max val="1.2"/>
          <c:min val="0.0"/>
        </c:scaling>
        <c:delete val="1"/>
        <c:axPos val="r"/>
        <c:numFmt formatCode="0.0%" sourceLinked="1"/>
        <c:majorTickMark val="out"/>
        <c:minorTickMark val="none"/>
        <c:tickLblPos val="nextTo"/>
        <c:crossAx val="2037401064"/>
        <c:crosses val="max"/>
        <c:crossBetween val="midCat"/>
      </c:valAx>
      <c:valAx>
        <c:axId val="2037401064"/>
        <c:scaling>
          <c:orientation val="minMax"/>
          <c:max val="10.0"/>
          <c:min val="0.0"/>
        </c:scaling>
        <c:delete val="0"/>
        <c:axPos val="t"/>
        <c:numFmt formatCode="General" sourceLinked="1"/>
        <c:majorTickMark val="none"/>
        <c:minorTickMark val="none"/>
        <c:tickLblPos val="none"/>
        <c:crossAx val="2038413960"/>
        <c:crosses val="max"/>
        <c:crossBetween val="midCat"/>
      </c:valAx>
    </c:plotArea>
    <c:legend>
      <c:legendPos val="r"/>
      <c:legendEntry>
        <c:idx val="0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Catalyst</a:t>
            </a:r>
            <a:r>
              <a:rPr lang="en-US" baseline="0"/>
              <a:t> retention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'No catalyst'!$K$12</c:f>
              <c:strCache>
                <c:ptCount val="1"/>
                <c:pt idx="0">
                  <c:v>Mg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'No catalyst'!$A$13:$B$15</c:f>
              <c:multiLvlStrCache>
                <c:ptCount val="3"/>
                <c:lvl>
                  <c:pt idx="0">
                    <c:v>100% IPA</c:v>
                  </c:pt>
                  <c:pt idx="1">
                    <c:v>0% IPA</c:v>
                  </c:pt>
                  <c:pt idx="2">
                    <c:v>50% IPA</c:v>
                  </c:pt>
                </c:lvl>
                <c:lvl>
                  <c:pt idx="0">
                    <c:v>220 °C</c:v>
                  </c:pt>
                  <c:pt idx="1">
                    <c:v>310 °C</c:v>
                  </c:pt>
                </c:lvl>
              </c:multiLvlStrCache>
            </c:multiLvlStrRef>
          </c:cat>
          <c:val>
            <c:numRef>
              <c:f>'No catalyst'!$K$13:$K$15</c:f>
              <c:numCache>
                <c:formatCode>0.0%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</c:ser>
        <c:ser>
          <c:idx val="4"/>
          <c:order val="1"/>
          <c:tx>
            <c:strRef>
              <c:f>'No catalyst'!$M$12</c:f>
              <c:strCache>
                <c:ptCount val="1"/>
                <c:pt idx="0">
                  <c:v>Si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'No catalyst'!$A$13:$B$15</c:f>
              <c:multiLvlStrCache>
                <c:ptCount val="3"/>
                <c:lvl>
                  <c:pt idx="0">
                    <c:v>100% IPA</c:v>
                  </c:pt>
                  <c:pt idx="1">
                    <c:v>0% IPA</c:v>
                  </c:pt>
                  <c:pt idx="2">
                    <c:v>50% IPA</c:v>
                  </c:pt>
                </c:lvl>
                <c:lvl>
                  <c:pt idx="0">
                    <c:v>220 °C</c:v>
                  </c:pt>
                  <c:pt idx="1">
                    <c:v>310 °C</c:v>
                  </c:pt>
                </c:lvl>
              </c:multiLvlStrCache>
            </c:multiLvlStrRef>
          </c:cat>
          <c:val>
            <c:numRef>
              <c:f>'No catalyst'!$M$13:$M$15</c:f>
              <c:numCache>
                <c:formatCode>0.0%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</c:ser>
        <c:ser>
          <c:idx val="10"/>
          <c:order val="2"/>
          <c:tx>
            <c:strRef>
              <c:f>'No catalyst'!$S$12</c:f>
              <c:strCache>
                <c:ptCount val="1"/>
                <c:pt idx="0">
                  <c:v>Ca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'No catalyst'!$A$13:$B$15</c:f>
              <c:multiLvlStrCache>
                <c:ptCount val="3"/>
                <c:lvl>
                  <c:pt idx="0">
                    <c:v>100% IPA</c:v>
                  </c:pt>
                  <c:pt idx="1">
                    <c:v>0% IPA</c:v>
                  </c:pt>
                  <c:pt idx="2">
                    <c:v>50% IPA</c:v>
                  </c:pt>
                </c:lvl>
                <c:lvl>
                  <c:pt idx="0">
                    <c:v>220 °C</c:v>
                  </c:pt>
                  <c:pt idx="1">
                    <c:v>310 °C</c:v>
                  </c:pt>
                </c:lvl>
              </c:multiLvlStrCache>
            </c:multiLvlStrRef>
          </c:cat>
          <c:val>
            <c:numRef>
              <c:f>'No catalyst'!$S$13:$S$15</c:f>
              <c:numCache>
                <c:formatCode>0.0%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</c:ser>
        <c:ser>
          <c:idx val="0"/>
          <c:order val="3"/>
          <c:tx>
            <c:strRef>
              <c:f>'No catalyst'!$W$12</c:f>
              <c:strCache>
                <c:ptCount val="1"/>
                <c:pt idx="0">
                  <c:v>Fe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'No catalyst'!$A$13:$B$15</c:f>
              <c:multiLvlStrCache>
                <c:ptCount val="3"/>
                <c:lvl>
                  <c:pt idx="0">
                    <c:v>100% IPA</c:v>
                  </c:pt>
                  <c:pt idx="1">
                    <c:v>0% IPA</c:v>
                  </c:pt>
                  <c:pt idx="2">
                    <c:v>50% IPA</c:v>
                  </c:pt>
                </c:lvl>
                <c:lvl>
                  <c:pt idx="0">
                    <c:v>220 °C</c:v>
                  </c:pt>
                  <c:pt idx="1">
                    <c:v>310 °C</c:v>
                  </c:pt>
                </c:lvl>
              </c:multiLvlStrCache>
            </c:multiLvlStrRef>
          </c:cat>
          <c:val>
            <c:numRef>
              <c:f>'No catalyst'!$W$13:$W$15</c:f>
              <c:numCache>
                <c:formatCode>0.0%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</c:ser>
        <c:ser>
          <c:idx val="1"/>
          <c:order val="4"/>
          <c:tx>
            <c:strRef>
              <c:f>'No catalyst'!$T$12</c:f>
              <c:strCache>
                <c:ptCount val="1"/>
                <c:pt idx="0">
                  <c:v>Ti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'No catalyst'!$A$13:$B$15</c:f>
              <c:multiLvlStrCache>
                <c:ptCount val="3"/>
                <c:lvl>
                  <c:pt idx="0">
                    <c:v>100% IPA</c:v>
                  </c:pt>
                  <c:pt idx="1">
                    <c:v>0% IPA</c:v>
                  </c:pt>
                  <c:pt idx="2">
                    <c:v>50% IPA</c:v>
                  </c:pt>
                </c:lvl>
                <c:lvl>
                  <c:pt idx="0">
                    <c:v>220 °C</c:v>
                  </c:pt>
                  <c:pt idx="1">
                    <c:v>310 °C</c:v>
                  </c:pt>
                </c:lvl>
              </c:multiLvlStrCache>
            </c:multiLvlStrRef>
          </c:cat>
          <c:val>
            <c:numRef>
              <c:f>'No catalyst'!$T$13:$T$15</c:f>
              <c:numCache>
                <c:formatCode>0.0%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</c:ser>
        <c:ser>
          <c:idx val="2"/>
          <c:order val="5"/>
          <c:tx>
            <c:strRef>
              <c:f>'No catalyst'!$V$12</c:f>
              <c:strCache>
                <c:ptCount val="1"/>
                <c:pt idx="0">
                  <c:v>Mn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'No catalyst'!$A$13:$B$15</c:f>
              <c:multiLvlStrCache>
                <c:ptCount val="3"/>
                <c:lvl>
                  <c:pt idx="0">
                    <c:v>100% IPA</c:v>
                  </c:pt>
                  <c:pt idx="1">
                    <c:v>0% IPA</c:v>
                  </c:pt>
                  <c:pt idx="2">
                    <c:v>50% IPA</c:v>
                  </c:pt>
                </c:lvl>
                <c:lvl>
                  <c:pt idx="0">
                    <c:v>220 °C</c:v>
                  </c:pt>
                  <c:pt idx="1">
                    <c:v>310 °C</c:v>
                  </c:pt>
                </c:lvl>
              </c:multiLvlStrCache>
            </c:multiLvlStrRef>
          </c:cat>
          <c:val>
            <c:numRef>
              <c:f>'No catalyst'!$V$13:$V$15</c:f>
              <c:numCache>
                <c:formatCode>0.0%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2500024"/>
        <c:axId val="2102503160"/>
      </c:barChart>
      <c:catAx>
        <c:axId val="2102500024"/>
        <c:scaling>
          <c:orientation val="minMax"/>
        </c:scaling>
        <c:delete val="0"/>
        <c:axPos val="b"/>
        <c:majorTickMark val="out"/>
        <c:minorTickMark val="none"/>
        <c:tickLblPos val="nextTo"/>
        <c:crossAx val="2102503160"/>
        <c:crosses val="autoZero"/>
        <c:auto val="1"/>
        <c:lblAlgn val="ctr"/>
        <c:lblOffset val="100"/>
        <c:noMultiLvlLbl val="0"/>
      </c:catAx>
      <c:valAx>
        <c:axId val="2102503160"/>
        <c:scaling>
          <c:orientation val="minMax"/>
          <c:max val="1.4"/>
          <c:min val="0.0"/>
        </c:scaling>
        <c:delete val="0"/>
        <c:axPos val="l"/>
        <c:numFmt formatCode="0%" sourceLinked="0"/>
        <c:majorTickMark val="out"/>
        <c:minorTickMark val="none"/>
        <c:tickLblPos val="nextTo"/>
        <c:crossAx val="2102500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'No catalyst'!$H$18</c:f>
              <c:strCache>
                <c:ptCount val="1"/>
                <c:pt idx="0">
                  <c:v>C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'No catalyst'!$A$13:$B$15</c:f>
              <c:multiLvlStrCache>
                <c:ptCount val="3"/>
                <c:lvl>
                  <c:pt idx="0">
                    <c:v>100% IPA</c:v>
                  </c:pt>
                  <c:pt idx="1">
                    <c:v>0% IPA</c:v>
                  </c:pt>
                  <c:pt idx="2">
                    <c:v>50% IPA</c:v>
                  </c:pt>
                </c:lvl>
                <c:lvl>
                  <c:pt idx="0">
                    <c:v>220 °C</c:v>
                  </c:pt>
                  <c:pt idx="1">
                    <c:v>310 °C</c:v>
                  </c:pt>
                </c:lvl>
              </c:multiLvlStrCache>
            </c:multiLvlStrRef>
          </c:cat>
          <c:val>
            <c:numRef>
              <c:f>'No catalyst'!$H$19:$H$21</c:f>
              <c:numCache>
                <c:formatCode>0.0%</c:formatCode>
                <c:ptCount val="3"/>
                <c:pt idx="0">
                  <c:v>0.448100445992738</c:v>
                </c:pt>
                <c:pt idx="1">
                  <c:v>0.0924171445112804</c:v>
                </c:pt>
                <c:pt idx="2">
                  <c:v>0.0682183210524899</c:v>
                </c:pt>
              </c:numCache>
            </c:numRef>
          </c:val>
        </c:ser>
        <c:ser>
          <c:idx val="4"/>
          <c:order val="1"/>
          <c:tx>
            <c:strRef>
              <c:f>'No catalyst'!$I$18</c:f>
              <c:strCache>
                <c:ptCount val="1"/>
                <c:pt idx="0">
                  <c:v>O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'No catalyst'!$A$13:$B$15</c:f>
              <c:multiLvlStrCache>
                <c:ptCount val="3"/>
                <c:lvl>
                  <c:pt idx="0">
                    <c:v>100% IPA</c:v>
                  </c:pt>
                  <c:pt idx="1">
                    <c:v>0% IPA</c:v>
                  </c:pt>
                  <c:pt idx="2">
                    <c:v>50% IPA</c:v>
                  </c:pt>
                </c:lvl>
                <c:lvl>
                  <c:pt idx="0">
                    <c:v>220 °C</c:v>
                  </c:pt>
                  <c:pt idx="1">
                    <c:v>310 °C</c:v>
                  </c:pt>
                </c:lvl>
              </c:multiLvlStrCache>
            </c:multiLvlStrRef>
          </c:cat>
          <c:val>
            <c:numRef>
              <c:f>'No catalyst'!$I$19:$I$21</c:f>
              <c:numCache>
                <c:formatCode>0.0%</c:formatCode>
                <c:ptCount val="3"/>
                <c:pt idx="0">
                  <c:v>0.214436969060547</c:v>
                </c:pt>
                <c:pt idx="1">
                  <c:v>0.0248181953557514</c:v>
                </c:pt>
                <c:pt idx="2">
                  <c:v>0.0290125857040436</c:v>
                </c:pt>
              </c:numCache>
            </c:numRef>
          </c:val>
        </c:ser>
        <c:ser>
          <c:idx val="10"/>
          <c:order val="2"/>
          <c:tx>
            <c:strRef>
              <c:f>'No catalyst'!$M$18</c:f>
              <c:strCache>
                <c:ptCount val="1"/>
                <c:pt idx="0">
                  <c:v>Na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'No catalyst'!$A$13:$B$15</c:f>
              <c:multiLvlStrCache>
                <c:ptCount val="3"/>
                <c:lvl>
                  <c:pt idx="0">
                    <c:v>100% IPA</c:v>
                  </c:pt>
                  <c:pt idx="1">
                    <c:v>0% IPA</c:v>
                  </c:pt>
                  <c:pt idx="2">
                    <c:v>50% IPA</c:v>
                  </c:pt>
                </c:lvl>
                <c:lvl>
                  <c:pt idx="0">
                    <c:v>220 °C</c:v>
                  </c:pt>
                  <c:pt idx="1">
                    <c:v>310 °C</c:v>
                  </c:pt>
                </c:lvl>
              </c:multiLvlStrCache>
            </c:multiLvlStrRef>
          </c:cat>
          <c:val>
            <c:numRef>
              <c:f>'No catalyst'!$M$19:$M$21</c:f>
              <c:numCache>
                <c:formatCode>0.0%</c:formatCode>
                <c:ptCount val="3"/>
                <c:pt idx="0">
                  <c:v>0.250470706301917</c:v>
                </c:pt>
                <c:pt idx="1">
                  <c:v>0.00727796975898813</c:v>
                </c:pt>
                <c:pt idx="2">
                  <c:v>0.0337071558863651</c:v>
                </c:pt>
              </c:numCache>
            </c:numRef>
          </c:val>
        </c:ser>
        <c:ser>
          <c:idx val="0"/>
          <c:order val="3"/>
          <c:tx>
            <c:strRef>
              <c:f>'No catalyst'!$N$18</c:f>
              <c:strCache>
                <c:ptCount val="1"/>
                <c:pt idx="0">
                  <c:v>P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'No catalyst'!$A$13:$B$15</c:f>
              <c:multiLvlStrCache>
                <c:ptCount val="3"/>
                <c:lvl>
                  <c:pt idx="0">
                    <c:v>100% IPA</c:v>
                  </c:pt>
                  <c:pt idx="1">
                    <c:v>0% IPA</c:v>
                  </c:pt>
                  <c:pt idx="2">
                    <c:v>50% IPA</c:v>
                  </c:pt>
                </c:lvl>
                <c:lvl>
                  <c:pt idx="0">
                    <c:v>220 °C</c:v>
                  </c:pt>
                  <c:pt idx="1">
                    <c:v>310 °C</c:v>
                  </c:pt>
                </c:lvl>
              </c:multiLvlStrCache>
            </c:multiLvlStrRef>
          </c:cat>
          <c:val>
            <c:numRef>
              <c:f>'No catalyst'!$N$19:$N$21</c:f>
              <c:numCache>
                <c:formatCode>0.0%</c:formatCode>
                <c:ptCount val="3"/>
                <c:pt idx="0">
                  <c:v>0.475049982372221</c:v>
                </c:pt>
                <c:pt idx="1">
                  <c:v>0.0668407136396987</c:v>
                </c:pt>
                <c:pt idx="2">
                  <c:v>0.0954003365858671</c:v>
                </c:pt>
              </c:numCache>
            </c:numRef>
          </c:val>
        </c:ser>
        <c:ser>
          <c:idx val="1"/>
          <c:order val="4"/>
          <c:tx>
            <c:strRef>
              <c:f>'No catalyst'!$O$18</c:f>
              <c:strCache>
                <c:ptCount val="1"/>
                <c:pt idx="0">
                  <c:v>S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'No catalyst'!$A$13:$B$15</c:f>
              <c:multiLvlStrCache>
                <c:ptCount val="3"/>
                <c:lvl>
                  <c:pt idx="0">
                    <c:v>100% IPA</c:v>
                  </c:pt>
                  <c:pt idx="1">
                    <c:v>0% IPA</c:v>
                  </c:pt>
                  <c:pt idx="2">
                    <c:v>50% IPA</c:v>
                  </c:pt>
                </c:lvl>
                <c:lvl>
                  <c:pt idx="0">
                    <c:v>220 °C</c:v>
                  </c:pt>
                  <c:pt idx="1">
                    <c:v>310 °C</c:v>
                  </c:pt>
                </c:lvl>
              </c:multiLvlStrCache>
            </c:multiLvlStrRef>
          </c:cat>
          <c:val>
            <c:numRef>
              <c:f>'No catalyst'!$O$19:$O$21</c:f>
              <c:numCache>
                <c:formatCode>0.0%</c:formatCode>
                <c:ptCount val="3"/>
                <c:pt idx="0">
                  <c:v>0.159835692995407</c:v>
                </c:pt>
                <c:pt idx="1">
                  <c:v>0.00814668580069028</c:v>
                </c:pt>
                <c:pt idx="2">
                  <c:v>0.0449947307447565</c:v>
                </c:pt>
              </c:numCache>
            </c:numRef>
          </c:val>
        </c:ser>
        <c:ser>
          <c:idx val="2"/>
          <c:order val="5"/>
          <c:tx>
            <c:strRef>
              <c:f>'No catalyst'!$Q$18</c:f>
              <c:strCache>
                <c:ptCount val="1"/>
                <c:pt idx="0">
                  <c:v>K</c:v>
                </c:pt>
              </c:strCache>
            </c:strRef>
          </c:tx>
          <c:spPr>
            <a:ln w="47625">
              <a:noFill/>
            </a:ln>
          </c:spPr>
          <c:invertIfNegative val="0"/>
          <c:cat>
            <c:multiLvlStrRef>
              <c:f>'No catalyst'!$A$13:$B$15</c:f>
              <c:multiLvlStrCache>
                <c:ptCount val="3"/>
                <c:lvl>
                  <c:pt idx="0">
                    <c:v>100% IPA</c:v>
                  </c:pt>
                  <c:pt idx="1">
                    <c:v>0% IPA</c:v>
                  </c:pt>
                  <c:pt idx="2">
                    <c:v>50% IPA</c:v>
                  </c:pt>
                </c:lvl>
                <c:lvl>
                  <c:pt idx="0">
                    <c:v>220 °C</c:v>
                  </c:pt>
                  <c:pt idx="1">
                    <c:v>310 °C</c:v>
                  </c:pt>
                </c:lvl>
              </c:multiLvlStrCache>
            </c:multiLvlStrRef>
          </c:cat>
          <c:val>
            <c:numRef>
              <c:f>'No catalyst'!$Q$19:$Q$21</c:f>
              <c:numCache>
                <c:formatCode>0.0%</c:formatCode>
                <c:ptCount val="3"/>
                <c:pt idx="0">
                  <c:v>0.265261298751479</c:v>
                </c:pt>
                <c:pt idx="1">
                  <c:v>0.0</c:v>
                </c:pt>
                <c:pt idx="2">
                  <c:v>0.0147332044651218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3483032"/>
        <c:axId val="2103486168"/>
      </c:barChart>
      <c:catAx>
        <c:axId val="2103483032"/>
        <c:scaling>
          <c:orientation val="minMax"/>
        </c:scaling>
        <c:delete val="0"/>
        <c:axPos val="b"/>
        <c:majorTickMark val="out"/>
        <c:minorTickMark val="none"/>
        <c:tickLblPos val="nextTo"/>
        <c:crossAx val="2103486168"/>
        <c:crosses val="autoZero"/>
        <c:auto val="1"/>
        <c:lblAlgn val="ctr"/>
        <c:lblOffset val="100"/>
        <c:noMultiLvlLbl val="0"/>
      </c:catAx>
      <c:valAx>
        <c:axId val="2103486168"/>
        <c:scaling>
          <c:orientation val="minMax"/>
          <c:min val="0.0"/>
        </c:scaling>
        <c:delete val="0"/>
        <c:axPos val="l"/>
        <c:numFmt formatCode="0%" sourceLinked="0"/>
        <c:majorTickMark val="out"/>
        <c:minorTickMark val="none"/>
        <c:tickLblPos val="nextTo"/>
        <c:crossAx val="2103483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solidFill>
        <a:srgbClr val="FFFFFF"/>
      </a:solidFill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5" Type="http://schemas.openxmlformats.org/officeDocument/2006/relationships/chart" Target="../charts/chart9.xml"/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4" Type="http://schemas.openxmlformats.org/officeDocument/2006/relationships/chart" Target="../charts/chart13.xml"/><Relationship Id="rId5" Type="http://schemas.openxmlformats.org/officeDocument/2006/relationships/chart" Target="../charts/chart14.xml"/><Relationship Id="rId1" Type="http://schemas.openxmlformats.org/officeDocument/2006/relationships/chart" Target="../charts/chart10.xml"/><Relationship Id="rId2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457200</xdr:colOff>
      <xdr:row>28</xdr:row>
      <xdr:rowOff>177800</xdr:rowOff>
    </xdr:from>
    <xdr:to>
      <xdr:col>30</xdr:col>
      <xdr:colOff>76200</xdr:colOff>
      <xdr:row>43</xdr:row>
      <xdr:rowOff>63500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215900</xdr:colOff>
      <xdr:row>3</xdr:row>
      <xdr:rowOff>76200</xdr:rowOff>
    </xdr:from>
    <xdr:to>
      <xdr:col>29</xdr:col>
      <xdr:colOff>660400</xdr:colOff>
      <xdr:row>17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279400</xdr:colOff>
      <xdr:row>21</xdr:row>
      <xdr:rowOff>139700</xdr:rowOff>
    </xdr:from>
    <xdr:to>
      <xdr:col>29</xdr:col>
      <xdr:colOff>723900</xdr:colOff>
      <xdr:row>36</xdr:row>
      <xdr:rowOff>25400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317500</xdr:colOff>
      <xdr:row>2</xdr:row>
      <xdr:rowOff>38100</xdr:rowOff>
    </xdr:from>
    <xdr:to>
      <xdr:col>29</xdr:col>
      <xdr:colOff>762000</xdr:colOff>
      <xdr:row>16</xdr:row>
      <xdr:rowOff>114300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21</xdr:row>
      <xdr:rowOff>177800</xdr:rowOff>
    </xdr:from>
    <xdr:to>
      <xdr:col>6</xdr:col>
      <xdr:colOff>139700</xdr:colOff>
      <xdr:row>36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381000</xdr:colOff>
      <xdr:row>22</xdr:row>
      <xdr:rowOff>101600</xdr:rowOff>
    </xdr:from>
    <xdr:to>
      <xdr:col>12</xdr:col>
      <xdr:colOff>0</xdr:colOff>
      <xdr:row>36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177800</xdr:colOff>
      <xdr:row>23</xdr:row>
      <xdr:rowOff>63500</xdr:rowOff>
    </xdr:from>
    <xdr:to>
      <xdr:col>18</xdr:col>
      <xdr:colOff>622300</xdr:colOff>
      <xdr:row>37</xdr:row>
      <xdr:rowOff>139700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23</xdr:row>
      <xdr:rowOff>0</xdr:rowOff>
    </xdr:from>
    <xdr:to>
      <xdr:col>25</xdr:col>
      <xdr:colOff>444500</xdr:colOff>
      <xdr:row>37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0</xdr:colOff>
      <xdr:row>38</xdr:row>
      <xdr:rowOff>0</xdr:rowOff>
    </xdr:from>
    <xdr:to>
      <xdr:col>25</xdr:col>
      <xdr:colOff>444500</xdr:colOff>
      <xdr:row>52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25</xdr:row>
      <xdr:rowOff>177800</xdr:rowOff>
    </xdr:from>
    <xdr:to>
      <xdr:col>6</xdr:col>
      <xdr:colOff>139700</xdr:colOff>
      <xdr:row>40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381000</xdr:colOff>
      <xdr:row>26</xdr:row>
      <xdr:rowOff>101600</xdr:rowOff>
    </xdr:from>
    <xdr:to>
      <xdr:col>12</xdr:col>
      <xdr:colOff>0</xdr:colOff>
      <xdr:row>40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177800</xdr:colOff>
      <xdr:row>27</xdr:row>
      <xdr:rowOff>63500</xdr:rowOff>
    </xdr:from>
    <xdr:to>
      <xdr:col>18</xdr:col>
      <xdr:colOff>622300</xdr:colOff>
      <xdr:row>41</xdr:row>
      <xdr:rowOff>139700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444500</xdr:colOff>
      <xdr:row>41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0</xdr:colOff>
      <xdr:row>42</xdr:row>
      <xdr:rowOff>0</xdr:rowOff>
    </xdr:from>
    <xdr:to>
      <xdr:col>25</xdr:col>
      <xdr:colOff>444500</xdr:colOff>
      <xdr:row>56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135476</xdr:colOff>
      <xdr:row>22</xdr:row>
      <xdr:rowOff>16932</xdr:rowOff>
    </xdr:from>
    <xdr:to>
      <xdr:col>32</xdr:col>
      <xdr:colOff>526256</xdr:colOff>
      <xdr:row>37</xdr:row>
      <xdr:rowOff>102932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643467</xdr:colOff>
      <xdr:row>20</xdr:row>
      <xdr:rowOff>118533</xdr:rowOff>
    </xdr:from>
    <xdr:to>
      <xdr:col>28</xdr:col>
      <xdr:colOff>204534</xdr:colOff>
      <xdr:row>36</xdr:row>
      <xdr:rowOff>18266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topLeftCell="S15" workbookViewId="0">
      <selection activeCell="X25" sqref="X25"/>
    </sheetView>
  </sheetViews>
  <sheetFormatPr baseColWidth="10" defaultRowHeight="15" x14ac:dyDescent="0"/>
  <cols>
    <col min="1" max="1" width="15" bestFit="1" customWidth="1"/>
  </cols>
  <sheetData>
    <row r="1" spans="1:23">
      <c r="A1" s="7" t="s">
        <v>226</v>
      </c>
    </row>
    <row r="2" spans="1:23">
      <c r="B2" s="6" t="s">
        <v>0</v>
      </c>
      <c r="C2" s="6" t="s">
        <v>1</v>
      </c>
      <c r="D2" s="6" t="s">
        <v>10</v>
      </c>
      <c r="E2" s="6" t="s">
        <v>3</v>
      </c>
      <c r="F2" s="6" t="s">
        <v>11</v>
      </c>
      <c r="G2" s="6" t="s">
        <v>2</v>
      </c>
      <c r="H2" s="6" t="s">
        <v>8</v>
      </c>
      <c r="I2" s="6" t="s">
        <v>4</v>
      </c>
      <c r="J2" s="6" t="s">
        <v>81</v>
      </c>
      <c r="K2" s="6" t="s">
        <v>5</v>
      </c>
      <c r="L2" s="6" t="s">
        <v>12</v>
      </c>
      <c r="M2" s="6" t="s">
        <v>28</v>
      </c>
      <c r="N2" s="6" t="s">
        <v>37</v>
      </c>
      <c r="O2" s="6" t="s">
        <v>25</v>
      </c>
      <c r="P2" s="6" t="s">
        <v>26</v>
      </c>
    </row>
    <row r="3" spans="1:23">
      <c r="A3" t="s">
        <v>208</v>
      </c>
      <c r="B3" s="5">
        <v>42.922499999999999</v>
      </c>
      <c r="C3" s="5">
        <v>43.096250000000005</v>
      </c>
      <c r="D3" s="5">
        <v>0</v>
      </c>
      <c r="E3" s="5">
        <v>0</v>
      </c>
      <c r="F3" s="5">
        <v>0</v>
      </c>
      <c r="G3" s="5">
        <v>6.9833333333333343</v>
      </c>
      <c r="H3" s="5">
        <v>0.495</v>
      </c>
      <c r="I3" s="5">
        <v>2.3442857142857143</v>
      </c>
      <c r="J3" s="5">
        <v>0</v>
      </c>
      <c r="K3" s="5">
        <v>0.6180000000000001</v>
      </c>
      <c r="L3" s="5">
        <v>0</v>
      </c>
      <c r="M3" s="5">
        <v>0</v>
      </c>
      <c r="N3" s="5">
        <v>0</v>
      </c>
      <c r="O3" s="5">
        <v>0</v>
      </c>
      <c r="P3" s="5">
        <v>0</v>
      </c>
    </row>
    <row r="4" spans="1:23">
      <c r="A4" t="s">
        <v>202</v>
      </c>
      <c r="B4" s="5">
        <v>6.9883333333333333</v>
      </c>
      <c r="C4" s="5">
        <v>42.366666666666667</v>
      </c>
      <c r="D4" s="5">
        <v>1.5133333333333334</v>
      </c>
      <c r="E4" s="5">
        <v>0</v>
      </c>
      <c r="F4" s="5">
        <v>11.13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34.589999999999996</v>
      </c>
      <c r="M4" s="5">
        <v>0.248</v>
      </c>
      <c r="N4" s="5">
        <v>0</v>
      </c>
      <c r="O4" s="5">
        <v>0</v>
      </c>
      <c r="P4" s="5">
        <v>0</v>
      </c>
    </row>
    <row r="5" spans="1:23">
      <c r="A5" t="s">
        <v>203</v>
      </c>
      <c r="B5" s="5">
        <v>12.53875</v>
      </c>
      <c r="C5" s="5">
        <v>48.754285714285707</v>
      </c>
      <c r="D5" s="5">
        <v>0.47555555555555556</v>
      </c>
      <c r="E5" s="5">
        <v>0</v>
      </c>
      <c r="F5" s="5">
        <v>2.8483333333333332</v>
      </c>
      <c r="G5" s="5">
        <v>0</v>
      </c>
      <c r="H5" s="5">
        <v>0</v>
      </c>
      <c r="I5" s="5">
        <v>5.044999999999999</v>
      </c>
      <c r="J5" s="5">
        <v>0</v>
      </c>
      <c r="K5" s="5">
        <v>0</v>
      </c>
      <c r="L5" s="5">
        <v>23.196000000000005</v>
      </c>
      <c r="M5" s="5">
        <v>0</v>
      </c>
      <c r="N5" s="5">
        <v>0</v>
      </c>
      <c r="O5" s="5">
        <v>0</v>
      </c>
      <c r="P5" s="5">
        <v>0</v>
      </c>
    </row>
    <row r="6" spans="1:23">
      <c r="A6" t="s">
        <v>204</v>
      </c>
      <c r="B6" s="5">
        <v>13.46</v>
      </c>
      <c r="C6" s="5">
        <v>45.301428571428573</v>
      </c>
      <c r="D6" s="5">
        <v>0.94571428571428573</v>
      </c>
      <c r="E6" s="5">
        <v>0</v>
      </c>
      <c r="F6" s="5">
        <v>8.8780000000000001</v>
      </c>
      <c r="G6" s="5">
        <v>3.3928571428571428</v>
      </c>
      <c r="H6" s="5">
        <v>1.4928571428571431</v>
      </c>
      <c r="I6" s="5">
        <v>2.7857142857142856</v>
      </c>
      <c r="J6" s="5">
        <v>0</v>
      </c>
      <c r="K6" s="5">
        <v>0.25600000000000001</v>
      </c>
      <c r="L6" s="5">
        <v>21.962499999999999</v>
      </c>
      <c r="M6" s="5">
        <v>0</v>
      </c>
      <c r="N6" s="5">
        <v>0</v>
      </c>
      <c r="O6" s="5">
        <v>0</v>
      </c>
      <c r="P6" s="5">
        <v>0</v>
      </c>
    </row>
    <row r="7" spans="1:23">
      <c r="A7" t="s">
        <v>205</v>
      </c>
      <c r="B7" s="5">
        <v>13.46</v>
      </c>
      <c r="C7" s="5">
        <v>41.352857142857147</v>
      </c>
      <c r="D7" s="5">
        <v>1.02</v>
      </c>
      <c r="E7" s="5">
        <v>0.68666666666666665</v>
      </c>
      <c r="F7" s="5">
        <v>5.5460000000000003</v>
      </c>
      <c r="G7" s="5">
        <v>4.1074999999999999</v>
      </c>
      <c r="H7" s="5">
        <v>0</v>
      </c>
      <c r="I7" s="5">
        <v>2.38</v>
      </c>
      <c r="J7" s="5">
        <v>0</v>
      </c>
      <c r="K7" s="5">
        <v>0.46500000000000002</v>
      </c>
      <c r="L7" s="5">
        <v>18.183999999999997</v>
      </c>
      <c r="M7" s="5">
        <v>0</v>
      </c>
      <c r="N7" s="5">
        <v>0</v>
      </c>
      <c r="O7" s="5">
        <v>0</v>
      </c>
      <c r="P7" s="5">
        <v>0</v>
      </c>
    </row>
    <row r="8" spans="1:23">
      <c r="A8" t="s">
        <v>206</v>
      </c>
      <c r="B8" s="5">
        <v>15.621111111111112</v>
      </c>
      <c r="C8" s="5">
        <v>45.542857142857144</v>
      </c>
      <c r="D8" s="5">
        <v>0.73000000000000009</v>
      </c>
      <c r="E8" s="5">
        <v>0.77</v>
      </c>
      <c r="F8" s="5">
        <v>6.682500000000001</v>
      </c>
      <c r="G8" s="5">
        <v>1.4499999999999997</v>
      </c>
      <c r="H8" s="5">
        <v>0</v>
      </c>
      <c r="I8" s="5">
        <v>1.7566666666666666</v>
      </c>
      <c r="J8" s="5">
        <v>0</v>
      </c>
      <c r="K8" s="5">
        <v>0</v>
      </c>
      <c r="L8" s="5">
        <v>25.684285714285718</v>
      </c>
      <c r="M8" s="5">
        <v>0</v>
      </c>
      <c r="N8" s="5">
        <v>0</v>
      </c>
      <c r="O8" s="5">
        <v>0</v>
      </c>
      <c r="P8" s="5">
        <v>0</v>
      </c>
    </row>
    <row r="9" spans="1:23">
      <c r="A9" t="s">
        <v>207</v>
      </c>
      <c r="B9" s="5">
        <v>15.088571428571427</v>
      </c>
      <c r="C9" s="5">
        <v>50.781666666666659</v>
      </c>
      <c r="D9" s="5">
        <v>0.50749999999999995</v>
      </c>
      <c r="E9" s="5">
        <v>0.3457142857142857</v>
      </c>
      <c r="F9" s="5">
        <v>2.8075000000000001</v>
      </c>
      <c r="G9" s="5">
        <v>2.8577777777777778</v>
      </c>
      <c r="H9" s="5">
        <v>1.05</v>
      </c>
      <c r="I9" s="5">
        <v>1.4455555555555553</v>
      </c>
      <c r="J9" s="5">
        <v>0</v>
      </c>
      <c r="K9" s="5">
        <v>0.16400000000000001</v>
      </c>
      <c r="L9" s="5">
        <v>19.522500000000001</v>
      </c>
      <c r="M9" s="5">
        <v>0</v>
      </c>
      <c r="N9" s="5">
        <v>0</v>
      </c>
      <c r="O9" s="5">
        <v>0</v>
      </c>
      <c r="P9" s="5">
        <v>0</v>
      </c>
    </row>
    <row r="12" spans="1:23">
      <c r="A12" s="7" t="s">
        <v>229</v>
      </c>
      <c r="H12" t="s">
        <v>215</v>
      </c>
    </row>
    <row r="13" spans="1:23">
      <c r="C13" t="s">
        <v>210</v>
      </c>
      <c r="D13" t="s">
        <v>211</v>
      </c>
      <c r="E13" t="s">
        <v>212</v>
      </c>
      <c r="F13" t="s">
        <v>213</v>
      </c>
      <c r="G13" t="s">
        <v>214</v>
      </c>
      <c r="I13" s="6" t="s">
        <v>0</v>
      </c>
      <c r="J13" s="6" t="s">
        <v>1</v>
      </c>
      <c r="K13" s="6" t="s">
        <v>10</v>
      </c>
      <c r="L13" s="6" t="s">
        <v>3</v>
      </c>
      <c r="M13" s="6" t="s">
        <v>11</v>
      </c>
      <c r="N13" s="6" t="s">
        <v>2</v>
      </c>
      <c r="O13" s="6" t="s">
        <v>8</v>
      </c>
      <c r="P13" s="6" t="s">
        <v>4</v>
      </c>
      <c r="Q13" s="6" t="s">
        <v>81</v>
      </c>
      <c r="R13" s="6" t="s">
        <v>5</v>
      </c>
      <c r="S13" s="6" t="s">
        <v>12</v>
      </c>
      <c r="T13" s="6" t="s">
        <v>28</v>
      </c>
      <c r="U13" s="6" t="s">
        <v>37</v>
      </c>
      <c r="V13" s="6" t="s">
        <v>25</v>
      </c>
      <c r="W13" s="6" t="s">
        <v>26</v>
      </c>
    </row>
    <row r="14" spans="1:23">
      <c r="A14" t="s">
        <v>218</v>
      </c>
      <c r="B14" t="s">
        <v>220</v>
      </c>
      <c r="C14">
        <v>5.0039999999999996</v>
      </c>
      <c r="D14">
        <v>5.0080999999999998</v>
      </c>
      <c r="E14">
        <v>49.488900000000001</v>
      </c>
      <c r="F14">
        <v>55.4099</v>
      </c>
      <c r="G14">
        <f>F14-E14</f>
        <v>5.9209999999999994</v>
      </c>
      <c r="I14" s="8">
        <f t="shared" ref="I14:K18" si="0">B5*$G14/(B$4*$D14+B$3*$C14)</f>
        <v>0.29722638693689502</v>
      </c>
      <c r="J14" s="8">
        <f t="shared" si="0"/>
        <v>0.67474004248240282</v>
      </c>
      <c r="K14" s="8">
        <f t="shared" si="0"/>
        <v>0.37152558816538056</v>
      </c>
      <c r="L14" s="8" t="e">
        <f>E5*$G14/(E$4*$D14+E$3*$C14)</f>
        <v>#DIV/0!</v>
      </c>
      <c r="M14" s="8">
        <f>F5*$G14/(F$4*$D14+F$3*$C14)</f>
        <v>0.30256432318488014</v>
      </c>
      <c r="N14" s="8">
        <f t="shared" ref="M14:P18" si="1">G5*$G14/(G$4*$D14+G$3*$C14)</f>
        <v>0</v>
      </c>
      <c r="O14" s="8">
        <f t="shared" si="1"/>
        <v>0</v>
      </c>
      <c r="P14" s="8">
        <f t="shared" si="1"/>
        <v>2.5464103427800104</v>
      </c>
      <c r="Q14" s="8"/>
      <c r="R14" s="8">
        <f t="shared" ref="R14:T18" si="2">K5*$G14/(K$4*$D14+K$3*$C14)</f>
        <v>0</v>
      </c>
      <c r="S14" s="8">
        <f t="shared" si="2"/>
        <v>0.79283827328955225</v>
      </c>
      <c r="T14" s="8">
        <f t="shared" si="2"/>
        <v>0</v>
      </c>
      <c r="U14" s="8"/>
      <c r="V14" s="8" t="e">
        <f t="shared" ref="V14:W18" si="3">O5*$G14/(O$4*$D14+O$3*$C14)</f>
        <v>#DIV/0!</v>
      </c>
      <c r="W14" s="8" t="e">
        <f t="shared" si="3"/>
        <v>#DIV/0!</v>
      </c>
    </row>
    <row r="15" spans="1:23">
      <c r="B15" t="s">
        <v>221</v>
      </c>
      <c r="C15">
        <v>5.0468999999999999</v>
      </c>
      <c r="D15">
        <v>5.0190999999999999</v>
      </c>
      <c r="E15">
        <v>49.895200000000003</v>
      </c>
      <c r="F15">
        <v>55.5105</v>
      </c>
      <c r="G15">
        <f>F15-E15</f>
        <v>5.6152999999999977</v>
      </c>
      <c r="I15" s="8">
        <f t="shared" si="0"/>
        <v>0.30028496254643539</v>
      </c>
      <c r="J15" s="8">
        <f t="shared" si="0"/>
        <v>0.59138455959958458</v>
      </c>
      <c r="K15" s="8">
        <f t="shared" si="0"/>
        <v>0.69915338761500578</v>
      </c>
      <c r="L15" s="8" t="e">
        <f>E6*$G15/(E$4*$D15+E$3*$C15)</f>
        <v>#DIV/0!</v>
      </c>
      <c r="M15" s="8">
        <f t="shared" si="1"/>
        <v>0.8924154724460196</v>
      </c>
      <c r="N15" s="8">
        <f t="shared" si="1"/>
        <v>0.54056891127673135</v>
      </c>
      <c r="O15" s="8">
        <f t="shared" si="1"/>
        <v>3.3555314640733407</v>
      </c>
      <c r="P15" s="8">
        <f t="shared" si="1"/>
        <v>1.3221304094467745</v>
      </c>
      <c r="Q15" s="8"/>
      <c r="R15" s="8">
        <f t="shared" si="2"/>
        <v>0.46089262010368609</v>
      </c>
      <c r="S15" s="8">
        <f t="shared" si="2"/>
        <v>0.71035972017364879</v>
      </c>
      <c r="T15" s="8">
        <f t="shared" si="2"/>
        <v>0</v>
      </c>
      <c r="U15" s="8"/>
      <c r="V15" s="8" t="e">
        <f t="shared" si="3"/>
        <v>#DIV/0!</v>
      </c>
      <c r="W15" s="8" t="e">
        <f t="shared" si="3"/>
        <v>#DIV/0!</v>
      </c>
    </row>
    <row r="16" spans="1:23">
      <c r="B16" t="s">
        <v>222</v>
      </c>
      <c r="C16">
        <v>4.9977</v>
      </c>
      <c r="D16">
        <v>5.0202</v>
      </c>
      <c r="E16">
        <v>48.841799999999999</v>
      </c>
      <c r="F16">
        <v>55.353999999999999</v>
      </c>
      <c r="G16">
        <f>F16-E16</f>
        <v>6.5122</v>
      </c>
      <c r="I16" s="8">
        <f t="shared" si="0"/>
        <v>0.35118350470940946</v>
      </c>
      <c r="J16" s="8">
        <f t="shared" si="0"/>
        <v>0.62909635853562851</v>
      </c>
      <c r="K16" s="8">
        <f t="shared" si="0"/>
        <v>0.87432376722271099</v>
      </c>
      <c r="L16" s="8" t="e">
        <f>E7*$G16/(E$4*$D16+E$3*$C16)</f>
        <v>#DIV/0!</v>
      </c>
      <c r="M16" s="8">
        <f t="shared" si="1"/>
        <v>0.64638521111457237</v>
      </c>
      <c r="N16" s="8">
        <f t="shared" si="1"/>
        <v>0.7664297366764844</v>
      </c>
      <c r="O16" s="8">
        <f t="shared" si="1"/>
        <v>0</v>
      </c>
      <c r="P16" s="8">
        <f t="shared" si="1"/>
        <v>1.3228906991304969</v>
      </c>
      <c r="Q16" s="8"/>
      <c r="R16" s="8">
        <f t="shared" si="2"/>
        <v>0.98044226557808822</v>
      </c>
      <c r="S16" s="8">
        <f t="shared" si="2"/>
        <v>0.68193906735320675</v>
      </c>
      <c r="T16" s="8">
        <f t="shared" si="2"/>
        <v>0</v>
      </c>
      <c r="U16" s="8"/>
      <c r="V16" s="8" t="e">
        <f t="shared" si="3"/>
        <v>#DIV/0!</v>
      </c>
      <c r="W16" s="8" t="e">
        <f t="shared" si="3"/>
        <v>#DIV/0!</v>
      </c>
    </row>
    <row r="17" spans="1:23">
      <c r="A17" t="s">
        <v>219</v>
      </c>
      <c r="B17" t="s">
        <v>220</v>
      </c>
      <c r="C17">
        <v>5.0178000000000003</v>
      </c>
      <c r="D17">
        <v>5.0079000000000002</v>
      </c>
      <c r="E17">
        <v>50.820399999999999</v>
      </c>
      <c r="F17">
        <v>56.837699999999998</v>
      </c>
      <c r="G17">
        <f>F17-E17</f>
        <v>6.0172999999999988</v>
      </c>
      <c r="I17" s="8">
        <f t="shared" si="0"/>
        <v>0.37542691742023498</v>
      </c>
      <c r="J17" s="8">
        <f t="shared" si="0"/>
        <v>0.63966981330193107</v>
      </c>
      <c r="K17" s="8">
        <f t="shared" si="0"/>
        <v>0.57960787594367402</v>
      </c>
      <c r="L17" s="8" t="e">
        <f>E8*$G17/(E$4*$D17+E$3*$C17)</f>
        <v>#DIV/0!</v>
      </c>
      <c r="M17" s="8">
        <f t="shared" si="1"/>
        <v>0.72142272621656689</v>
      </c>
      <c r="N17" s="8">
        <f t="shared" si="1"/>
        <v>0.24899667446420559</v>
      </c>
      <c r="O17" s="8">
        <f t="shared" si="1"/>
        <v>0</v>
      </c>
      <c r="P17" s="8">
        <f t="shared" si="1"/>
        <v>0.89860149462469741</v>
      </c>
      <c r="Q17" s="8"/>
      <c r="R17" s="8">
        <f t="shared" si="2"/>
        <v>0</v>
      </c>
      <c r="S17" s="8">
        <f t="shared" si="2"/>
        <v>0.89220149497457746</v>
      </c>
      <c r="T17" s="8">
        <f t="shared" si="2"/>
        <v>0</v>
      </c>
      <c r="U17" s="8"/>
      <c r="V17" s="8" t="e">
        <f t="shared" si="3"/>
        <v>#DIV/0!</v>
      </c>
      <c r="W17" s="8" t="e">
        <f t="shared" si="3"/>
        <v>#DIV/0!</v>
      </c>
    </row>
    <row r="18" spans="1:23">
      <c r="B18" t="s">
        <v>221</v>
      </c>
      <c r="C18">
        <v>5.0096999999999996</v>
      </c>
      <c r="D18">
        <v>5.0217000000000001</v>
      </c>
      <c r="E18">
        <v>32.215600000000002</v>
      </c>
      <c r="F18">
        <v>38.450099999999999</v>
      </c>
      <c r="G18">
        <f>F18-E18</f>
        <v>6.234499999999997</v>
      </c>
      <c r="I18" s="8">
        <f t="shared" si="0"/>
        <v>0.37609501658414529</v>
      </c>
      <c r="J18" s="8">
        <f t="shared" si="0"/>
        <v>0.73859055904010518</v>
      </c>
      <c r="K18" s="8">
        <f t="shared" si="0"/>
        <v>0.41634400314967812</v>
      </c>
      <c r="L18" s="8" t="e">
        <f>E9*$G18/(E$4*$D18+E$3*$C18)</f>
        <v>#DIV/0!</v>
      </c>
      <c r="M18" s="8">
        <f t="shared" si="1"/>
        <v>0.31316662056843991</v>
      </c>
      <c r="N18" s="8">
        <f t="shared" si="1"/>
        <v>0.50927879309525326</v>
      </c>
      <c r="O18" s="8">
        <f t="shared" si="1"/>
        <v>2.6398181467347275</v>
      </c>
      <c r="P18" s="8">
        <f t="shared" si="1"/>
        <v>0.76738650209060888</v>
      </c>
      <c r="Q18" s="8"/>
      <c r="R18" s="8">
        <f t="shared" si="2"/>
        <v>0.33025186801036394</v>
      </c>
      <c r="S18" s="8">
        <f t="shared" si="2"/>
        <v>0.70070583606436854</v>
      </c>
      <c r="T18" s="8">
        <f t="shared" si="2"/>
        <v>0</v>
      </c>
      <c r="U18" s="8"/>
      <c r="V18" s="8" t="e">
        <f t="shared" si="3"/>
        <v>#DIV/0!</v>
      </c>
      <c r="W18" s="8" t="e">
        <f t="shared" si="3"/>
        <v>#DIV/0!</v>
      </c>
    </row>
    <row r="20" spans="1:23">
      <c r="A20">
        <v>1</v>
      </c>
      <c r="H20" t="s">
        <v>216</v>
      </c>
    </row>
    <row r="21" spans="1:23">
      <c r="A21">
        <v>3</v>
      </c>
      <c r="H21" s="6" t="s">
        <v>0</v>
      </c>
      <c r="I21" s="6" t="s">
        <v>1</v>
      </c>
      <c r="J21" s="6" t="s">
        <v>10</v>
      </c>
      <c r="K21" s="6" t="s">
        <v>3</v>
      </c>
      <c r="L21" s="6" t="s">
        <v>11</v>
      </c>
      <c r="M21" s="6" t="s">
        <v>2</v>
      </c>
      <c r="N21" s="6" t="s">
        <v>8</v>
      </c>
      <c r="O21" s="6" t="s">
        <v>4</v>
      </c>
      <c r="P21" s="6" t="s">
        <v>81</v>
      </c>
      <c r="Q21" s="6" t="s">
        <v>5</v>
      </c>
      <c r="R21" s="6" t="s">
        <v>12</v>
      </c>
      <c r="S21" s="6" t="s">
        <v>28</v>
      </c>
      <c r="T21" s="6" t="s">
        <v>37</v>
      </c>
      <c r="U21" s="6" t="s">
        <v>25</v>
      </c>
      <c r="V21" s="6" t="s">
        <v>26</v>
      </c>
    </row>
    <row r="22" spans="1:23">
      <c r="A22">
        <v>5</v>
      </c>
      <c r="H22" s="8">
        <f t="shared" ref="H22:I26" si="4">(B5*$G14-B$4*$D14)/(B$3*$C14)</f>
        <v>0.182712082222315</v>
      </c>
      <c r="I22" s="8">
        <f t="shared" si="4"/>
        <v>0.35472447464635742</v>
      </c>
      <c r="J22" s="8"/>
      <c r="K22" s="8"/>
      <c r="L22" s="8"/>
      <c r="M22" s="8">
        <f t="shared" ref="M22:O26" si="5">(G5*$G14-G$4*$D14)/(G$3*$C14)</f>
        <v>0</v>
      </c>
      <c r="N22" s="8">
        <f t="shared" si="5"/>
        <v>0</v>
      </c>
      <c r="O22" s="8">
        <f t="shared" si="5"/>
        <v>2.5464103427800104</v>
      </c>
      <c r="P22" s="8"/>
      <c r="Q22" s="8">
        <f>(K5*$G14-K$4*$D14)/(K$3*$C14)</f>
        <v>0</v>
      </c>
      <c r="R22" s="8"/>
      <c r="S22" s="8"/>
      <c r="T22" s="8"/>
      <c r="U22" s="8"/>
      <c r="V22" s="8"/>
    </row>
    <row r="23" spans="1:23">
      <c r="A23">
        <v>7</v>
      </c>
      <c r="H23" s="8">
        <f t="shared" si="4"/>
        <v>0.18698990638486815</v>
      </c>
      <c r="I23" s="8">
        <f t="shared" si="4"/>
        <v>0.19189932104166268</v>
      </c>
      <c r="J23" s="8"/>
      <c r="K23" s="8"/>
      <c r="L23" s="8"/>
      <c r="M23" s="8">
        <f t="shared" si="5"/>
        <v>0.54056891127673135</v>
      </c>
      <c r="N23" s="8">
        <f t="shared" si="5"/>
        <v>3.3555314640733407</v>
      </c>
      <c r="O23" s="8">
        <f t="shared" si="5"/>
        <v>1.3221304094467745</v>
      </c>
      <c r="P23" s="8"/>
      <c r="Q23" s="8">
        <f>(K6*$G15-K$4*$D15)/(K$3*$C15)</f>
        <v>0.46089262010368609</v>
      </c>
      <c r="R23" s="8"/>
      <c r="S23" s="8"/>
      <c r="T23" s="8"/>
      <c r="U23" s="8"/>
      <c r="V23" s="8"/>
    </row>
    <row r="24" spans="1:23">
      <c r="A24">
        <v>9</v>
      </c>
      <c r="H24" s="8">
        <f t="shared" si="4"/>
        <v>0.24507228127198399</v>
      </c>
      <c r="I24" s="8">
        <f t="shared" si="4"/>
        <v>0.26283023873478217</v>
      </c>
      <c r="J24" s="8"/>
      <c r="K24" s="8"/>
      <c r="L24" s="8"/>
      <c r="M24" s="8">
        <f t="shared" si="5"/>
        <v>0.7664297366764844</v>
      </c>
      <c r="N24" s="8">
        <f t="shared" si="5"/>
        <v>0</v>
      </c>
      <c r="O24" s="8">
        <f t="shared" si="5"/>
        <v>1.3228906991304969</v>
      </c>
      <c r="P24" s="8"/>
      <c r="Q24" s="8">
        <f>(K7*$G16-K$4*$D16)/(K$3*$C16)</f>
        <v>0.98044226557808822</v>
      </c>
      <c r="R24" s="8"/>
      <c r="S24" s="8"/>
      <c r="T24" s="8"/>
      <c r="U24" s="8"/>
      <c r="V24" s="8"/>
    </row>
    <row r="25" spans="1:23">
      <c r="H25" s="8">
        <f t="shared" si="4"/>
        <v>0.27393904057842217</v>
      </c>
      <c r="I25" s="8">
        <f t="shared" si="4"/>
        <v>0.28613860172518185</v>
      </c>
      <c r="J25" s="8"/>
      <c r="K25" s="8"/>
      <c r="L25" s="8"/>
      <c r="M25" s="8">
        <f t="shared" si="5"/>
        <v>0.24899667446420559</v>
      </c>
      <c r="N25" s="8">
        <f t="shared" si="5"/>
        <v>0</v>
      </c>
      <c r="O25" s="8">
        <f t="shared" si="5"/>
        <v>0.89860149462469741</v>
      </c>
      <c r="P25" s="8"/>
      <c r="Q25" s="8">
        <f>(K8*$G17-K$4*$D17)/(K$3*$C17)</f>
        <v>0</v>
      </c>
      <c r="R25" s="8"/>
      <c r="S25" s="8"/>
      <c r="T25" s="8"/>
      <c r="U25" s="8"/>
      <c r="V25" s="8"/>
    </row>
    <row r="26" spans="1:23">
      <c r="H26" s="8">
        <f t="shared" si="4"/>
        <v>0.27427196653567398</v>
      </c>
      <c r="I26" s="8">
        <f t="shared" si="4"/>
        <v>0.48099099306741921</v>
      </c>
      <c r="J26" s="8"/>
      <c r="K26" s="8"/>
      <c r="L26" s="8"/>
      <c r="M26" s="8">
        <f t="shared" si="5"/>
        <v>0.50927879309525326</v>
      </c>
      <c r="N26" s="8">
        <f t="shared" si="5"/>
        <v>2.6398181467347275</v>
      </c>
      <c r="O26" s="8">
        <f t="shared" si="5"/>
        <v>0.76738650209060888</v>
      </c>
      <c r="P26" s="8"/>
      <c r="Q26" s="8">
        <f>(K9*$G18-K$4*$D18)/(K$3*$C18)</f>
        <v>0.33025186801036394</v>
      </c>
      <c r="R26" s="8"/>
      <c r="S26" s="8"/>
      <c r="T26" s="8"/>
      <c r="U26" s="8"/>
      <c r="V26" s="8"/>
    </row>
    <row r="27" spans="1:23">
      <c r="A27" s="7" t="s">
        <v>227</v>
      </c>
    </row>
    <row r="28" spans="1:23">
      <c r="B28" s="6" t="s">
        <v>0</v>
      </c>
      <c r="C28" s="6" t="s">
        <v>1</v>
      </c>
      <c r="D28" s="6" t="s">
        <v>10</v>
      </c>
      <c r="E28" s="6" t="s">
        <v>3</v>
      </c>
      <c r="F28" s="6" t="s">
        <v>11</v>
      </c>
      <c r="G28" s="6" t="s">
        <v>2</v>
      </c>
      <c r="H28" s="6" t="s">
        <v>8</v>
      </c>
      <c r="I28" s="6" t="s">
        <v>4</v>
      </c>
      <c r="J28" s="6" t="s">
        <v>81</v>
      </c>
      <c r="K28" s="6" t="s">
        <v>5</v>
      </c>
      <c r="L28" s="6" t="s">
        <v>12</v>
      </c>
      <c r="M28" s="6" t="s">
        <v>28</v>
      </c>
      <c r="N28" s="6" t="s">
        <v>37</v>
      </c>
      <c r="O28" s="6" t="s">
        <v>25</v>
      </c>
      <c r="P28" s="6" t="s">
        <v>26</v>
      </c>
    </row>
    <row r="29" spans="1:23">
      <c r="A29" t="s">
        <v>208</v>
      </c>
      <c r="B29" s="5">
        <v>5.7940092984046956</v>
      </c>
      <c r="C29" s="5">
        <v>1.1403939834548416</v>
      </c>
      <c r="D29" s="5">
        <v>0</v>
      </c>
      <c r="E29" s="5">
        <v>0</v>
      </c>
      <c r="F29" s="5">
        <v>0</v>
      </c>
      <c r="G29" s="5">
        <v>2.0195186445179281</v>
      </c>
      <c r="H29" s="5">
        <v>9.3941471140279828E-2</v>
      </c>
      <c r="I29" s="5">
        <v>1.8904561591837878</v>
      </c>
      <c r="J29" s="5">
        <v>0</v>
      </c>
      <c r="K29" s="5">
        <v>0.17679366504487629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</row>
    <row r="30" spans="1:23">
      <c r="A30" t="s">
        <v>202</v>
      </c>
      <c r="B30" s="5">
        <v>2.53929397449151</v>
      </c>
      <c r="C30" s="5">
        <v>2.6468828627064123</v>
      </c>
      <c r="D30" s="5">
        <v>0.6410581530216708</v>
      </c>
      <c r="E30" s="5">
        <v>0</v>
      </c>
      <c r="F30" s="5">
        <v>1.1315328835993561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4.4062644798816795</v>
      </c>
      <c r="M30" s="5">
        <v>7.3047929470998682E-2</v>
      </c>
      <c r="N30" s="5">
        <v>0</v>
      </c>
      <c r="O30" s="5">
        <v>0</v>
      </c>
      <c r="P30" s="5">
        <v>0</v>
      </c>
    </row>
    <row r="31" spans="1:23">
      <c r="A31" t="s">
        <v>203</v>
      </c>
      <c r="B31" s="5">
        <v>3.9465061684355689</v>
      </c>
      <c r="C31" s="5">
        <v>5.0903518181608591</v>
      </c>
      <c r="D31" s="5">
        <v>0.21229492646426842</v>
      </c>
      <c r="E31" s="5">
        <v>0</v>
      </c>
      <c r="F31" s="5">
        <v>0.90008178640733572</v>
      </c>
      <c r="G31" s="5">
        <v>0</v>
      </c>
      <c r="H31" s="5">
        <v>0</v>
      </c>
      <c r="I31" s="5">
        <v>1.7573725653182768</v>
      </c>
      <c r="J31" s="5">
        <v>0</v>
      </c>
      <c r="K31" s="5">
        <v>0</v>
      </c>
      <c r="L31" s="5">
        <v>1.2919690398767307</v>
      </c>
      <c r="M31" s="5">
        <v>0</v>
      </c>
      <c r="N31" s="5">
        <v>0</v>
      </c>
      <c r="O31" s="5">
        <v>0</v>
      </c>
      <c r="P31" s="5">
        <v>0</v>
      </c>
    </row>
    <row r="32" spans="1:23">
      <c r="A32" t="s">
        <v>204</v>
      </c>
      <c r="B32" s="5">
        <v>2.9866159779924772</v>
      </c>
      <c r="C32" s="5">
        <v>1.3123852719536364</v>
      </c>
      <c r="D32" s="5">
        <v>0.54234562366649908</v>
      </c>
      <c r="E32" s="5">
        <v>0</v>
      </c>
      <c r="F32" s="5">
        <v>1.3617841238610473</v>
      </c>
      <c r="G32" s="5">
        <v>0.94659863701139901</v>
      </c>
      <c r="H32" s="5">
        <v>0.91091342360628413</v>
      </c>
      <c r="I32" s="5">
        <v>1.5157728546648321</v>
      </c>
      <c r="J32" s="5">
        <v>0</v>
      </c>
      <c r="K32" s="5">
        <v>6.2481997407253208E-2</v>
      </c>
      <c r="L32" s="5">
        <v>5.2811853546339522</v>
      </c>
      <c r="M32" s="5">
        <v>0</v>
      </c>
      <c r="N32" s="5">
        <v>0</v>
      </c>
      <c r="O32" s="5">
        <v>0</v>
      </c>
      <c r="P32" s="5">
        <v>0</v>
      </c>
    </row>
    <row r="33" spans="1:23">
      <c r="A33" t="s">
        <v>205</v>
      </c>
      <c r="B33" s="5">
        <v>2.9866159779924772</v>
      </c>
      <c r="C33" s="5">
        <v>2.3754501184630508</v>
      </c>
      <c r="D33" s="5">
        <v>0.46537235475630545</v>
      </c>
      <c r="E33" s="5">
        <v>0.18785337071473845</v>
      </c>
      <c r="F33" s="5">
        <v>2.7578513375452274</v>
      </c>
      <c r="G33" s="5">
        <v>2.0113847841723365</v>
      </c>
      <c r="H33" s="5">
        <v>0</v>
      </c>
      <c r="I33" s="5">
        <v>1.0023372685877736</v>
      </c>
      <c r="J33" s="5">
        <v>0</v>
      </c>
      <c r="K33" s="5">
        <v>0.1537042614893939</v>
      </c>
      <c r="L33" s="5">
        <v>6.2886583624808345</v>
      </c>
      <c r="M33" s="5">
        <v>0</v>
      </c>
      <c r="N33" s="5">
        <v>0</v>
      </c>
      <c r="O33" s="5">
        <v>0</v>
      </c>
      <c r="P33" s="5">
        <v>0</v>
      </c>
    </row>
    <row r="34" spans="1:23">
      <c r="A34" t="s">
        <v>206</v>
      </c>
      <c r="B34" s="5">
        <v>9.894520868130833</v>
      </c>
      <c r="C34" s="5">
        <v>5.110632374306137</v>
      </c>
      <c r="D34" s="5">
        <v>0.85041166501877197</v>
      </c>
      <c r="E34" s="5">
        <v>3.0000000000000027E-2</v>
      </c>
      <c r="F34" s="5">
        <v>1.7738922599752189</v>
      </c>
      <c r="G34" s="5">
        <v>0.82897527104250868</v>
      </c>
      <c r="H34" s="5">
        <v>0</v>
      </c>
      <c r="I34" s="5">
        <v>1.0501851688578017</v>
      </c>
      <c r="J34" s="5">
        <v>0</v>
      </c>
      <c r="K34" s="5">
        <v>0</v>
      </c>
      <c r="L34" s="5">
        <v>6.9812378295437707</v>
      </c>
      <c r="M34" s="5">
        <v>0</v>
      </c>
      <c r="N34" s="5">
        <v>0</v>
      </c>
      <c r="O34" s="5">
        <v>0</v>
      </c>
      <c r="P34" s="5">
        <v>0</v>
      </c>
    </row>
    <row r="35" spans="1:23">
      <c r="A35" t="s">
        <v>207</v>
      </c>
      <c r="B35" s="5">
        <v>4.9664745431498121</v>
      </c>
      <c r="C35" s="5">
        <v>3.3697250959421345</v>
      </c>
      <c r="D35" s="5">
        <v>0.23020371413163604</v>
      </c>
      <c r="E35" s="5">
        <v>0.22044481932526089</v>
      </c>
      <c r="F35" s="5">
        <v>1.1912047473041729</v>
      </c>
      <c r="G35" s="5">
        <v>1.2873813022115674</v>
      </c>
      <c r="H35" s="5">
        <v>5.3541261347363416E-2</v>
      </c>
      <c r="I35" s="5">
        <v>0.92811770219935086</v>
      </c>
      <c r="J35" s="5">
        <v>0</v>
      </c>
      <c r="K35" s="5">
        <v>3.4409301068170417E-2</v>
      </c>
      <c r="L35" s="5">
        <v>6.7873775311234867</v>
      </c>
      <c r="M35" s="5">
        <v>0</v>
      </c>
      <c r="N35" s="5">
        <v>0</v>
      </c>
      <c r="O35" s="5">
        <v>0</v>
      </c>
      <c r="P35" s="5">
        <v>0</v>
      </c>
    </row>
    <row r="38" spans="1:23">
      <c r="A38" s="7" t="s">
        <v>228</v>
      </c>
      <c r="H38" t="s">
        <v>215</v>
      </c>
    </row>
    <row r="39" spans="1:23">
      <c r="C39" t="s">
        <v>210</v>
      </c>
      <c r="D39" t="s">
        <v>211</v>
      </c>
      <c r="E39" t="s">
        <v>212</v>
      </c>
      <c r="F39" t="s">
        <v>213</v>
      </c>
      <c r="G39" t="s">
        <v>214</v>
      </c>
      <c r="I39" s="6" t="s">
        <v>0</v>
      </c>
      <c r="J39" s="6" t="s">
        <v>1</v>
      </c>
      <c r="K39" s="6" t="s">
        <v>10</v>
      </c>
      <c r="L39" s="6" t="s">
        <v>3</v>
      </c>
      <c r="M39" s="6" t="s">
        <v>11</v>
      </c>
      <c r="N39" s="6" t="s">
        <v>2</v>
      </c>
      <c r="O39" s="6" t="s">
        <v>8</v>
      </c>
      <c r="P39" s="6" t="s">
        <v>4</v>
      </c>
      <c r="Q39" s="6" t="s">
        <v>81</v>
      </c>
      <c r="R39" s="6" t="s">
        <v>5</v>
      </c>
      <c r="S39" s="6" t="s">
        <v>12</v>
      </c>
      <c r="T39" s="6" t="s">
        <v>28</v>
      </c>
      <c r="U39" s="6" t="s">
        <v>37</v>
      </c>
      <c r="V39" s="6" t="s">
        <v>25</v>
      </c>
      <c r="W39" s="6" t="s">
        <v>26</v>
      </c>
    </row>
    <row r="40" spans="1:23">
      <c r="A40" t="s">
        <v>218</v>
      </c>
      <c r="B40" t="s">
        <v>220</v>
      </c>
      <c r="C40">
        <v>5.0039999999999996</v>
      </c>
      <c r="D40">
        <v>5.0080999999999998</v>
      </c>
      <c r="E40">
        <v>49.488900000000001</v>
      </c>
      <c r="F40">
        <v>55.4099</v>
      </c>
      <c r="G40">
        <f>F40-E40</f>
        <v>5.9209999999999994</v>
      </c>
      <c r="I40" s="8">
        <f t="shared" ref="I40:P44" si="6">B31*$G40/(B$4*$D40+B$3*$C40)</f>
        <v>9.3550455146507699E-2</v>
      </c>
      <c r="J40" s="8">
        <f t="shared" si="6"/>
        <v>7.0448457027231737E-2</v>
      </c>
      <c r="K40" s="8">
        <f t="shared" si="6"/>
        <v>0.1658544338253439</v>
      </c>
      <c r="L40" s="8" t="e">
        <f t="shared" si="6"/>
        <v>#DIV/0!</v>
      </c>
      <c r="M40" s="8">
        <f t="shared" si="6"/>
        <v>9.561122405454886E-2</v>
      </c>
      <c r="N40" s="8">
        <f t="shared" si="6"/>
        <v>0</v>
      </c>
      <c r="O40" s="8">
        <f t="shared" si="6"/>
        <v>0</v>
      </c>
      <c r="P40" s="8">
        <f t="shared" si="6"/>
        <v>0.88701519850233912</v>
      </c>
      <c r="Q40" s="8"/>
      <c r="R40" s="8">
        <f t="shared" ref="R40:T44" si="7">K31*$G40/(K$4*$D40+K$3*$C40)</f>
        <v>0</v>
      </c>
      <c r="S40" s="8">
        <f t="shared" si="7"/>
        <v>4.4159445711304861E-2</v>
      </c>
      <c r="T40" s="8">
        <f t="shared" si="7"/>
        <v>0</v>
      </c>
      <c r="U40" s="8"/>
      <c r="V40" s="8" t="e">
        <f t="shared" ref="V40:W44" si="8">O31*$G40/(O$4*$D40+O$3*$C40)</f>
        <v>#DIV/0!</v>
      </c>
      <c r="W40" s="8" t="e">
        <f t="shared" si="8"/>
        <v>#DIV/0!</v>
      </c>
    </row>
    <row r="41" spans="1:23">
      <c r="B41" t="s">
        <v>221</v>
      </c>
      <c r="C41">
        <v>5.0468999999999999</v>
      </c>
      <c r="D41">
        <v>5.0190999999999999</v>
      </c>
      <c r="E41">
        <v>49.895200000000003</v>
      </c>
      <c r="F41">
        <v>55.5105</v>
      </c>
      <c r="G41">
        <f>F41-E41</f>
        <v>5.6152999999999977</v>
      </c>
      <c r="I41" s="8">
        <f t="shared" si="6"/>
        <v>6.6629707807730795E-2</v>
      </c>
      <c r="J41" s="8">
        <f t="shared" si="6"/>
        <v>1.7132448369824277E-2</v>
      </c>
      <c r="K41" s="8">
        <f t="shared" si="6"/>
        <v>0.40094855895955306</v>
      </c>
      <c r="L41" s="8" t="e">
        <f>E32*$G41/(E$4*$D41+E$3*$C41)</f>
        <v>#DIV/0!</v>
      </c>
      <c r="M41" s="8">
        <f t="shared" si="6"/>
        <v>0.1368863733121137</v>
      </c>
      <c r="N41" s="8">
        <f t="shared" si="6"/>
        <v>0.15081737104745382</v>
      </c>
      <c r="O41" s="8">
        <f t="shared" si="6"/>
        <v>2.0474823519333558</v>
      </c>
      <c r="P41" s="8">
        <f t="shared" si="6"/>
        <v>0.71940234332124331</v>
      </c>
      <c r="Q41" s="8"/>
      <c r="R41" s="8">
        <f t="shared" si="7"/>
        <v>0.11249020114976817</v>
      </c>
      <c r="S41" s="8">
        <f t="shared" si="7"/>
        <v>0.17081577009461338</v>
      </c>
      <c r="T41" s="8">
        <f t="shared" si="7"/>
        <v>0</v>
      </c>
      <c r="U41" s="8"/>
      <c r="V41" s="8" t="e">
        <f t="shared" si="8"/>
        <v>#DIV/0!</v>
      </c>
      <c r="W41" s="8" t="e">
        <f t="shared" si="8"/>
        <v>#DIV/0!</v>
      </c>
    </row>
    <row r="42" spans="1:23">
      <c r="B42" t="s">
        <v>222</v>
      </c>
      <c r="C42">
        <v>4.9977</v>
      </c>
      <c r="D42">
        <v>5.0202</v>
      </c>
      <c r="E42">
        <v>48.841799999999999</v>
      </c>
      <c r="F42">
        <v>55.353999999999999</v>
      </c>
      <c r="G42">
        <f>F42-E42</f>
        <v>6.5122</v>
      </c>
      <c r="I42" s="8">
        <f t="shared" si="6"/>
        <v>7.7923496758730948E-2</v>
      </c>
      <c r="J42" s="8">
        <f t="shared" si="6"/>
        <v>3.6137455127843734E-2</v>
      </c>
      <c r="K42" s="8">
        <f t="shared" si="6"/>
        <v>0.39890795134493806</v>
      </c>
      <c r="L42" s="8" t="e">
        <f t="shared" si="6"/>
        <v>#DIV/0!</v>
      </c>
      <c r="M42" s="8">
        <f t="shared" si="6"/>
        <v>0.32142703192242655</v>
      </c>
      <c r="N42" s="8">
        <f t="shared" si="6"/>
        <v>0.37530982604705809</v>
      </c>
      <c r="O42" s="8">
        <f t="shared" si="6"/>
        <v>0</v>
      </c>
      <c r="P42" s="8">
        <f t="shared" si="6"/>
        <v>0.55713556722967761</v>
      </c>
      <c r="Q42" s="8"/>
      <c r="R42" s="8">
        <f t="shared" si="7"/>
        <v>0.32408205239498544</v>
      </c>
      <c r="S42" s="8">
        <f t="shared" si="7"/>
        <v>0.23583819943978912</v>
      </c>
      <c r="T42" s="8">
        <f t="shared" si="7"/>
        <v>0</v>
      </c>
      <c r="U42" s="8"/>
      <c r="V42" s="8" t="e">
        <f t="shared" si="8"/>
        <v>#DIV/0!</v>
      </c>
      <c r="W42" s="8" t="e">
        <f t="shared" si="8"/>
        <v>#DIV/0!</v>
      </c>
    </row>
    <row r="43" spans="1:23">
      <c r="A43" t="s">
        <v>219</v>
      </c>
      <c r="B43" t="s">
        <v>220</v>
      </c>
      <c r="C43">
        <v>5.0178000000000003</v>
      </c>
      <c r="D43">
        <v>5.0079000000000002</v>
      </c>
      <c r="E43">
        <v>50.820399999999999</v>
      </c>
      <c r="F43">
        <v>56.837699999999998</v>
      </c>
      <c r="G43">
        <f>F43-E43</f>
        <v>6.0172999999999988</v>
      </c>
      <c r="I43" s="8">
        <f t="shared" si="6"/>
        <v>0.23779803129563204</v>
      </c>
      <c r="J43" s="8">
        <f t="shared" si="6"/>
        <v>7.178111918786223E-2</v>
      </c>
      <c r="K43" s="8">
        <f t="shared" si="6"/>
        <v>0.67521273813596383</v>
      </c>
      <c r="L43" s="8" t="e">
        <f t="shared" si="6"/>
        <v>#DIV/0!</v>
      </c>
      <c r="M43" s="8">
        <f t="shared" si="6"/>
        <v>0.19150410627845704</v>
      </c>
      <c r="N43" s="8">
        <f t="shared" si="6"/>
        <v>0.14235316255355049</v>
      </c>
      <c r="O43" s="8">
        <f t="shared" si="6"/>
        <v>0</v>
      </c>
      <c r="P43" s="8">
        <f t="shared" si="6"/>
        <v>0.53720946624382027</v>
      </c>
      <c r="Q43" s="8"/>
      <c r="R43" s="8">
        <f t="shared" si="7"/>
        <v>0</v>
      </c>
      <c r="S43" s="8">
        <f t="shared" si="7"/>
        <v>0.24250901495102167</v>
      </c>
      <c r="T43" s="8">
        <f t="shared" si="7"/>
        <v>0</v>
      </c>
      <c r="U43" s="8"/>
      <c r="V43" s="8" t="e">
        <f t="shared" si="8"/>
        <v>#DIV/0!</v>
      </c>
      <c r="W43" s="8" t="e">
        <f t="shared" si="8"/>
        <v>#DIV/0!</v>
      </c>
    </row>
    <row r="44" spans="1:23">
      <c r="B44" t="s">
        <v>221</v>
      </c>
      <c r="C44">
        <v>5.0096999999999996</v>
      </c>
      <c r="D44">
        <v>5.0217000000000001</v>
      </c>
      <c r="E44">
        <v>32.215600000000002</v>
      </c>
      <c r="F44">
        <v>38.450099999999999</v>
      </c>
      <c r="G44">
        <f>F44-E44</f>
        <v>6.234499999999997</v>
      </c>
      <c r="I44" s="8">
        <f t="shared" si="6"/>
        <v>0.12379345085868822</v>
      </c>
      <c r="J44" s="8">
        <f t="shared" si="6"/>
        <v>4.9010741588303659E-2</v>
      </c>
      <c r="K44" s="8">
        <f t="shared" si="6"/>
        <v>0.18885504607190046</v>
      </c>
      <c r="L44" s="8" t="e">
        <f t="shared" si="6"/>
        <v>#DIV/0!</v>
      </c>
      <c r="M44" s="8">
        <f t="shared" si="6"/>
        <v>0.13287464474383978</v>
      </c>
      <c r="N44" s="8">
        <f t="shared" si="6"/>
        <v>0.22942161596397062</v>
      </c>
      <c r="O44" s="8">
        <f t="shared" si="6"/>
        <v>0.13460875552746343</v>
      </c>
      <c r="P44" s="8">
        <f t="shared" si="6"/>
        <v>0.49269984421000779</v>
      </c>
      <c r="Q44" s="8"/>
      <c r="R44" s="8">
        <f t="shared" si="7"/>
        <v>6.9291072894477376E-2</v>
      </c>
      <c r="S44" s="8">
        <f t="shared" si="7"/>
        <v>0.24361403752748839</v>
      </c>
      <c r="T44" s="8">
        <f t="shared" si="7"/>
        <v>0</v>
      </c>
      <c r="U44" s="8"/>
      <c r="V44" s="8" t="e">
        <f t="shared" si="8"/>
        <v>#DIV/0!</v>
      </c>
      <c r="W44" s="8" t="e">
        <f t="shared" si="8"/>
        <v>#DIV/0!</v>
      </c>
    </row>
    <row r="46" spans="1:23">
      <c r="A46">
        <v>1</v>
      </c>
      <c r="H46" t="s">
        <v>216</v>
      </c>
    </row>
    <row r="47" spans="1:23">
      <c r="A47">
        <v>3</v>
      </c>
      <c r="H47" s="6" t="s">
        <v>0</v>
      </c>
      <c r="I47" s="6" t="s">
        <v>1</v>
      </c>
      <c r="J47" s="6" t="s">
        <v>10</v>
      </c>
      <c r="K47" s="6" t="s">
        <v>3</v>
      </c>
      <c r="L47" s="6" t="s">
        <v>11</v>
      </c>
      <c r="M47" s="6" t="s">
        <v>2</v>
      </c>
      <c r="N47" s="6" t="s">
        <v>8</v>
      </c>
      <c r="O47" s="6" t="s">
        <v>4</v>
      </c>
      <c r="P47" s="6" t="s">
        <v>81</v>
      </c>
      <c r="Q47" s="6" t="s">
        <v>5</v>
      </c>
      <c r="R47" s="6" t="s">
        <v>12</v>
      </c>
      <c r="S47" s="6" t="s">
        <v>28</v>
      </c>
      <c r="T47" s="6" t="s">
        <v>37</v>
      </c>
      <c r="U47" s="6" t="s">
        <v>25</v>
      </c>
      <c r="V47" s="6" t="s">
        <v>26</v>
      </c>
    </row>
    <row r="48" spans="1:23">
      <c r="A48">
        <v>5</v>
      </c>
      <c r="H48" s="8">
        <f t="shared" ref="H48:I52" si="9">(B31*$G40-B$4*$D40)/(B$3*$C40)</f>
        <v>-5.4152073033679381E-2</v>
      </c>
      <c r="I48" s="8">
        <f t="shared" si="9"/>
        <v>-0.84411528800802682</v>
      </c>
      <c r="J48" s="8"/>
      <c r="K48" s="8"/>
      <c r="L48" s="8"/>
      <c r="M48" s="8">
        <f t="shared" ref="M48:O52" si="10">(G31*$G40-G$4*$D40)/(G$3*$C40)</f>
        <v>0</v>
      </c>
      <c r="N48" s="8">
        <f t="shared" si="10"/>
        <v>0</v>
      </c>
      <c r="O48" s="8">
        <f t="shared" si="10"/>
        <v>0.88701519850233912</v>
      </c>
      <c r="P48" s="8"/>
      <c r="Q48" s="8">
        <f>(K31*$G40-K$4*$D40)/(K$3*$C40)</f>
        <v>0</v>
      </c>
      <c r="R48" s="8"/>
      <c r="S48" s="8"/>
      <c r="T48" s="8"/>
      <c r="U48" s="8"/>
      <c r="V48" s="8"/>
    </row>
    <row r="49" spans="1:22">
      <c r="A49">
        <v>7</v>
      </c>
      <c r="H49" s="8">
        <f t="shared" si="9"/>
        <v>-8.4497871296897564E-2</v>
      </c>
      <c r="I49" s="8">
        <f t="shared" si="9"/>
        <v>-0.94377367389775269</v>
      </c>
      <c r="J49" s="8"/>
      <c r="K49" s="8"/>
      <c r="L49" s="8"/>
      <c r="M49" s="8">
        <f t="shared" si="10"/>
        <v>0.15081737104745382</v>
      </c>
      <c r="N49" s="8">
        <f t="shared" si="10"/>
        <v>2.0474823519333558</v>
      </c>
      <c r="O49" s="8">
        <f t="shared" si="10"/>
        <v>0.71940234332124331</v>
      </c>
      <c r="P49" s="8"/>
      <c r="Q49" s="8">
        <f>(K32*$G41-K$4*$D41)/(K$3*$C41)</f>
        <v>0.11249020114976817</v>
      </c>
      <c r="R49" s="8"/>
      <c r="S49" s="8"/>
      <c r="T49" s="8"/>
      <c r="U49" s="8"/>
      <c r="V49" s="8"/>
    </row>
    <row r="50" spans="1:22">
      <c r="A50">
        <v>9</v>
      </c>
      <c r="H50" s="8">
        <f t="shared" si="9"/>
        <v>-7.2878257777445984E-2</v>
      </c>
      <c r="I50" s="8">
        <f t="shared" si="9"/>
        <v>-0.91567362156552234</v>
      </c>
      <c r="J50" s="8"/>
      <c r="K50" s="8"/>
      <c r="L50" s="8"/>
      <c r="M50" s="8">
        <f t="shared" si="10"/>
        <v>0.37530982604705809</v>
      </c>
      <c r="N50" s="8">
        <f t="shared" si="10"/>
        <v>0</v>
      </c>
      <c r="O50" s="8">
        <f t="shared" si="10"/>
        <v>0.55713556722967761</v>
      </c>
      <c r="P50" s="8"/>
      <c r="Q50" s="8">
        <f>(K33*$G42-K$4*$D42)/(K$3*$C42)</f>
        <v>0.32408205239498544</v>
      </c>
      <c r="R50" s="8"/>
      <c r="S50" s="8"/>
      <c r="T50" s="8"/>
      <c r="U50" s="8"/>
      <c r="V50" s="8"/>
    </row>
    <row r="51" spans="1:22">
      <c r="H51" s="8">
        <f t="shared" si="9"/>
        <v>0.11394661712813604</v>
      </c>
      <c r="I51" s="8">
        <f t="shared" si="9"/>
        <v>-0.83892344472617719</v>
      </c>
      <c r="J51" s="8"/>
      <c r="K51" s="8"/>
      <c r="L51" s="8"/>
      <c r="M51" s="8">
        <f t="shared" si="10"/>
        <v>0.14235316255355049</v>
      </c>
      <c r="N51" s="8">
        <f t="shared" si="10"/>
        <v>0</v>
      </c>
      <c r="O51" s="8">
        <f t="shared" si="10"/>
        <v>0.53720946624382027</v>
      </c>
      <c r="P51" s="8"/>
      <c r="Q51" s="8">
        <f>(K34*$G43-K$4*$D43)/(K$3*$C43)</f>
        <v>0</v>
      </c>
      <c r="R51" s="8"/>
      <c r="S51" s="8"/>
      <c r="T51" s="8"/>
      <c r="U51" s="8"/>
      <c r="V51" s="8"/>
    </row>
    <row r="52" spans="1:22">
      <c r="H52" s="8">
        <f t="shared" si="9"/>
        <v>-1.9205925132106144E-2</v>
      </c>
      <c r="I52" s="8">
        <f t="shared" si="9"/>
        <v>-0.88811845815289125</v>
      </c>
      <c r="J52" s="8"/>
      <c r="K52" s="8"/>
      <c r="L52" s="8"/>
      <c r="M52" s="8">
        <f t="shared" si="10"/>
        <v>0.22942161596397062</v>
      </c>
      <c r="N52" s="8">
        <f t="shared" si="10"/>
        <v>0.13460875552746343</v>
      </c>
      <c r="O52" s="8">
        <f t="shared" si="10"/>
        <v>0.49269984421000779</v>
      </c>
      <c r="P52" s="8"/>
      <c r="Q52" s="8">
        <f>(K35*$G44-K$4*$D44)/(K$3*$C44)</f>
        <v>6.9291072894477376E-2</v>
      </c>
      <c r="R52" s="8"/>
      <c r="S52" s="8"/>
      <c r="T52" s="8"/>
      <c r="U52" s="8"/>
      <c r="V52" s="8"/>
    </row>
    <row r="53" spans="1:22">
      <c r="A53" t="s">
        <v>217</v>
      </c>
      <c r="B53" s="5">
        <v>42.922499999999999</v>
      </c>
      <c r="C53" s="5">
        <v>43.096250000000005</v>
      </c>
      <c r="D53" s="5">
        <v>0</v>
      </c>
      <c r="E53" s="5">
        <v>0</v>
      </c>
      <c r="F53" s="5">
        <v>0</v>
      </c>
      <c r="G53" s="5">
        <v>6.9833333333333343</v>
      </c>
      <c r="H53" s="5">
        <v>0.495</v>
      </c>
      <c r="I53" s="5">
        <v>2.3442857142857143</v>
      </c>
      <c r="J53" s="5">
        <v>0</v>
      </c>
      <c r="K53" s="5"/>
      <c r="L53" s="5">
        <v>0</v>
      </c>
      <c r="M53" s="5">
        <v>0</v>
      </c>
      <c r="N53" s="5">
        <v>0</v>
      </c>
      <c r="O53" s="5">
        <v>0</v>
      </c>
      <c r="P53" s="5">
        <v>0</v>
      </c>
    </row>
    <row r="54" spans="1:22">
      <c r="A54" t="s">
        <v>203</v>
      </c>
    </row>
    <row r="55" spans="1:22">
      <c r="A55" t="s">
        <v>204</v>
      </c>
    </row>
    <row r="56" spans="1:22">
      <c r="A56" t="s">
        <v>205</v>
      </c>
    </row>
    <row r="57" spans="1:22">
      <c r="A57" t="s">
        <v>206</v>
      </c>
    </row>
    <row r="58" spans="1:22">
      <c r="A58" t="s">
        <v>207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4"/>
  <sheetViews>
    <sheetView workbookViewId="0">
      <selection activeCell="A33" sqref="A33:XFD34"/>
    </sheetView>
  </sheetViews>
  <sheetFormatPr baseColWidth="10" defaultRowHeight="15" x14ac:dyDescent="0"/>
  <sheetData>
    <row r="2" spans="1:16">
      <c r="B2" s="1" t="s">
        <v>0</v>
      </c>
      <c r="C2" t="s">
        <v>1</v>
      </c>
      <c r="D2" t="s">
        <v>2</v>
      </c>
      <c r="E2" t="s">
        <v>10</v>
      </c>
      <c r="F2" t="s">
        <v>3</v>
      </c>
      <c r="G2" t="s">
        <v>11</v>
      </c>
      <c r="H2" t="s">
        <v>8</v>
      </c>
      <c r="I2" t="s">
        <v>4</v>
      </c>
      <c r="J2" t="s">
        <v>12</v>
      </c>
      <c r="K2" t="s">
        <v>60</v>
      </c>
      <c r="L2" t="s">
        <v>28</v>
      </c>
      <c r="M2" t="s">
        <v>25</v>
      </c>
      <c r="N2" t="s">
        <v>26</v>
      </c>
      <c r="O2" t="s">
        <v>21</v>
      </c>
      <c r="P2" t="s">
        <v>6</v>
      </c>
    </row>
    <row r="3" spans="1:16">
      <c r="A3" t="s">
        <v>50</v>
      </c>
      <c r="B3">
        <v>9.6999999999999993</v>
      </c>
      <c r="C3">
        <v>61.09</v>
      </c>
      <c r="D3">
        <v>0.22</v>
      </c>
      <c r="E3">
        <v>0.64</v>
      </c>
      <c r="G3">
        <v>2.06</v>
      </c>
      <c r="I3">
        <v>9.81</v>
      </c>
      <c r="J3">
        <v>16.47</v>
      </c>
      <c r="P3">
        <f t="shared" ref="P3:P12" si="0">SUM(B3:O3)</f>
        <v>99.990000000000009</v>
      </c>
    </row>
    <row r="4" spans="1:16">
      <c r="A4" t="s">
        <v>51</v>
      </c>
      <c r="B4">
        <v>7.5</v>
      </c>
      <c r="C4">
        <v>44.27</v>
      </c>
      <c r="D4">
        <v>0.47</v>
      </c>
      <c r="E4">
        <v>0.86</v>
      </c>
      <c r="G4">
        <v>10.9</v>
      </c>
      <c r="H4">
        <v>1.41</v>
      </c>
      <c r="I4">
        <v>0.41</v>
      </c>
      <c r="J4">
        <v>34.18</v>
      </c>
      <c r="P4">
        <f t="shared" si="0"/>
        <v>100</v>
      </c>
    </row>
    <row r="5" spans="1:16">
      <c r="A5" t="s">
        <v>52</v>
      </c>
      <c r="B5">
        <v>16.59</v>
      </c>
      <c r="C5">
        <v>55.98</v>
      </c>
      <c r="D5">
        <v>0.3</v>
      </c>
      <c r="E5">
        <v>0.46</v>
      </c>
      <c r="G5">
        <v>2</v>
      </c>
      <c r="I5">
        <v>7.83</v>
      </c>
      <c r="J5">
        <v>16.84</v>
      </c>
      <c r="P5">
        <f t="shared" si="0"/>
        <v>99.999999999999986</v>
      </c>
    </row>
    <row r="6" spans="1:16">
      <c r="A6" t="s">
        <v>53</v>
      </c>
      <c r="B6">
        <v>27.52</v>
      </c>
      <c r="C6">
        <v>46</v>
      </c>
      <c r="D6">
        <v>0.56000000000000005</v>
      </c>
      <c r="E6">
        <v>0.16</v>
      </c>
      <c r="G6">
        <v>2.78</v>
      </c>
      <c r="H6">
        <v>0.52</v>
      </c>
      <c r="I6">
        <v>6.75</v>
      </c>
      <c r="J6">
        <v>15.55</v>
      </c>
      <c r="P6">
        <f t="shared" si="0"/>
        <v>99.839999999999989</v>
      </c>
    </row>
    <row r="7" spans="1:16">
      <c r="A7" t="s">
        <v>54</v>
      </c>
      <c r="B7">
        <v>8.73</v>
      </c>
      <c r="C7">
        <v>53.25</v>
      </c>
      <c r="D7">
        <v>0.2</v>
      </c>
      <c r="E7">
        <v>2.14</v>
      </c>
      <c r="G7">
        <v>9.44</v>
      </c>
      <c r="H7">
        <v>1</v>
      </c>
      <c r="I7">
        <v>2.5099999999999998</v>
      </c>
      <c r="J7">
        <v>22.45</v>
      </c>
      <c r="K7">
        <v>0.28999999999999998</v>
      </c>
      <c r="P7">
        <f t="shared" si="0"/>
        <v>100.01000000000002</v>
      </c>
    </row>
    <row r="8" spans="1:16">
      <c r="A8" t="s">
        <v>55</v>
      </c>
      <c r="B8">
        <v>11.37</v>
      </c>
      <c r="C8">
        <v>51.49</v>
      </c>
      <c r="D8">
        <v>0.39</v>
      </c>
      <c r="E8">
        <v>0.31</v>
      </c>
      <c r="G8">
        <v>10.77</v>
      </c>
      <c r="H8">
        <v>0.63</v>
      </c>
      <c r="I8">
        <v>0.37</v>
      </c>
      <c r="J8">
        <v>24.67</v>
      </c>
      <c r="P8">
        <f t="shared" si="0"/>
        <v>100</v>
      </c>
    </row>
    <row r="9" spans="1:16">
      <c r="A9" t="s">
        <v>56</v>
      </c>
      <c r="B9">
        <v>12.8</v>
      </c>
      <c r="C9">
        <v>40.26</v>
      </c>
      <c r="E9">
        <v>0.26</v>
      </c>
      <c r="G9">
        <v>2.1800000000000002</v>
      </c>
      <c r="I9">
        <v>13.81</v>
      </c>
      <c r="J9">
        <v>30.69</v>
      </c>
      <c r="P9">
        <f t="shared" si="0"/>
        <v>100</v>
      </c>
    </row>
    <row r="10" spans="1:16">
      <c r="A10" t="s">
        <v>57</v>
      </c>
      <c r="B10">
        <v>13.47</v>
      </c>
      <c r="C10">
        <v>50.03</v>
      </c>
      <c r="D10">
        <v>0.67</v>
      </c>
      <c r="E10">
        <v>0.52</v>
      </c>
      <c r="F10">
        <v>0.31</v>
      </c>
      <c r="G10">
        <v>4.3899999999999997</v>
      </c>
      <c r="H10">
        <v>1.58</v>
      </c>
      <c r="I10">
        <v>4.5599999999999996</v>
      </c>
      <c r="J10">
        <v>23.96</v>
      </c>
      <c r="N10">
        <v>0.52</v>
      </c>
      <c r="P10">
        <f t="shared" si="0"/>
        <v>100.01</v>
      </c>
    </row>
    <row r="11" spans="1:16">
      <c r="A11" t="s">
        <v>58</v>
      </c>
      <c r="B11">
        <v>40.19</v>
      </c>
      <c r="C11">
        <v>26.43</v>
      </c>
      <c r="D11">
        <v>0.49</v>
      </c>
      <c r="E11">
        <v>0.69</v>
      </c>
      <c r="G11">
        <v>3.68</v>
      </c>
      <c r="H11">
        <v>1.74</v>
      </c>
      <c r="I11">
        <v>4.0599999999999996</v>
      </c>
      <c r="J11">
        <v>21.05</v>
      </c>
      <c r="M11">
        <v>0.36</v>
      </c>
      <c r="N11">
        <v>0.26</v>
      </c>
      <c r="O11">
        <v>1.04</v>
      </c>
      <c r="P11">
        <f t="shared" si="0"/>
        <v>99.990000000000009</v>
      </c>
    </row>
    <row r="12" spans="1:16">
      <c r="A12" t="s">
        <v>59</v>
      </c>
      <c r="B12">
        <v>20.149999999999999</v>
      </c>
      <c r="C12">
        <v>21.22</v>
      </c>
      <c r="E12">
        <v>0.38</v>
      </c>
      <c r="F12">
        <v>0.24</v>
      </c>
      <c r="G12">
        <v>1.1399999999999999</v>
      </c>
      <c r="I12">
        <v>4.5599999999999996</v>
      </c>
      <c r="J12">
        <v>23.85</v>
      </c>
      <c r="L12">
        <v>2.33</v>
      </c>
      <c r="N12">
        <v>26.14</v>
      </c>
      <c r="P12">
        <f t="shared" si="0"/>
        <v>100.01</v>
      </c>
    </row>
    <row r="14" spans="1:16">
      <c r="A14" t="s">
        <v>22</v>
      </c>
      <c r="B14" s="2">
        <f>AVERAGE(B3:B12)</f>
        <v>16.802</v>
      </c>
      <c r="C14" s="2">
        <f t="shared" ref="C14:O14" si="1">AVERAGE(C3:C12)</f>
        <v>45.001999999999995</v>
      </c>
      <c r="D14" s="5">
        <f t="shared" si="1"/>
        <v>0.41249999999999998</v>
      </c>
      <c r="E14" s="2">
        <f t="shared" si="1"/>
        <v>0.6419999999999999</v>
      </c>
      <c r="F14" s="4">
        <f>AVERAGE(F3:F12)</f>
        <v>0.27500000000000002</v>
      </c>
      <c r="G14" s="2">
        <f t="shared" si="1"/>
        <v>4.9340000000000002</v>
      </c>
      <c r="H14" s="2">
        <f t="shared" si="1"/>
        <v>1.1466666666666667</v>
      </c>
      <c r="I14" s="2">
        <f t="shared" si="1"/>
        <v>5.4670000000000005</v>
      </c>
      <c r="J14" s="2">
        <f t="shared" si="1"/>
        <v>22.971</v>
      </c>
      <c r="K14" s="4">
        <f t="shared" si="1"/>
        <v>0.28999999999999998</v>
      </c>
      <c r="L14" s="4">
        <f t="shared" si="1"/>
        <v>2.33</v>
      </c>
      <c r="M14" s="4">
        <f t="shared" si="1"/>
        <v>0.36</v>
      </c>
      <c r="N14" s="4">
        <f t="shared" si="1"/>
        <v>8.9733333333333345</v>
      </c>
      <c r="O14" s="4">
        <f t="shared" si="1"/>
        <v>1.04</v>
      </c>
    </row>
    <row r="15" spans="1:16">
      <c r="A15" t="s">
        <v>23</v>
      </c>
      <c r="B15" s="2">
        <f>_xlfn.STDEV.P(B3:B12)</f>
        <v>9.653371224603351</v>
      </c>
      <c r="C15" s="2">
        <f t="shared" ref="C15:O15" si="2">_xlfn.STDEV.P(C3:C12)</f>
        <v>12.038545427085477</v>
      </c>
      <c r="D15" s="5">
        <f t="shared" si="2"/>
        <v>0.15522161576275403</v>
      </c>
      <c r="E15" s="2">
        <f t="shared" si="2"/>
        <v>0.53841991047880111</v>
      </c>
      <c r="F15" s="2">
        <f t="shared" si="2"/>
        <v>3.4999999999999858E-2</v>
      </c>
      <c r="G15" s="2">
        <f t="shared" si="2"/>
        <v>3.6784703342558038</v>
      </c>
      <c r="H15" s="2">
        <f t="shared" si="2"/>
        <v>0.46374082800154171</v>
      </c>
      <c r="I15" s="2">
        <f t="shared" si="2"/>
        <v>3.995229780625889</v>
      </c>
      <c r="J15" s="2">
        <f t="shared" si="2"/>
        <v>5.7336470941277797</v>
      </c>
      <c r="K15" s="2">
        <f t="shared" si="2"/>
        <v>0</v>
      </c>
      <c r="L15" s="2">
        <f t="shared" si="2"/>
        <v>0</v>
      </c>
      <c r="M15" s="2">
        <f t="shared" si="2"/>
        <v>0</v>
      </c>
      <c r="N15" s="2">
        <f t="shared" si="2"/>
        <v>12.139130483230209</v>
      </c>
      <c r="O15" s="2">
        <f t="shared" si="2"/>
        <v>0</v>
      </c>
    </row>
    <row r="17" spans="1:24">
      <c r="B17" s="1" t="s">
        <v>0</v>
      </c>
      <c r="C17" t="s">
        <v>1</v>
      </c>
      <c r="D17" t="s">
        <v>2</v>
      </c>
      <c r="E17" t="s">
        <v>10</v>
      </c>
      <c r="F17" t="s">
        <v>3</v>
      </c>
      <c r="G17" t="s">
        <v>11</v>
      </c>
      <c r="H17" t="s">
        <v>8</v>
      </c>
      <c r="I17" t="s">
        <v>4</v>
      </c>
      <c r="J17" t="s">
        <v>12</v>
      </c>
      <c r="K17" t="s">
        <v>60</v>
      </c>
      <c r="L17" t="s">
        <v>28</v>
      </c>
      <c r="M17" t="s">
        <v>25</v>
      </c>
      <c r="N17" t="s">
        <v>26</v>
      </c>
      <c r="O17" t="s">
        <v>21</v>
      </c>
      <c r="P17" t="s">
        <v>6</v>
      </c>
    </row>
    <row r="18" spans="1:24">
      <c r="A18" t="s">
        <v>50</v>
      </c>
      <c r="B18">
        <v>9.6999999999999993</v>
      </c>
      <c r="E18">
        <v>0.64</v>
      </c>
      <c r="G18">
        <v>2.06</v>
      </c>
      <c r="P18">
        <f t="shared" ref="P18:P27" si="3">SUM(B18:O18)</f>
        <v>12.4</v>
      </c>
    </row>
    <row r="19" spans="1:24">
      <c r="A19" t="s">
        <v>51</v>
      </c>
      <c r="B19">
        <v>7.5</v>
      </c>
      <c r="C19">
        <v>44.27</v>
      </c>
      <c r="D19">
        <v>0.47</v>
      </c>
      <c r="E19">
        <v>0.86</v>
      </c>
      <c r="H19">
        <v>1.41</v>
      </c>
      <c r="P19">
        <f t="shared" si="3"/>
        <v>54.51</v>
      </c>
    </row>
    <row r="20" spans="1:24">
      <c r="A20" t="s">
        <v>52</v>
      </c>
      <c r="B20">
        <v>16.59</v>
      </c>
      <c r="C20">
        <v>55.98</v>
      </c>
      <c r="D20">
        <v>0.3</v>
      </c>
      <c r="E20">
        <v>0.46</v>
      </c>
      <c r="G20">
        <v>2</v>
      </c>
      <c r="I20">
        <v>7.83</v>
      </c>
      <c r="P20">
        <f t="shared" si="3"/>
        <v>83.159999999999982</v>
      </c>
    </row>
    <row r="21" spans="1:24">
      <c r="A21" t="s">
        <v>53</v>
      </c>
      <c r="C21">
        <v>46</v>
      </c>
      <c r="D21">
        <v>0.56000000000000005</v>
      </c>
      <c r="E21">
        <v>0.16</v>
      </c>
      <c r="G21">
        <v>2.78</v>
      </c>
      <c r="I21">
        <v>6.75</v>
      </c>
      <c r="P21">
        <f t="shared" si="3"/>
        <v>56.25</v>
      </c>
    </row>
    <row r="22" spans="1:24">
      <c r="A22" t="s">
        <v>54</v>
      </c>
      <c r="B22">
        <v>8.73</v>
      </c>
      <c r="C22">
        <v>53.25</v>
      </c>
      <c r="H22">
        <v>1</v>
      </c>
      <c r="I22">
        <v>2.5099999999999998</v>
      </c>
      <c r="J22">
        <v>22.45</v>
      </c>
      <c r="K22">
        <v>0.28999999999999998</v>
      </c>
      <c r="P22">
        <f t="shared" si="3"/>
        <v>88.230000000000018</v>
      </c>
    </row>
    <row r="23" spans="1:24">
      <c r="A23" t="s">
        <v>55</v>
      </c>
      <c r="B23">
        <v>11.37</v>
      </c>
      <c r="C23">
        <v>51.49</v>
      </c>
      <c r="D23">
        <v>0.39</v>
      </c>
      <c r="E23">
        <v>0.31</v>
      </c>
      <c r="J23">
        <v>24.67</v>
      </c>
      <c r="P23">
        <f t="shared" si="3"/>
        <v>88.23</v>
      </c>
    </row>
    <row r="24" spans="1:24">
      <c r="A24" t="s">
        <v>56</v>
      </c>
      <c r="B24">
        <v>12.8</v>
      </c>
      <c r="C24">
        <v>40.26</v>
      </c>
      <c r="E24">
        <v>0.26</v>
      </c>
      <c r="G24">
        <v>2.1800000000000002</v>
      </c>
      <c r="P24">
        <f t="shared" si="3"/>
        <v>55.5</v>
      </c>
    </row>
    <row r="25" spans="1:24">
      <c r="A25" t="s">
        <v>57</v>
      </c>
      <c r="B25">
        <v>13.47</v>
      </c>
      <c r="C25">
        <v>50.03</v>
      </c>
      <c r="E25">
        <v>0.52</v>
      </c>
      <c r="F25">
        <v>0.31</v>
      </c>
      <c r="G25">
        <v>4.3899999999999997</v>
      </c>
      <c r="H25">
        <v>1.58</v>
      </c>
      <c r="I25">
        <v>4.5599999999999996</v>
      </c>
      <c r="J25">
        <v>23.96</v>
      </c>
      <c r="N25">
        <v>0.52</v>
      </c>
      <c r="P25">
        <f t="shared" si="3"/>
        <v>99.339999999999989</v>
      </c>
    </row>
    <row r="26" spans="1:24">
      <c r="A26" t="s">
        <v>58</v>
      </c>
      <c r="D26">
        <v>0.49</v>
      </c>
      <c r="E26">
        <v>0.69</v>
      </c>
      <c r="G26">
        <v>3.68</v>
      </c>
      <c r="I26">
        <v>4.0599999999999996</v>
      </c>
      <c r="J26">
        <v>21.05</v>
      </c>
      <c r="M26">
        <v>0.36</v>
      </c>
      <c r="N26">
        <v>0.26</v>
      </c>
      <c r="O26">
        <v>1.04</v>
      </c>
      <c r="P26">
        <f t="shared" si="3"/>
        <v>31.63</v>
      </c>
    </row>
    <row r="27" spans="1:24">
      <c r="A27" t="s">
        <v>59</v>
      </c>
      <c r="B27">
        <v>20.149999999999999</v>
      </c>
      <c r="E27">
        <v>0.38</v>
      </c>
      <c r="F27">
        <v>0.24</v>
      </c>
      <c r="I27">
        <v>4.5599999999999996</v>
      </c>
      <c r="J27">
        <v>23.85</v>
      </c>
      <c r="L27">
        <v>2.33</v>
      </c>
      <c r="P27">
        <f t="shared" si="3"/>
        <v>51.509999999999991</v>
      </c>
    </row>
    <row r="29" spans="1:24">
      <c r="A29" t="s">
        <v>22</v>
      </c>
      <c r="B29" s="2">
        <f>AVERAGE(B18:B27)</f>
        <v>12.53875</v>
      </c>
      <c r="C29" s="2">
        <f>AVERAGE(C18:C27)</f>
        <v>48.754285714285707</v>
      </c>
      <c r="D29" s="2">
        <f>AVERAGE(D18:D27)</f>
        <v>0.442</v>
      </c>
      <c r="E29" s="2">
        <f>AVERAGE(E18:E27)</f>
        <v>0.47555555555555556</v>
      </c>
      <c r="F29" s="4"/>
      <c r="G29" s="2">
        <f>AVERAGE(G18:G27)</f>
        <v>2.8483333333333332</v>
      </c>
      <c r="H29" s="2"/>
      <c r="I29" s="2">
        <f>AVERAGE(I18:I27)</f>
        <v>5.044999999999999</v>
      </c>
      <c r="J29" s="2">
        <f>AVERAGE(J18:J27)</f>
        <v>23.196000000000005</v>
      </c>
      <c r="K29" s="4"/>
      <c r="L29" s="4"/>
      <c r="M29" s="4"/>
      <c r="N29" s="4"/>
      <c r="O29" s="4"/>
    </row>
    <row r="30" spans="1:24">
      <c r="A30" t="s">
        <v>23</v>
      </c>
      <c r="B30" s="2">
        <f>_xlfn.STDEV.P(B18:B27)</f>
        <v>3.9465061684355689</v>
      </c>
      <c r="C30" s="2">
        <f t="shared" ref="C30:J30" si="4">_xlfn.STDEV.P(C18:C27)</f>
        <v>5.0903518181608591</v>
      </c>
      <c r="D30" s="2">
        <f t="shared" si="4"/>
        <v>8.9308454247064586E-2</v>
      </c>
      <c r="E30" s="2">
        <f t="shared" si="4"/>
        <v>0.21229492646426842</v>
      </c>
      <c r="F30" s="2"/>
      <c r="G30" s="2">
        <f t="shared" si="4"/>
        <v>0.90008178640733572</v>
      </c>
      <c r="H30" s="2"/>
      <c r="I30" s="2">
        <f t="shared" si="4"/>
        <v>1.7573725653182768</v>
      </c>
      <c r="J30" s="2">
        <f t="shared" si="4"/>
        <v>1.2919690398767307</v>
      </c>
      <c r="K30" s="2"/>
      <c r="L30" s="2"/>
      <c r="M30" s="2"/>
      <c r="N30" s="2"/>
      <c r="O30" s="2"/>
    </row>
    <row r="32" spans="1:24">
      <c r="B32" s="6" t="s">
        <v>0</v>
      </c>
      <c r="C32" s="7" t="s">
        <v>1</v>
      </c>
      <c r="D32" s="7" t="s">
        <v>49</v>
      </c>
      <c r="E32" s="7" t="s">
        <v>10</v>
      </c>
      <c r="F32" s="7" t="s">
        <v>3</v>
      </c>
      <c r="G32" s="7" t="s">
        <v>11</v>
      </c>
      <c r="H32" s="7" t="s">
        <v>2</v>
      </c>
      <c r="I32" s="7" t="s">
        <v>8</v>
      </c>
      <c r="J32" s="7" t="s">
        <v>4</v>
      </c>
      <c r="K32" s="7" t="s">
        <v>81</v>
      </c>
      <c r="L32" s="7" t="s">
        <v>5</v>
      </c>
      <c r="M32" s="7" t="s">
        <v>12</v>
      </c>
      <c r="N32" s="7" t="s">
        <v>28</v>
      </c>
      <c r="O32" s="7" t="s">
        <v>60</v>
      </c>
      <c r="P32" s="7" t="s">
        <v>37</v>
      </c>
      <c r="Q32" s="7" t="s">
        <v>25</v>
      </c>
      <c r="R32" s="7" t="s">
        <v>26</v>
      </c>
      <c r="S32" s="7" t="s">
        <v>48</v>
      </c>
      <c r="T32" s="7" t="s">
        <v>92</v>
      </c>
      <c r="U32" s="7" t="s">
        <v>21</v>
      </c>
      <c r="V32" s="7" t="s">
        <v>123</v>
      </c>
      <c r="W32" s="7" t="s">
        <v>124</v>
      </c>
      <c r="X32" s="7" t="s">
        <v>175</v>
      </c>
    </row>
    <row r="33" spans="2:13">
      <c r="B33" s="2">
        <f>B29</f>
        <v>12.53875</v>
      </c>
      <c r="C33" s="2">
        <f>C29</f>
        <v>48.754285714285707</v>
      </c>
      <c r="E33" s="2">
        <f>E29</f>
        <v>0.47555555555555556</v>
      </c>
      <c r="G33" s="2">
        <f>G29</f>
        <v>2.8483333333333332</v>
      </c>
      <c r="J33" s="2">
        <f>I29</f>
        <v>5.044999999999999</v>
      </c>
      <c r="M33" s="2">
        <f>J29</f>
        <v>23.196000000000005</v>
      </c>
    </row>
    <row r="34" spans="2:13">
      <c r="B34" s="2">
        <f>B30</f>
        <v>3.9465061684355689</v>
      </c>
      <c r="C34" s="2">
        <f>C30</f>
        <v>5.0903518181608591</v>
      </c>
      <c r="E34" s="2">
        <f>E30</f>
        <v>0.21229492646426842</v>
      </c>
      <c r="G34" s="2">
        <f>G30</f>
        <v>0.90008178640733572</v>
      </c>
      <c r="J34" s="2">
        <f>I30</f>
        <v>1.7573725653182768</v>
      </c>
      <c r="M34" s="2">
        <f>J30</f>
        <v>1.2919690398767307</v>
      </c>
    </row>
  </sheetData>
  <conditionalFormatting sqref="C3:C11">
    <cfRule type="cellIs" dxfId="215" priority="27" operator="lessThan">
      <formula>C$14-C$15</formula>
    </cfRule>
    <cfRule type="cellIs" dxfId="214" priority="28" operator="greaterThan">
      <formula>C$14+C$15</formula>
    </cfRule>
  </conditionalFormatting>
  <conditionalFormatting sqref="B12">
    <cfRule type="cellIs" dxfId="213" priority="13" operator="lessThan">
      <formula>B$14-B$15</formula>
    </cfRule>
    <cfRule type="cellIs" dxfId="212" priority="14" operator="greaterThan">
      <formula>B$14+B$15</formula>
    </cfRule>
  </conditionalFormatting>
  <conditionalFormatting sqref="D18:O26">
    <cfRule type="cellIs" dxfId="211" priority="7" operator="lessThan">
      <formula>D$14-D$15</formula>
    </cfRule>
    <cfRule type="cellIs" dxfId="210" priority="8" operator="greaterThan">
      <formula>D$14+D$15</formula>
    </cfRule>
  </conditionalFormatting>
  <conditionalFormatting sqref="C12">
    <cfRule type="cellIs" dxfId="209" priority="21" operator="lessThan">
      <formula>C$14-C$15</formula>
    </cfRule>
    <cfRule type="cellIs" dxfId="208" priority="22" operator="greaterThan">
      <formula>C$14+C$15</formula>
    </cfRule>
  </conditionalFormatting>
  <conditionalFormatting sqref="D3:O11">
    <cfRule type="cellIs" dxfId="207" priority="19" operator="lessThan">
      <formula>D$14-D$15</formula>
    </cfRule>
    <cfRule type="cellIs" dxfId="206" priority="20" operator="greaterThan">
      <formula>D$14+D$15</formula>
    </cfRule>
  </conditionalFormatting>
  <conditionalFormatting sqref="D12:O12">
    <cfRule type="cellIs" dxfId="205" priority="17" operator="lessThan">
      <formula>D$14-D$15</formula>
    </cfRule>
    <cfRule type="cellIs" dxfId="204" priority="18" operator="greaterThan">
      <formula>D$14+D$15</formula>
    </cfRule>
  </conditionalFormatting>
  <conditionalFormatting sqref="B3:B11">
    <cfRule type="cellIs" dxfId="203" priority="15" operator="lessThan">
      <formula>B$14-B$15</formula>
    </cfRule>
    <cfRule type="cellIs" dxfId="202" priority="16" operator="greaterThan">
      <formula>B$14+B$15</formula>
    </cfRule>
  </conditionalFormatting>
  <conditionalFormatting sqref="C18:C26">
    <cfRule type="cellIs" dxfId="201" priority="11" operator="lessThan">
      <formula>C$14-C$15</formula>
    </cfRule>
    <cfRule type="cellIs" dxfId="200" priority="12" operator="greaterThan">
      <formula>C$14+C$15</formula>
    </cfRule>
  </conditionalFormatting>
  <conditionalFormatting sqref="C27">
    <cfRule type="cellIs" dxfId="199" priority="9" operator="lessThan">
      <formula>C$14-C$15</formula>
    </cfRule>
    <cfRule type="cellIs" dxfId="198" priority="10" operator="greaterThan">
      <formula>C$14+C$15</formula>
    </cfRule>
  </conditionalFormatting>
  <conditionalFormatting sqref="D27:O27">
    <cfRule type="cellIs" dxfId="197" priority="5" operator="lessThan">
      <formula>D$14-D$15</formula>
    </cfRule>
    <cfRule type="cellIs" dxfId="196" priority="6" operator="greaterThan">
      <formula>D$14+D$15</formula>
    </cfRule>
  </conditionalFormatting>
  <conditionalFormatting sqref="B18:B26">
    <cfRule type="cellIs" dxfId="195" priority="3" operator="lessThan">
      <formula>B$14-B$15</formula>
    </cfRule>
    <cfRule type="cellIs" dxfId="194" priority="4" operator="greaterThan">
      <formula>B$14+B$15</formula>
    </cfRule>
  </conditionalFormatting>
  <conditionalFormatting sqref="B27">
    <cfRule type="cellIs" dxfId="193" priority="1" operator="lessThan">
      <formula>B$14-B$15</formula>
    </cfRule>
    <cfRule type="cellIs" dxfId="192" priority="2" operator="greaterThan">
      <formula>B$14+B$15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4"/>
  <sheetViews>
    <sheetView topLeftCell="A5" workbookViewId="0">
      <selection activeCell="G33" sqref="G33:G34"/>
    </sheetView>
  </sheetViews>
  <sheetFormatPr baseColWidth="10" defaultRowHeight="15" x14ac:dyDescent="0"/>
  <sheetData>
    <row r="2" spans="1:17">
      <c r="B2" s="1" t="s">
        <v>0</v>
      </c>
      <c r="C2" t="s">
        <v>1</v>
      </c>
      <c r="D2" t="s">
        <v>2</v>
      </c>
      <c r="E2" t="s">
        <v>10</v>
      </c>
      <c r="F2" t="s">
        <v>3</v>
      </c>
      <c r="G2" t="s">
        <v>11</v>
      </c>
      <c r="H2" t="s">
        <v>8</v>
      </c>
      <c r="I2" t="s">
        <v>4</v>
      </c>
      <c r="J2" t="s">
        <v>5</v>
      </c>
      <c r="K2" t="s">
        <v>12</v>
      </c>
      <c r="L2" t="s">
        <v>60</v>
      </c>
      <c r="M2" t="s">
        <v>28</v>
      </c>
      <c r="N2" t="s">
        <v>25</v>
      </c>
      <c r="O2" t="s">
        <v>26</v>
      </c>
      <c r="P2" t="s">
        <v>21</v>
      </c>
      <c r="Q2" t="s">
        <v>6</v>
      </c>
    </row>
    <row r="3" spans="1:17">
      <c r="A3" t="s">
        <v>61</v>
      </c>
      <c r="B3">
        <v>12.36</v>
      </c>
      <c r="C3">
        <v>43.72</v>
      </c>
      <c r="D3">
        <v>5.08</v>
      </c>
      <c r="E3">
        <v>0.66</v>
      </c>
      <c r="G3">
        <v>6.17</v>
      </c>
      <c r="H3">
        <v>1.25</v>
      </c>
      <c r="I3">
        <v>4.24</v>
      </c>
      <c r="J3">
        <v>0.31</v>
      </c>
      <c r="K3">
        <v>25.77</v>
      </c>
      <c r="L3">
        <v>0.43</v>
      </c>
      <c r="Q3">
        <f t="shared" ref="Q3:Q12" si="0">SUM(B3:P3)</f>
        <v>99.99</v>
      </c>
    </row>
    <row r="4" spans="1:17">
      <c r="A4" t="s">
        <v>62</v>
      </c>
      <c r="B4">
        <v>9.67</v>
      </c>
      <c r="C4">
        <v>51.87</v>
      </c>
      <c r="D4">
        <v>4.03</v>
      </c>
      <c r="E4">
        <v>2.38</v>
      </c>
      <c r="F4">
        <v>0.5</v>
      </c>
      <c r="G4">
        <v>9.34</v>
      </c>
      <c r="H4">
        <v>1.1499999999999999</v>
      </c>
      <c r="I4">
        <v>2.25</v>
      </c>
      <c r="K4">
        <v>18.82</v>
      </c>
      <c r="Q4">
        <f t="shared" si="0"/>
        <v>100.00999999999999</v>
      </c>
    </row>
    <row r="5" spans="1:17">
      <c r="A5" t="s">
        <v>63</v>
      </c>
      <c r="B5">
        <v>20.81</v>
      </c>
      <c r="C5">
        <v>45.8</v>
      </c>
      <c r="D5">
        <v>2.62</v>
      </c>
      <c r="E5">
        <v>3.36</v>
      </c>
      <c r="G5">
        <v>9.5</v>
      </c>
      <c r="H5">
        <v>3.86</v>
      </c>
      <c r="I5">
        <v>1.59</v>
      </c>
      <c r="J5">
        <v>0.18</v>
      </c>
      <c r="K5">
        <v>12.01</v>
      </c>
      <c r="N5">
        <v>0.27</v>
      </c>
      <c r="Q5">
        <f t="shared" si="0"/>
        <v>100.00000000000001</v>
      </c>
    </row>
    <row r="6" spans="1:17">
      <c r="A6" t="s">
        <v>64</v>
      </c>
      <c r="B6">
        <v>9.9700000000000006</v>
      </c>
      <c r="C6">
        <v>45.51</v>
      </c>
      <c r="D6">
        <v>2.99</v>
      </c>
      <c r="E6">
        <v>2.21</v>
      </c>
      <c r="G6">
        <v>11.61</v>
      </c>
      <c r="H6">
        <v>0.51</v>
      </c>
      <c r="I6">
        <v>1.79</v>
      </c>
      <c r="K6">
        <v>25.24</v>
      </c>
      <c r="N6">
        <v>0.17</v>
      </c>
      <c r="Q6">
        <f t="shared" si="0"/>
        <v>100</v>
      </c>
    </row>
    <row r="7" spans="1:17">
      <c r="A7" t="s">
        <v>65</v>
      </c>
      <c r="B7">
        <v>7.24</v>
      </c>
      <c r="C7">
        <v>28.43</v>
      </c>
      <c r="D7">
        <v>0.98</v>
      </c>
      <c r="E7">
        <v>0.22</v>
      </c>
      <c r="G7">
        <v>11.35</v>
      </c>
      <c r="H7">
        <v>0.86</v>
      </c>
      <c r="I7">
        <v>1.48</v>
      </c>
      <c r="K7">
        <v>49.03</v>
      </c>
      <c r="M7">
        <v>0.42</v>
      </c>
      <c r="Q7">
        <f t="shared" si="0"/>
        <v>100.01</v>
      </c>
    </row>
    <row r="8" spans="1:17">
      <c r="A8" t="s">
        <v>66</v>
      </c>
      <c r="B8">
        <v>12.21</v>
      </c>
      <c r="C8">
        <v>37.119999999999997</v>
      </c>
      <c r="D8">
        <v>4.07</v>
      </c>
      <c r="E8">
        <v>0.61</v>
      </c>
      <c r="G8">
        <v>4.8499999999999996</v>
      </c>
      <c r="H8">
        <v>2.96</v>
      </c>
      <c r="I8">
        <v>7.64</v>
      </c>
      <c r="J8">
        <v>0.42</v>
      </c>
      <c r="K8">
        <v>30.13</v>
      </c>
      <c r="Q8">
        <f t="shared" si="0"/>
        <v>100.00999999999999</v>
      </c>
    </row>
    <row r="9" spans="1:17">
      <c r="A9" t="s">
        <v>67</v>
      </c>
      <c r="B9">
        <v>16.829999999999998</v>
      </c>
      <c r="C9">
        <v>47.63</v>
      </c>
      <c r="D9">
        <v>2.2200000000000002</v>
      </c>
      <c r="E9">
        <v>0.71</v>
      </c>
      <c r="G9">
        <v>9.7899999999999991</v>
      </c>
      <c r="H9">
        <v>0.23</v>
      </c>
      <c r="I9">
        <v>1.18</v>
      </c>
      <c r="J9">
        <v>0.19</v>
      </c>
      <c r="K9">
        <v>19.739999999999998</v>
      </c>
      <c r="N9">
        <v>0.2</v>
      </c>
      <c r="O9">
        <v>0.65</v>
      </c>
      <c r="P9">
        <v>0.62</v>
      </c>
      <c r="Q9">
        <f t="shared" si="0"/>
        <v>99.990000000000023</v>
      </c>
    </row>
    <row r="10" spans="1:17">
      <c r="A10" t="s">
        <v>68</v>
      </c>
      <c r="B10">
        <v>17.190000000000001</v>
      </c>
      <c r="C10">
        <v>45.81</v>
      </c>
      <c r="D10">
        <v>7.13</v>
      </c>
      <c r="E10">
        <v>0.73</v>
      </c>
      <c r="G10">
        <v>4.01</v>
      </c>
      <c r="H10">
        <v>4.2</v>
      </c>
      <c r="I10">
        <v>5.84</v>
      </c>
      <c r="J10">
        <v>0.21</v>
      </c>
      <c r="K10">
        <v>14.9</v>
      </c>
      <c r="Q10">
        <f t="shared" si="0"/>
        <v>100.02000000000001</v>
      </c>
    </row>
    <row r="11" spans="1:17">
      <c r="A11" t="s">
        <v>69</v>
      </c>
      <c r="B11">
        <v>17.329999999999998</v>
      </c>
      <c r="C11">
        <v>43.41</v>
      </c>
      <c r="D11">
        <v>7.24</v>
      </c>
      <c r="E11">
        <v>1.1200000000000001</v>
      </c>
      <c r="F11">
        <v>0.62</v>
      </c>
      <c r="G11">
        <v>4.87</v>
      </c>
      <c r="H11">
        <v>2.82</v>
      </c>
      <c r="I11">
        <v>7.29</v>
      </c>
      <c r="J11">
        <v>0.35</v>
      </c>
      <c r="K11">
        <v>14.96</v>
      </c>
      <c r="Q11">
        <f t="shared" si="0"/>
        <v>100.00999999999999</v>
      </c>
    </row>
    <row r="12" spans="1:17">
      <c r="A12" t="s">
        <v>70</v>
      </c>
      <c r="B12">
        <v>12.12</v>
      </c>
      <c r="C12">
        <v>45.23</v>
      </c>
      <c r="D12">
        <v>2.74</v>
      </c>
      <c r="E12">
        <v>0.57999999999999996</v>
      </c>
      <c r="G12">
        <v>9.59</v>
      </c>
      <c r="H12">
        <v>0.9</v>
      </c>
      <c r="I12">
        <v>2.31</v>
      </c>
      <c r="J12">
        <v>0.22</v>
      </c>
      <c r="K12">
        <v>26.14</v>
      </c>
      <c r="M12">
        <v>0.16</v>
      </c>
      <c r="Q12">
        <f t="shared" si="0"/>
        <v>99.99</v>
      </c>
    </row>
    <row r="14" spans="1:17">
      <c r="A14" t="s">
        <v>22</v>
      </c>
      <c r="B14" s="2">
        <f>AVERAGE(B3:B12)</f>
        <v>13.572999999999999</v>
      </c>
      <c r="C14" s="2">
        <f t="shared" ref="C14:P14" si="1">AVERAGE(C3:C12)</f>
        <v>43.452999999999996</v>
      </c>
      <c r="D14" s="2">
        <f t="shared" si="1"/>
        <v>3.91</v>
      </c>
      <c r="E14" s="2">
        <f t="shared" si="1"/>
        <v>1.258</v>
      </c>
      <c r="F14" s="4">
        <f t="shared" si="1"/>
        <v>0.56000000000000005</v>
      </c>
      <c r="G14" s="2">
        <f t="shared" si="1"/>
        <v>8.1080000000000005</v>
      </c>
      <c r="H14" s="2">
        <f t="shared" si="1"/>
        <v>1.8739999999999999</v>
      </c>
      <c r="I14" s="2">
        <f t="shared" si="1"/>
        <v>3.5610000000000008</v>
      </c>
      <c r="J14" s="2">
        <f t="shared" si="1"/>
        <v>0.26857142857142852</v>
      </c>
      <c r="K14" s="2">
        <f t="shared" si="1"/>
        <v>23.673999999999999</v>
      </c>
      <c r="L14" s="4">
        <f t="shared" si="1"/>
        <v>0.43</v>
      </c>
      <c r="M14" s="4">
        <f t="shared" si="1"/>
        <v>0.28999999999999998</v>
      </c>
      <c r="N14" s="4">
        <f t="shared" si="1"/>
        <v>0.21333333333333337</v>
      </c>
      <c r="O14" s="4">
        <f t="shared" si="1"/>
        <v>0.65</v>
      </c>
      <c r="P14" s="4">
        <f t="shared" si="1"/>
        <v>0.62</v>
      </c>
    </row>
    <row r="15" spans="1:17">
      <c r="A15" t="s">
        <v>23</v>
      </c>
      <c r="B15" s="2">
        <f>_xlfn.STDEV.P(B3:B12)</f>
        <v>4.0489777722284419</v>
      </c>
      <c r="C15" s="2">
        <f t="shared" ref="C15:P15" si="2">_xlfn.STDEV.P(C3:C12)</f>
        <v>6.1042330394571298</v>
      </c>
      <c r="D15" s="2">
        <f t="shared" si="2"/>
        <v>1.9541391966797037</v>
      </c>
      <c r="E15" s="2">
        <f t="shared" si="2"/>
        <v>0.97449268853080684</v>
      </c>
      <c r="F15" s="2">
        <f t="shared" si="2"/>
        <v>5.9999999999999935E-2</v>
      </c>
      <c r="G15" s="2">
        <f t="shared" si="2"/>
        <v>2.7000770359380448</v>
      </c>
      <c r="H15" s="2">
        <f t="shared" si="2"/>
        <v>1.3741339090496241</v>
      </c>
      <c r="I15" s="2">
        <f t="shared" si="2"/>
        <v>2.3770420694636423</v>
      </c>
      <c r="J15" s="2">
        <f t="shared" si="2"/>
        <v>8.5428093644148939E-2</v>
      </c>
      <c r="K15" s="2">
        <f t="shared" si="2"/>
        <v>10.126879282385069</v>
      </c>
      <c r="L15" s="2">
        <f t="shared" si="2"/>
        <v>0</v>
      </c>
      <c r="M15" s="2">
        <f t="shared" si="2"/>
        <v>0.13</v>
      </c>
      <c r="N15" s="2">
        <f t="shared" si="2"/>
        <v>4.1899350299921687E-2</v>
      </c>
      <c r="O15" s="2">
        <f t="shared" si="2"/>
        <v>0</v>
      </c>
      <c r="P15" s="2">
        <f t="shared" si="2"/>
        <v>0</v>
      </c>
    </row>
    <row r="17" spans="1:24">
      <c r="B17" s="1" t="s">
        <v>0</v>
      </c>
      <c r="C17" t="s">
        <v>1</v>
      </c>
      <c r="D17" t="s">
        <v>2</v>
      </c>
      <c r="E17" t="s">
        <v>10</v>
      </c>
      <c r="F17" t="s">
        <v>3</v>
      </c>
      <c r="G17" t="s">
        <v>11</v>
      </c>
      <c r="H17" t="s">
        <v>8</v>
      </c>
      <c r="I17" t="s">
        <v>4</v>
      </c>
      <c r="J17" t="s">
        <v>5</v>
      </c>
      <c r="K17" t="s">
        <v>12</v>
      </c>
      <c r="L17" t="s">
        <v>60</v>
      </c>
      <c r="M17" t="s">
        <v>28</v>
      </c>
      <c r="N17" t="s">
        <v>25</v>
      </c>
      <c r="O17" t="s">
        <v>26</v>
      </c>
      <c r="P17" t="s">
        <v>21</v>
      </c>
      <c r="Q17" t="s">
        <v>6</v>
      </c>
    </row>
    <row r="18" spans="1:24">
      <c r="A18" t="s">
        <v>61</v>
      </c>
      <c r="B18">
        <v>12.36</v>
      </c>
      <c r="C18">
        <v>43.72</v>
      </c>
      <c r="D18">
        <v>5.08</v>
      </c>
      <c r="E18">
        <v>0.66</v>
      </c>
      <c r="G18">
        <v>6.17</v>
      </c>
      <c r="H18">
        <v>1.25</v>
      </c>
      <c r="I18">
        <v>4.24</v>
      </c>
      <c r="J18">
        <v>0.31</v>
      </c>
      <c r="K18">
        <v>25.77</v>
      </c>
      <c r="L18">
        <v>0.43</v>
      </c>
      <c r="Q18">
        <f t="shared" ref="Q18:Q27" si="3">SUM(B18:P18)</f>
        <v>99.99</v>
      </c>
    </row>
    <row r="19" spans="1:24">
      <c r="A19" t="s">
        <v>62</v>
      </c>
      <c r="B19">
        <v>9.67</v>
      </c>
      <c r="D19">
        <v>4.03</v>
      </c>
      <c r="F19">
        <v>0.5</v>
      </c>
      <c r="G19">
        <v>9.34</v>
      </c>
      <c r="H19">
        <v>1.1499999999999999</v>
      </c>
      <c r="I19">
        <v>2.25</v>
      </c>
      <c r="K19">
        <v>18.82</v>
      </c>
      <c r="Q19">
        <f t="shared" si="3"/>
        <v>45.76</v>
      </c>
    </row>
    <row r="20" spans="1:24">
      <c r="A20" t="s">
        <v>63</v>
      </c>
      <c r="C20">
        <v>45.8</v>
      </c>
      <c r="D20">
        <v>2.62</v>
      </c>
      <c r="G20">
        <v>9.5</v>
      </c>
      <c r="I20">
        <v>1.59</v>
      </c>
      <c r="Q20">
        <f t="shared" si="3"/>
        <v>59.51</v>
      </c>
    </row>
    <row r="21" spans="1:24">
      <c r="A21" t="s">
        <v>64</v>
      </c>
      <c r="B21">
        <v>9.9700000000000006</v>
      </c>
      <c r="C21">
        <v>45.51</v>
      </c>
      <c r="D21">
        <v>2.99</v>
      </c>
      <c r="E21">
        <v>2.21</v>
      </c>
      <c r="H21">
        <v>0.51</v>
      </c>
      <c r="I21">
        <v>1.79</v>
      </c>
      <c r="K21">
        <v>25.24</v>
      </c>
      <c r="Q21">
        <f t="shared" si="3"/>
        <v>88.22</v>
      </c>
    </row>
    <row r="22" spans="1:24">
      <c r="A22" t="s">
        <v>65</v>
      </c>
      <c r="H22">
        <v>0.86</v>
      </c>
      <c r="I22">
        <v>1.48</v>
      </c>
      <c r="M22">
        <v>0.42</v>
      </c>
      <c r="Q22">
        <f t="shared" si="3"/>
        <v>2.76</v>
      </c>
    </row>
    <row r="23" spans="1:24">
      <c r="A23" t="s">
        <v>66</v>
      </c>
      <c r="B23">
        <v>12.21</v>
      </c>
      <c r="D23">
        <v>4.07</v>
      </c>
      <c r="E23">
        <v>0.61</v>
      </c>
      <c r="H23">
        <v>2.96</v>
      </c>
      <c r="K23">
        <v>30.13</v>
      </c>
      <c r="Q23">
        <f t="shared" si="3"/>
        <v>49.980000000000004</v>
      </c>
    </row>
    <row r="24" spans="1:24">
      <c r="A24" t="s">
        <v>67</v>
      </c>
      <c r="B24">
        <v>16.829999999999998</v>
      </c>
      <c r="C24">
        <v>47.63</v>
      </c>
      <c r="D24">
        <v>2.2200000000000002</v>
      </c>
      <c r="E24">
        <v>0.71</v>
      </c>
      <c r="G24">
        <v>9.7899999999999991</v>
      </c>
      <c r="J24">
        <v>0.19</v>
      </c>
      <c r="K24">
        <v>19.739999999999998</v>
      </c>
      <c r="N24">
        <v>0.2</v>
      </c>
      <c r="O24">
        <v>0.65</v>
      </c>
      <c r="P24">
        <v>0.62</v>
      </c>
      <c r="Q24">
        <f t="shared" si="3"/>
        <v>98.580000000000013</v>
      </c>
    </row>
    <row r="25" spans="1:24">
      <c r="A25" t="s">
        <v>68</v>
      </c>
      <c r="B25">
        <v>17.190000000000001</v>
      </c>
      <c r="C25">
        <v>45.81</v>
      </c>
      <c r="E25">
        <v>0.73</v>
      </c>
      <c r="I25">
        <v>5.84</v>
      </c>
      <c r="J25">
        <v>0.21</v>
      </c>
      <c r="K25">
        <v>14.9</v>
      </c>
      <c r="Q25">
        <f t="shared" si="3"/>
        <v>84.679999999999993</v>
      </c>
    </row>
    <row r="26" spans="1:24">
      <c r="A26" t="s">
        <v>69</v>
      </c>
      <c r="B26">
        <v>17.329999999999998</v>
      </c>
      <c r="C26">
        <v>43.41</v>
      </c>
      <c r="E26">
        <v>1.1200000000000001</v>
      </c>
      <c r="F26">
        <v>0.62</v>
      </c>
      <c r="H26">
        <v>2.82</v>
      </c>
      <c r="J26">
        <v>0.35</v>
      </c>
      <c r="K26">
        <v>14.96</v>
      </c>
      <c r="Q26">
        <f t="shared" si="3"/>
        <v>80.609999999999985</v>
      </c>
    </row>
    <row r="27" spans="1:24">
      <c r="A27" t="s">
        <v>70</v>
      </c>
      <c r="B27">
        <v>12.12</v>
      </c>
      <c r="C27">
        <v>45.23</v>
      </c>
      <c r="D27">
        <v>2.74</v>
      </c>
      <c r="E27">
        <v>0.57999999999999996</v>
      </c>
      <c r="G27">
        <v>9.59</v>
      </c>
      <c r="H27">
        <v>0.9</v>
      </c>
      <c r="I27">
        <v>2.31</v>
      </c>
      <c r="J27">
        <v>0.22</v>
      </c>
      <c r="K27">
        <v>26.14</v>
      </c>
      <c r="M27">
        <v>0.16</v>
      </c>
      <c r="Q27">
        <f t="shared" si="3"/>
        <v>99.99</v>
      </c>
    </row>
    <row r="29" spans="1:24">
      <c r="A29" t="s">
        <v>22</v>
      </c>
      <c r="B29" s="2">
        <f>AVERAGE(B18:B27)</f>
        <v>13.46</v>
      </c>
      <c r="C29" s="2">
        <f t="shared" ref="C29:K29" si="4">AVERAGE(C18:C27)</f>
        <v>45.301428571428573</v>
      </c>
      <c r="D29" s="2">
        <f t="shared" si="4"/>
        <v>3.3928571428571428</v>
      </c>
      <c r="E29" s="2">
        <f t="shared" si="4"/>
        <v>0.94571428571428573</v>
      </c>
      <c r="F29" s="4"/>
      <c r="G29" s="2">
        <f t="shared" si="4"/>
        <v>8.8780000000000001</v>
      </c>
      <c r="H29" s="2">
        <f t="shared" si="4"/>
        <v>1.4928571428571431</v>
      </c>
      <c r="I29" s="2">
        <f t="shared" si="4"/>
        <v>2.7857142857142856</v>
      </c>
      <c r="J29" s="2">
        <f t="shared" si="4"/>
        <v>0.25600000000000001</v>
      </c>
      <c r="K29" s="2">
        <f t="shared" si="4"/>
        <v>21.962499999999999</v>
      </c>
      <c r="L29" s="4"/>
      <c r="M29" s="4"/>
      <c r="N29" s="4"/>
      <c r="O29" s="4"/>
      <c r="P29" s="4"/>
    </row>
    <row r="30" spans="1:24">
      <c r="A30" t="s">
        <v>23</v>
      </c>
      <c r="B30" s="2">
        <f>_xlfn.STDEV.P(B18:B27)</f>
        <v>2.9866159779924772</v>
      </c>
      <c r="C30" s="2">
        <f t="shared" ref="C30:K30" si="5">_xlfn.STDEV.P(C18:C27)</f>
        <v>1.3123852719536364</v>
      </c>
      <c r="D30" s="2">
        <f t="shared" si="5"/>
        <v>0.94659863701139901</v>
      </c>
      <c r="E30" s="2">
        <f t="shared" si="5"/>
        <v>0.54234562366649908</v>
      </c>
      <c r="F30" s="2"/>
      <c r="G30" s="2">
        <f t="shared" si="5"/>
        <v>1.3617841238610473</v>
      </c>
      <c r="H30" s="2">
        <f t="shared" si="5"/>
        <v>0.91091342360628413</v>
      </c>
      <c r="I30" s="2">
        <f t="shared" si="5"/>
        <v>1.5157728546648321</v>
      </c>
      <c r="J30" s="2">
        <f t="shared" si="5"/>
        <v>6.2481997407253208E-2</v>
      </c>
      <c r="K30" s="2">
        <f t="shared" si="5"/>
        <v>5.2811853546339522</v>
      </c>
      <c r="L30" s="2"/>
      <c r="M30" s="2"/>
      <c r="N30" s="2"/>
      <c r="O30" s="2"/>
      <c r="P30" s="2"/>
    </row>
    <row r="32" spans="1:24">
      <c r="B32" s="6" t="s">
        <v>0</v>
      </c>
      <c r="C32" s="7" t="s">
        <v>1</v>
      </c>
      <c r="D32" s="7" t="s">
        <v>49</v>
      </c>
      <c r="E32" s="7" t="s">
        <v>10</v>
      </c>
      <c r="F32" s="7" t="s">
        <v>3</v>
      </c>
      <c r="G32" s="7" t="s">
        <v>11</v>
      </c>
      <c r="H32" s="7" t="s">
        <v>2</v>
      </c>
      <c r="I32" s="7" t="s">
        <v>8</v>
      </c>
      <c r="J32" s="7" t="s">
        <v>4</v>
      </c>
      <c r="K32" s="7" t="s">
        <v>81</v>
      </c>
      <c r="L32" s="7" t="s">
        <v>5</v>
      </c>
      <c r="M32" s="7" t="s">
        <v>12</v>
      </c>
      <c r="N32" s="7" t="s">
        <v>28</v>
      </c>
      <c r="O32" s="7" t="s">
        <v>60</v>
      </c>
      <c r="P32" s="7" t="s">
        <v>37</v>
      </c>
      <c r="Q32" s="7" t="s">
        <v>25</v>
      </c>
      <c r="R32" s="7" t="s">
        <v>26</v>
      </c>
      <c r="S32" s="7" t="s">
        <v>48</v>
      </c>
      <c r="T32" s="7" t="s">
        <v>92</v>
      </c>
      <c r="U32" s="7" t="s">
        <v>21</v>
      </c>
      <c r="V32" s="7" t="s">
        <v>123</v>
      </c>
      <c r="W32" s="7" t="s">
        <v>124</v>
      </c>
      <c r="X32" s="7" t="s">
        <v>175</v>
      </c>
    </row>
    <row r="33" spans="2:13">
      <c r="B33" s="2">
        <f>B29</f>
        <v>13.46</v>
      </c>
      <c r="C33" s="2">
        <f>C29</f>
        <v>45.301428571428573</v>
      </c>
      <c r="E33" s="2">
        <f>E29</f>
        <v>0.94571428571428573</v>
      </c>
      <c r="G33" s="2">
        <f>G29</f>
        <v>8.8780000000000001</v>
      </c>
      <c r="H33" s="2">
        <f>D29</f>
        <v>3.3928571428571428</v>
      </c>
      <c r="I33" s="2">
        <f>H29</f>
        <v>1.4928571428571431</v>
      </c>
      <c r="J33" s="2">
        <f>I29</f>
        <v>2.7857142857142856</v>
      </c>
      <c r="L33" s="2">
        <f>J29</f>
        <v>0.25600000000000001</v>
      </c>
      <c r="M33" s="2">
        <f>K29</f>
        <v>21.962499999999999</v>
      </c>
    </row>
    <row r="34" spans="2:13">
      <c r="B34" s="2">
        <f>B30</f>
        <v>2.9866159779924772</v>
      </c>
      <c r="C34" s="2">
        <f>C30</f>
        <v>1.3123852719536364</v>
      </c>
      <c r="E34" s="2">
        <f>E30</f>
        <v>0.54234562366649908</v>
      </c>
      <c r="G34" s="2">
        <f>G30</f>
        <v>1.3617841238610473</v>
      </c>
      <c r="H34" s="2">
        <f>D30</f>
        <v>0.94659863701139901</v>
      </c>
      <c r="I34" s="2">
        <f>H30</f>
        <v>0.91091342360628413</v>
      </c>
      <c r="J34" s="2">
        <f>I30</f>
        <v>1.5157728546648321</v>
      </c>
      <c r="L34" s="2">
        <f>J30</f>
        <v>6.2481997407253208E-2</v>
      </c>
      <c r="M34" s="2">
        <f>K30</f>
        <v>5.2811853546339522</v>
      </c>
    </row>
  </sheetData>
  <conditionalFormatting sqref="B12">
    <cfRule type="cellIs" dxfId="191" priority="13" operator="lessThan">
      <formula>B$14-B$15</formula>
    </cfRule>
    <cfRule type="cellIs" dxfId="190" priority="14" operator="greaterThan">
      <formula>B$14+B$15</formula>
    </cfRule>
  </conditionalFormatting>
  <conditionalFormatting sqref="B3:B11">
    <cfRule type="cellIs" dxfId="189" priority="15" operator="lessThan">
      <formula>B$14-B$15</formula>
    </cfRule>
    <cfRule type="cellIs" dxfId="188" priority="16" operator="greaterThan">
      <formula>B$14+B$15</formula>
    </cfRule>
  </conditionalFormatting>
  <conditionalFormatting sqref="C12:P12">
    <cfRule type="cellIs" dxfId="187" priority="9" operator="lessThan">
      <formula>C$14-C$15</formula>
    </cfRule>
    <cfRule type="cellIs" dxfId="186" priority="10" operator="greaterThan">
      <formula>C$14+C$15</formula>
    </cfRule>
  </conditionalFormatting>
  <conditionalFormatting sqref="C3:P11">
    <cfRule type="cellIs" dxfId="185" priority="11" operator="lessThan">
      <formula>C$14-C$15</formula>
    </cfRule>
    <cfRule type="cellIs" dxfId="184" priority="12" operator="greaterThan">
      <formula>C$14+C$15</formula>
    </cfRule>
  </conditionalFormatting>
  <conditionalFormatting sqref="B27">
    <cfRule type="cellIs" dxfId="183" priority="5" operator="lessThan">
      <formula>B$14-B$15</formula>
    </cfRule>
    <cfRule type="cellIs" dxfId="182" priority="6" operator="greaterThan">
      <formula>B$14+B$15</formula>
    </cfRule>
  </conditionalFormatting>
  <conditionalFormatting sqref="B18:B26">
    <cfRule type="cellIs" dxfId="181" priority="7" operator="lessThan">
      <formula>B$14-B$15</formula>
    </cfRule>
    <cfRule type="cellIs" dxfId="180" priority="8" operator="greaterThan">
      <formula>B$14+B$15</formula>
    </cfRule>
  </conditionalFormatting>
  <conditionalFormatting sqref="C27:P27">
    <cfRule type="cellIs" dxfId="179" priority="1" operator="lessThan">
      <formula>C$14-C$15</formula>
    </cfRule>
    <cfRule type="cellIs" dxfId="178" priority="2" operator="greaterThan">
      <formula>C$14+C$15</formula>
    </cfRule>
  </conditionalFormatting>
  <conditionalFormatting sqref="C18:P26">
    <cfRule type="cellIs" dxfId="177" priority="3" operator="lessThan">
      <formula>C$14-C$15</formula>
    </cfRule>
    <cfRule type="cellIs" dxfId="176" priority="4" operator="greaterThan">
      <formula>C$14+C$15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4"/>
  <sheetViews>
    <sheetView topLeftCell="A7" workbookViewId="0">
      <selection activeCell="A33" sqref="A33:XFD34"/>
    </sheetView>
  </sheetViews>
  <sheetFormatPr baseColWidth="10" defaultRowHeight="15" x14ac:dyDescent="0"/>
  <sheetData>
    <row r="2" spans="1:18">
      <c r="B2" s="1" t="s">
        <v>0</v>
      </c>
      <c r="C2" t="s">
        <v>1</v>
      </c>
      <c r="D2" t="s">
        <v>2</v>
      </c>
      <c r="E2" t="s">
        <v>10</v>
      </c>
      <c r="F2" t="s">
        <v>3</v>
      </c>
      <c r="G2" t="s">
        <v>11</v>
      </c>
      <c r="H2" t="s">
        <v>8</v>
      </c>
      <c r="I2" t="s">
        <v>4</v>
      </c>
      <c r="J2" t="s">
        <v>81</v>
      </c>
      <c r="K2" t="s">
        <v>5</v>
      </c>
      <c r="L2" t="s">
        <v>12</v>
      </c>
      <c r="M2" t="s">
        <v>28</v>
      </c>
      <c r="N2" t="s">
        <v>60</v>
      </c>
      <c r="O2" t="s">
        <v>25</v>
      </c>
      <c r="P2" t="s">
        <v>26</v>
      </c>
      <c r="Q2" t="s">
        <v>21</v>
      </c>
      <c r="R2" t="s">
        <v>6</v>
      </c>
    </row>
    <row r="3" spans="1:18">
      <c r="A3" t="s">
        <v>71</v>
      </c>
      <c r="B3">
        <v>12.36</v>
      </c>
      <c r="C3">
        <v>40.85</v>
      </c>
      <c r="D3">
        <v>6.14</v>
      </c>
      <c r="E3">
        <v>0.34</v>
      </c>
      <c r="F3">
        <v>0.46</v>
      </c>
      <c r="G3">
        <v>1.73</v>
      </c>
      <c r="I3">
        <v>5.92</v>
      </c>
      <c r="K3">
        <v>0.28000000000000003</v>
      </c>
      <c r="L3">
        <v>8.93</v>
      </c>
      <c r="R3">
        <f t="shared" ref="R3:R12" si="0">SUM(B3:Q3)</f>
        <v>77.009999999999991</v>
      </c>
    </row>
    <row r="4" spans="1:18">
      <c r="A4" t="s">
        <v>72</v>
      </c>
      <c r="B4">
        <v>9.67</v>
      </c>
      <c r="C4">
        <v>39.43</v>
      </c>
      <c r="D4">
        <v>3.47</v>
      </c>
      <c r="E4">
        <v>0.95</v>
      </c>
      <c r="F4">
        <v>0.18</v>
      </c>
      <c r="H4">
        <v>2.8</v>
      </c>
      <c r="I4">
        <v>0.96</v>
      </c>
      <c r="J4">
        <v>0.18</v>
      </c>
      <c r="K4">
        <v>0.36</v>
      </c>
      <c r="L4">
        <v>6.34</v>
      </c>
      <c r="R4">
        <f t="shared" si="0"/>
        <v>64.34</v>
      </c>
    </row>
    <row r="5" spans="1:18">
      <c r="A5" t="s">
        <v>73</v>
      </c>
      <c r="B5">
        <v>20.81</v>
      </c>
      <c r="C5">
        <v>36.9</v>
      </c>
      <c r="D5">
        <v>0.48</v>
      </c>
      <c r="E5">
        <v>0.39</v>
      </c>
      <c r="F5">
        <v>1.1000000000000001</v>
      </c>
      <c r="G5">
        <v>8.76</v>
      </c>
      <c r="I5">
        <v>2.21</v>
      </c>
      <c r="L5">
        <v>30.32</v>
      </c>
      <c r="M5">
        <v>1.04</v>
      </c>
      <c r="N5">
        <v>0.67</v>
      </c>
      <c r="R5">
        <f t="shared" si="0"/>
        <v>102.68</v>
      </c>
    </row>
    <row r="6" spans="1:18">
      <c r="A6" t="s">
        <v>74</v>
      </c>
      <c r="B6">
        <v>9.9700000000000006</v>
      </c>
      <c r="C6">
        <v>45.99</v>
      </c>
      <c r="D6">
        <v>1.1000000000000001</v>
      </c>
      <c r="E6">
        <v>2.63</v>
      </c>
      <c r="G6">
        <v>10.32</v>
      </c>
      <c r="I6">
        <v>0.16</v>
      </c>
      <c r="L6">
        <v>21.68</v>
      </c>
      <c r="R6">
        <f t="shared" si="0"/>
        <v>91.85</v>
      </c>
    </row>
    <row r="7" spans="1:18">
      <c r="A7" t="s">
        <v>75</v>
      </c>
      <c r="B7">
        <v>7.24</v>
      </c>
      <c r="C7">
        <v>52.71</v>
      </c>
      <c r="E7">
        <v>1.05</v>
      </c>
      <c r="F7">
        <v>0.68</v>
      </c>
      <c r="G7">
        <v>5.66</v>
      </c>
      <c r="I7">
        <v>4.46</v>
      </c>
      <c r="L7">
        <v>22.94</v>
      </c>
      <c r="M7">
        <v>0.31</v>
      </c>
      <c r="R7">
        <f t="shared" si="0"/>
        <v>95.05</v>
      </c>
    </row>
    <row r="8" spans="1:18">
      <c r="A8" t="s">
        <v>76</v>
      </c>
      <c r="B8">
        <v>12.21</v>
      </c>
      <c r="C8">
        <v>39.840000000000003</v>
      </c>
      <c r="D8">
        <v>5.72</v>
      </c>
      <c r="E8">
        <v>1.44</v>
      </c>
      <c r="F8">
        <v>1.31</v>
      </c>
      <c r="G8">
        <v>3.24</v>
      </c>
      <c r="H8">
        <v>1.74</v>
      </c>
      <c r="I8">
        <v>2.2400000000000002</v>
      </c>
      <c r="K8">
        <v>0.67</v>
      </c>
      <c r="L8">
        <v>12.49</v>
      </c>
      <c r="O8">
        <v>0.22</v>
      </c>
      <c r="P8">
        <v>0.26</v>
      </c>
      <c r="R8">
        <f t="shared" si="0"/>
        <v>81.38</v>
      </c>
    </row>
    <row r="9" spans="1:18">
      <c r="A9" t="s">
        <v>77</v>
      </c>
      <c r="B9">
        <v>16.829999999999998</v>
      </c>
      <c r="C9">
        <v>52.67</v>
      </c>
      <c r="D9">
        <v>0.6</v>
      </c>
      <c r="E9">
        <v>0.28999999999999998</v>
      </c>
      <c r="G9">
        <v>11.58</v>
      </c>
      <c r="I9">
        <v>0.04</v>
      </c>
      <c r="L9">
        <v>24.88</v>
      </c>
      <c r="N9">
        <v>0.28000000000000003</v>
      </c>
      <c r="R9">
        <f t="shared" si="0"/>
        <v>107.17</v>
      </c>
    </row>
    <row r="10" spans="1:18">
      <c r="A10" t="s">
        <v>78</v>
      </c>
      <c r="B10">
        <v>17.190000000000001</v>
      </c>
      <c r="C10">
        <v>39.450000000000003</v>
      </c>
      <c r="D10">
        <v>7.38</v>
      </c>
      <c r="E10">
        <v>1.34</v>
      </c>
      <c r="F10">
        <v>0.17</v>
      </c>
      <c r="G10">
        <v>1.04</v>
      </c>
      <c r="H10">
        <v>2.16</v>
      </c>
      <c r="I10">
        <v>4.0999999999999996</v>
      </c>
      <c r="K10">
        <v>0.55000000000000004</v>
      </c>
      <c r="L10">
        <v>5.83</v>
      </c>
      <c r="O10">
        <v>0.2</v>
      </c>
      <c r="Q10">
        <v>1.03</v>
      </c>
      <c r="R10">
        <f t="shared" si="0"/>
        <v>80.44</v>
      </c>
    </row>
    <row r="11" spans="1:18">
      <c r="A11" t="s">
        <v>79</v>
      </c>
      <c r="B11">
        <v>17.329999999999998</v>
      </c>
      <c r="C11">
        <v>43.88</v>
      </c>
      <c r="D11">
        <v>0.4</v>
      </c>
      <c r="E11">
        <v>0.28000000000000003</v>
      </c>
      <c r="F11">
        <v>0.92</v>
      </c>
      <c r="G11">
        <v>8.34</v>
      </c>
      <c r="I11">
        <v>0.25</v>
      </c>
      <c r="K11">
        <v>0.16</v>
      </c>
      <c r="L11">
        <v>31.47</v>
      </c>
      <c r="M11">
        <v>0.28000000000000003</v>
      </c>
      <c r="O11">
        <v>0.35</v>
      </c>
      <c r="P11">
        <v>1.6</v>
      </c>
      <c r="R11">
        <f t="shared" si="0"/>
        <v>105.25999999999999</v>
      </c>
    </row>
    <row r="12" spans="1:18">
      <c r="A12" t="s">
        <v>80</v>
      </c>
      <c r="B12">
        <v>12.12</v>
      </c>
      <c r="C12">
        <v>40.03</v>
      </c>
      <c r="D12">
        <v>8.36</v>
      </c>
      <c r="E12">
        <v>1.63</v>
      </c>
      <c r="F12">
        <v>0.13</v>
      </c>
      <c r="G12">
        <v>0.22</v>
      </c>
      <c r="H12">
        <v>1.96</v>
      </c>
      <c r="I12">
        <v>2.39</v>
      </c>
      <c r="J12">
        <v>0.34</v>
      </c>
      <c r="K12">
        <v>0.76</v>
      </c>
      <c r="L12">
        <v>2.62</v>
      </c>
      <c r="R12">
        <f t="shared" si="0"/>
        <v>70.560000000000016</v>
      </c>
    </row>
    <row r="14" spans="1:18">
      <c r="A14" t="s">
        <v>22</v>
      </c>
      <c r="B14" s="2">
        <f>AVERAGE(B3:B12)</f>
        <v>13.572999999999999</v>
      </c>
      <c r="C14" s="2">
        <f>AVERAGE(C3:C12)</f>
        <v>43.174999999999997</v>
      </c>
      <c r="D14" s="2">
        <f t="shared" ref="D14:Q14" si="1">AVERAGE(D3:D12)</f>
        <v>3.7388888888888889</v>
      </c>
      <c r="E14" s="2">
        <f t="shared" si="1"/>
        <v>1.034</v>
      </c>
      <c r="F14" s="2">
        <f t="shared" si="1"/>
        <v>0.61875000000000002</v>
      </c>
      <c r="G14" s="2">
        <f t="shared" si="1"/>
        <v>5.6544444444444446</v>
      </c>
      <c r="H14" s="4">
        <f t="shared" si="1"/>
        <v>2.165</v>
      </c>
      <c r="I14" s="2">
        <f t="shared" si="1"/>
        <v>2.2730000000000001</v>
      </c>
      <c r="J14" s="4">
        <f t="shared" si="1"/>
        <v>0.26</v>
      </c>
      <c r="K14" s="2">
        <f t="shared" si="1"/>
        <v>0.46333333333333337</v>
      </c>
      <c r="L14" s="2">
        <f t="shared" si="1"/>
        <v>16.75</v>
      </c>
      <c r="M14" s="4">
        <f t="shared" si="1"/>
        <v>0.54333333333333333</v>
      </c>
      <c r="N14" s="4">
        <f t="shared" si="1"/>
        <v>0.47500000000000003</v>
      </c>
      <c r="O14" s="4">
        <f t="shared" si="1"/>
        <v>0.25666666666666665</v>
      </c>
      <c r="P14" s="4">
        <f t="shared" si="1"/>
        <v>0.93</v>
      </c>
      <c r="Q14" s="4">
        <f t="shared" si="1"/>
        <v>1.03</v>
      </c>
    </row>
    <row r="15" spans="1:18">
      <c r="A15" t="s">
        <v>23</v>
      </c>
      <c r="B15" s="2">
        <f>_xlfn.STDEV.P(B3:B12)</f>
        <v>4.0489777722284419</v>
      </c>
      <c r="C15" s="2">
        <f>_xlfn.STDEV.P(C3:C12)</f>
        <v>5.3215378416393735</v>
      </c>
      <c r="D15" s="2">
        <f t="shared" ref="D15:Q15" si="2">_xlfn.STDEV.P(D3:D12)</f>
        <v>3.0360736502720984</v>
      </c>
      <c r="E15" s="2">
        <f t="shared" si="2"/>
        <v>0.72018330999822522</v>
      </c>
      <c r="F15" s="2">
        <f t="shared" si="2"/>
        <v>0.42747624202989343</v>
      </c>
      <c r="G15" s="2">
        <f t="shared" si="2"/>
        <v>4.0248315661406835</v>
      </c>
      <c r="H15" s="2">
        <f t="shared" si="2"/>
        <v>0.39556921012637014</v>
      </c>
      <c r="I15" s="2">
        <f t="shared" si="2"/>
        <v>1.9159282345641235</v>
      </c>
      <c r="J15" s="2">
        <f t="shared" si="2"/>
        <v>8.0000000000000016E-2</v>
      </c>
      <c r="K15" s="2">
        <f t="shared" si="2"/>
        <v>0.21390548276179253</v>
      </c>
      <c r="L15" s="2">
        <f t="shared" si="2"/>
        <v>10.178961636630721</v>
      </c>
      <c r="M15" s="2">
        <f t="shared" si="2"/>
        <v>0.35140985883849213</v>
      </c>
      <c r="N15" s="2">
        <f t="shared" si="2"/>
        <v>0.19500000000000009</v>
      </c>
      <c r="O15" s="2">
        <f t="shared" si="2"/>
        <v>6.649979114419996E-2</v>
      </c>
      <c r="P15" s="2">
        <f t="shared" si="2"/>
        <v>0.67000000000000015</v>
      </c>
      <c r="Q15" s="2">
        <f t="shared" si="2"/>
        <v>0</v>
      </c>
    </row>
    <row r="17" spans="1:24">
      <c r="B17" s="1" t="s">
        <v>0</v>
      </c>
      <c r="C17" t="s">
        <v>1</v>
      </c>
      <c r="D17" t="s">
        <v>2</v>
      </c>
      <c r="E17" t="s">
        <v>10</v>
      </c>
      <c r="F17" t="s">
        <v>3</v>
      </c>
      <c r="G17" t="s">
        <v>11</v>
      </c>
      <c r="H17" t="s">
        <v>8</v>
      </c>
      <c r="I17" t="s">
        <v>4</v>
      </c>
      <c r="J17" t="s">
        <v>81</v>
      </c>
      <c r="K17" t="s">
        <v>5</v>
      </c>
      <c r="L17" t="s">
        <v>12</v>
      </c>
      <c r="M17" t="s">
        <v>28</v>
      </c>
      <c r="N17" t="s">
        <v>60</v>
      </c>
      <c r="O17" t="s">
        <v>25</v>
      </c>
      <c r="P17" t="s">
        <v>26</v>
      </c>
      <c r="Q17" t="s">
        <v>21</v>
      </c>
      <c r="R17" t="s">
        <v>6</v>
      </c>
    </row>
    <row r="18" spans="1:24">
      <c r="A18" t="s">
        <v>71</v>
      </c>
      <c r="B18">
        <v>12.36</v>
      </c>
      <c r="C18">
        <v>40.85</v>
      </c>
      <c r="D18">
        <v>6.14</v>
      </c>
      <c r="E18">
        <v>0.34</v>
      </c>
      <c r="F18">
        <v>0.46</v>
      </c>
      <c r="G18">
        <v>1.73</v>
      </c>
      <c r="K18">
        <v>0.28000000000000003</v>
      </c>
      <c r="L18">
        <v>8.93</v>
      </c>
      <c r="R18">
        <f t="shared" ref="R18:R27" si="3">SUM(B18:Q18)</f>
        <v>71.09</v>
      </c>
    </row>
    <row r="19" spans="1:24">
      <c r="A19" t="s">
        <v>72</v>
      </c>
      <c r="B19">
        <v>9.67</v>
      </c>
      <c r="C19">
        <v>39.43</v>
      </c>
      <c r="D19">
        <v>3.47</v>
      </c>
      <c r="E19">
        <v>0.95</v>
      </c>
      <c r="I19">
        <v>0.96</v>
      </c>
      <c r="J19">
        <v>0.18</v>
      </c>
      <c r="K19">
        <v>0.36</v>
      </c>
      <c r="R19">
        <f t="shared" si="3"/>
        <v>55.02</v>
      </c>
    </row>
    <row r="20" spans="1:24">
      <c r="A20" t="s">
        <v>73</v>
      </c>
      <c r="E20">
        <v>0.39</v>
      </c>
      <c r="G20">
        <v>8.76</v>
      </c>
      <c r="I20">
        <v>2.21</v>
      </c>
      <c r="N20">
        <v>0.67</v>
      </c>
      <c r="R20">
        <f t="shared" si="3"/>
        <v>12.03</v>
      </c>
    </row>
    <row r="21" spans="1:24">
      <c r="A21" t="s">
        <v>74</v>
      </c>
      <c r="B21">
        <v>9.9700000000000006</v>
      </c>
      <c r="C21">
        <v>45.99</v>
      </c>
      <c r="D21">
        <v>1.1000000000000001</v>
      </c>
      <c r="L21">
        <v>21.68</v>
      </c>
      <c r="R21">
        <f t="shared" si="3"/>
        <v>78.740000000000009</v>
      </c>
    </row>
    <row r="22" spans="1:24">
      <c r="A22" t="s">
        <v>75</v>
      </c>
      <c r="E22">
        <v>1.05</v>
      </c>
      <c r="F22">
        <v>0.68</v>
      </c>
      <c r="G22">
        <v>5.66</v>
      </c>
      <c r="L22">
        <v>22.94</v>
      </c>
      <c r="M22">
        <v>0.31</v>
      </c>
      <c r="R22">
        <f t="shared" si="3"/>
        <v>30.64</v>
      </c>
    </row>
    <row r="23" spans="1:24">
      <c r="A23" t="s">
        <v>76</v>
      </c>
      <c r="B23">
        <v>12.21</v>
      </c>
      <c r="C23">
        <v>39.840000000000003</v>
      </c>
      <c r="D23">
        <v>5.72</v>
      </c>
      <c r="E23">
        <v>1.44</v>
      </c>
      <c r="G23">
        <v>3.24</v>
      </c>
      <c r="I23">
        <v>2.2400000000000002</v>
      </c>
      <c r="K23">
        <v>0.67</v>
      </c>
      <c r="L23">
        <v>12.49</v>
      </c>
      <c r="O23">
        <v>0.22</v>
      </c>
      <c r="P23">
        <v>0.26</v>
      </c>
      <c r="R23">
        <f t="shared" si="3"/>
        <v>78.33</v>
      </c>
    </row>
    <row r="24" spans="1:24">
      <c r="A24" t="s">
        <v>77</v>
      </c>
      <c r="B24">
        <v>16.829999999999998</v>
      </c>
      <c r="L24">
        <v>24.88</v>
      </c>
      <c r="N24">
        <v>0.28000000000000003</v>
      </c>
      <c r="R24">
        <f t="shared" si="3"/>
        <v>41.989999999999995</v>
      </c>
    </row>
    <row r="25" spans="1:24">
      <c r="A25" t="s">
        <v>78</v>
      </c>
      <c r="B25">
        <v>17.190000000000001</v>
      </c>
      <c r="C25">
        <v>39.450000000000003</v>
      </c>
      <c r="E25">
        <v>1.34</v>
      </c>
      <c r="H25">
        <v>2.16</v>
      </c>
      <c r="I25">
        <v>4.0999999999999996</v>
      </c>
      <c r="K25">
        <v>0.55000000000000004</v>
      </c>
      <c r="O25">
        <v>0.2</v>
      </c>
      <c r="Q25">
        <v>1.03</v>
      </c>
      <c r="R25">
        <f t="shared" si="3"/>
        <v>66.02</v>
      </c>
    </row>
    <row r="26" spans="1:24">
      <c r="A26" t="s">
        <v>79</v>
      </c>
      <c r="B26">
        <v>17.329999999999998</v>
      </c>
      <c r="C26">
        <v>43.88</v>
      </c>
      <c r="F26">
        <v>0.92</v>
      </c>
      <c r="G26">
        <v>8.34</v>
      </c>
      <c r="M26">
        <v>0.28000000000000003</v>
      </c>
      <c r="P26">
        <v>1.6</v>
      </c>
      <c r="R26">
        <f t="shared" si="3"/>
        <v>72.349999999999994</v>
      </c>
    </row>
    <row r="27" spans="1:24">
      <c r="A27" t="s">
        <v>80</v>
      </c>
      <c r="B27">
        <v>12.12</v>
      </c>
      <c r="C27">
        <v>40.03</v>
      </c>
      <c r="E27">
        <v>1.63</v>
      </c>
      <c r="H27">
        <v>1.96</v>
      </c>
      <c r="I27">
        <v>2.39</v>
      </c>
      <c r="J27">
        <v>0.34</v>
      </c>
      <c r="R27">
        <f t="shared" si="3"/>
        <v>58.470000000000006</v>
      </c>
    </row>
    <row r="29" spans="1:24">
      <c r="A29" t="s">
        <v>22</v>
      </c>
      <c r="B29" s="2">
        <f>AVERAGE(B18:B27)</f>
        <v>13.46</v>
      </c>
      <c r="C29" s="2">
        <f>AVERAGE(C18:C27)</f>
        <v>41.352857142857147</v>
      </c>
      <c r="D29" s="2">
        <f t="shared" ref="D29:L29" si="4">AVERAGE(D18:D27)</f>
        <v>4.1074999999999999</v>
      </c>
      <c r="E29" s="2">
        <f t="shared" si="4"/>
        <v>1.02</v>
      </c>
      <c r="F29" s="2">
        <f t="shared" si="4"/>
        <v>0.68666666666666665</v>
      </c>
      <c r="G29" s="2">
        <f t="shared" si="4"/>
        <v>5.5460000000000003</v>
      </c>
      <c r="H29" s="4"/>
      <c r="I29" s="2">
        <f t="shared" si="4"/>
        <v>2.38</v>
      </c>
      <c r="J29" s="4"/>
      <c r="K29" s="2">
        <f t="shared" si="4"/>
        <v>0.46500000000000002</v>
      </c>
      <c r="L29" s="2">
        <f t="shared" si="4"/>
        <v>18.183999999999997</v>
      </c>
      <c r="M29" s="4"/>
      <c r="N29" s="4"/>
      <c r="O29" s="4"/>
      <c r="P29" s="4"/>
      <c r="Q29" s="4"/>
    </row>
    <row r="30" spans="1:24">
      <c r="A30" t="s">
        <v>23</v>
      </c>
      <c r="B30" s="2">
        <f>_xlfn.STDEV.P(B18:B27)</f>
        <v>2.9866159779924772</v>
      </c>
      <c r="C30" s="2">
        <f>_xlfn.STDEV.P(C18:C27)</f>
        <v>2.3754501184630508</v>
      </c>
      <c r="D30" s="2">
        <f t="shared" ref="D30:L30" si="5">_xlfn.STDEV.P(D18:D27)</f>
        <v>2.0113847841723365</v>
      </c>
      <c r="E30" s="2">
        <f t="shared" si="5"/>
        <v>0.46537235475630545</v>
      </c>
      <c r="F30" s="2">
        <f t="shared" si="5"/>
        <v>0.18785337071473845</v>
      </c>
      <c r="G30" s="2">
        <f t="shared" si="5"/>
        <v>2.7578513375452274</v>
      </c>
      <c r="H30" s="2"/>
      <c r="I30" s="2">
        <f t="shared" si="5"/>
        <v>1.0023372685877736</v>
      </c>
      <c r="J30" s="2"/>
      <c r="K30" s="2">
        <f t="shared" si="5"/>
        <v>0.1537042614893939</v>
      </c>
      <c r="L30" s="2">
        <f t="shared" si="5"/>
        <v>6.2886583624808345</v>
      </c>
      <c r="M30" s="2"/>
      <c r="N30" s="2"/>
      <c r="O30" s="2"/>
      <c r="P30" s="2"/>
      <c r="Q30" s="2"/>
    </row>
    <row r="32" spans="1:24">
      <c r="B32" s="6" t="s">
        <v>0</v>
      </c>
      <c r="C32" s="7" t="s">
        <v>1</v>
      </c>
      <c r="D32" s="7" t="s">
        <v>49</v>
      </c>
      <c r="E32" s="7" t="s">
        <v>10</v>
      </c>
      <c r="F32" s="7" t="s">
        <v>3</v>
      </c>
      <c r="G32" s="7" t="s">
        <v>11</v>
      </c>
      <c r="H32" s="7" t="s">
        <v>2</v>
      </c>
      <c r="I32" s="7" t="s">
        <v>8</v>
      </c>
      <c r="J32" s="7" t="s">
        <v>4</v>
      </c>
      <c r="K32" s="7" t="s">
        <v>81</v>
      </c>
      <c r="L32" s="7" t="s">
        <v>5</v>
      </c>
      <c r="M32" s="7" t="s">
        <v>12</v>
      </c>
      <c r="N32" s="7" t="s">
        <v>28</v>
      </c>
      <c r="O32" s="7" t="s">
        <v>60</v>
      </c>
      <c r="P32" s="7" t="s">
        <v>37</v>
      </c>
      <c r="Q32" s="7" t="s">
        <v>25</v>
      </c>
      <c r="R32" s="7" t="s">
        <v>26</v>
      </c>
      <c r="S32" s="7" t="s">
        <v>48</v>
      </c>
      <c r="T32" s="7" t="s">
        <v>92</v>
      </c>
      <c r="U32" s="7" t="s">
        <v>21</v>
      </c>
      <c r="V32" s="7" t="s">
        <v>123</v>
      </c>
      <c r="W32" s="7" t="s">
        <v>124</v>
      </c>
      <c r="X32" s="7" t="s">
        <v>175</v>
      </c>
    </row>
    <row r="33" spans="2:13">
      <c r="B33" s="2">
        <f>B29</f>
        <v>13.46</v>
      </c>
      <c r="C33" s="2">
        <f>C29</f>
        <v>41.352857142857147</v>
      </c>
      <c r="E33" s="2">
        <f t="shared" ref="E33:G34" si="6">E29</f>
        <v>1.02</v>
      </c>
      <c r="F33" s="2">
        <f t="shared" si="6"/>
        <v>0.68666666666666665</v>
      </c>
      <c r="G33" s="2">
        <f t="shared" si="6"/>
        <v>5.5460000000000003</v>
      </c>
      <c r="H33" s="2">
        <f>D29</f>
        <v>4.1074999999999999</v>
      </c>
      <c r="J33" s="2">
        <f>I29</f>
        <v>2.38</v>
      </c>
      <c r="L33" s="2">
        <f>K29</f>
        <v>0.46500000000000002</v>
      </c>
      <c r="M33" s="2">
        <f>L29</f>
        <v>18.183999999999997</v>
      </c>
    </row>
    <row r="34" spans="2:13">
      <c r="B34" s="2">
        <f>B30</f>
        <v>2.9866159779924772</v>
      </c>
      <c r="C34" s="2">
        <f>C30</f>
        <v>2.3754501184630508</v>
      </c>
      <c r="E34" s="2">
        <f t="shared" si="6"/>
        <v>0.46537235475630545</v>
      </c>
      <c r="F34" s="2">
        <f t="shared" si="6"/>
        <v>0.18785337071473845</v>
      </c>
      <c r="G34" s="2">
        <f t="shared" si="6"/>
        <v>2.7578513375452274</v>
      </c>
      <c r="H34" s="2">
        <f>D30</f>
        <v>2.0113847841723365</v>
      </c>
      <c r="J34" s="2">
        <f>I30</f>
        <v>1.0023372685877736</v>
      </c>
      <c r="L34" s="2">
        <f>K30</f>
        <v>0.1537042614893939</v>
      </c>
      <c r="M34" s="2">
        <f>L30</f>
        <v>6.2886583624808345</v>
      </c>
    </row>
  </sheetData>
  <conditionalFormatting sqref="B12">
    <cfRule type="cellIs" dxfId="175" priority="13" operator="lessThan">
      <formula>B$14-B$15</formula>
    </cfRule>
    <cfRule type="cellIs" dxfId="174" priority="14" operator="greaterThan">
      <formula>B$14+B$15</formula>
    </cfRule>
  </conditionalFormatting>
  <conditionalFormatting sqref="B3:B11">
    <cfRule type="cellIs" dxfId="173" priority="15" operator="lessThan">
      <formula>B$14-B$15</formula>
    </cfRule>
    <cfRule type="cellIs" dxfId="172" priority="16" operator="greaterThan">
      <formula>B$14+B$15</formula>
    </cfRule>
  </conditionalFormatting>
  <conditionalFormatting sqref="C12:Q12">
    <cfRule type="cellIs" dxfId="171" priority="9" operator="lessThan">
      <formula>C$14-C$15</formula>
    </cfRule>
    <cfRule type="cellIs" dxfId="170" priority="10" operator="greaterThan">
      <formula>C$14+C$15</formula>
    </cfRule>
  </conditionalFormatting>
  <conditionalFormatting sqref="C3:Q11">
    <cfRule type="cellIs" dxfId="169" priority="11" operator="lessThan">
      <formula>C$14-C$15</formula>
    </cfRule>
    <cfRule type="cellIs" dxfId="168" priority="12" operator="greaterThan">
      <formula>C$14+C$15</formula>
    </cfRule>
  </conditionalFormatting>
  <conditionalFormatting sqref="B27">
    <cfRule type="cellIs" dxfId="167" priority="5" operator="lessThan">
      <formula>B$14-B$15</formula>
    </cfRule>
    <cfRule type="cellIs" dxfId="166" priority="6" operator="greaterThan">
      <formula>B$14+B$15</formula>
    </cfRule>
  </conditionalFormatting>
  <conditionalFormatting sqref="B18:B26">
    <cfRule type="cellIs" dxfId="165" priority="7" operator="lessThan">
      <formula>B$14-B$15</formula>
    </cfRule>
    <cfRule type="cellIs" dxfId="164" priority="8" operator="greaterThan">
      <formula>B$14+B$15</formula>
    </cfRule>
  </conditionalFormatting>
  <conditionalFormatting sqref="C27:Q27">
    <cfRule type="cellIs" dxfId="163" priority="1" operator="lessThan">
      <formula>C$14-C$15</formula>
    </cfRule>
    <cfRule type="cellIs" dxfId="162" priority="2" operator="greaterThan">
      <formula>C$14+C$15</formula>
    </cfRule>
  </conditionalFormatting>
  <conditionalFormatting sqref="C18:Q26">
    <cfRule type="cellIs" dxfId="161" priority="3" operator="lessThan">
      <formula>C$14-C$15</formula>
    </cfRule>
    <cfRule type="cellIs" dxfId="160" priority="4" operator="greaterThan">
      <formula>C$14+C$15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4"/>
  <sheetViews>
    <sheetView topLeftCell="A12" workbookViewId="0">
      <selection activeCell="A33" sqref="A33:XFD34"/>
    </sheetView>
  </sheetViews>
  <sheetFormatPr baseColWidth="10" defaultRowHeight="15" x14ac:dyDescent="0"/>
  <sheetData>
    <row r="2" spans="1:18">
      <c r="B2" s="1" t="s">
        <v>0</v>
      </c>
      <c r="C2" t="s">
        <v>1</v>
      </c>
      <c r="D2" t="s">
        <v>49</v>
      </c>
      <c r="E2" t="s">
        <v>2</v>
      </c>
      <c r="F2" t="s">
        <v>10</v>
      </c>
      <c r="G2" t="s">
        <v>3</v>
      </c>
      <c r="H2" t="s">
        <v>11</v>
      </c>
      <c r="I2" t="s">
        <v>8</v>
      </c>
      <c r="J2" t="s">
        <v>4</v>
      </c>
      <c r="K2" t="s">
        <v>5</v>
      </c>
      <c r="L2" t="s">
        <v>12</v>
      </c>
      <c r="M2" t="s">
        <v>28</v>
      </c>
      <c r="N2" t="s">
        <v>25</v>
      </c>
      <c r="O2" t="s">
        <v>26</v>
      </c>
      <c r="P2" t="s">
        <v>92</v>
      </c>
      <c r="Q2" t="s">
        <v>21</v>
      </c>
      <c r="R2" t="s">
        <v>6</v>
      </c>
    </row>
    <row r="3" spans="1:18">
      <c r="A3" t="s">
        <v>82</v>
      </c>
      <c r="B3">
        <v>10.27</v>
      </c>
      <c r="C3">
        <v>49.35</v>
      </c>
      <c r="E3">
        <v>1.78</v>
      </c>
      <c r="F3">
        <v>4.26</v>
      </c>
      <c r="G3">
        <v>0.74</v>
      </c>
      <c r="H3">
        <v>7.95</v>
      </c>
      <c r="I3">
        <v>1.41</v>
      </c>
      <c r="J3">
        <v>1.43</v>
      </c>
      <c r="L3">
        <v>21.98</v>
      </c>
      <c r="N3">
        <v>0.54</v>
      </c>
      <c r="O3">
        <v>0.28999999999999998</v>
      </c>
      <c r="R3">
        <f t="shared" ref="R3:R12" si="0">SUM(B3:Q3)</f>
        <v>100.00000000000003</v>
      </c>
    </row>
    <row r="4" spans="1:18">
      <c r="A4" t="s">
        <v>83</v>
      </c>
      <c r="B4">
        <v>23.19</v>
      </c>
      <c r="C4">
        <v>39.07</v>
      </c>
      <c r="E4">
        <v>0.44</v>
      </c>
      <c r="F4">
        <v>0.21</v>
      </c>
      <c r="H4">
        <v>8.49</v>
      </c>
      <c r="J4">
        <v>0.12</v>
      </c>
      <c r="L4">
        <v>27.91</v>
      </c>
      <c r="M4">
        <v>0.13</v>
      </c>
      <c r="Q4">
        <v>0.45</v>
      </c>
      <c r="R4">
        <f t="shared" si="0"/>
        <v>100.01</v>
      </c>
    </row>
    <row r="5" spans="1:18">
      <c r="A5" t="s">
        <v>84</v>
      </c>
      <c r="B5">
        <v>61.48</v>
      </c>
      <c r="C5">
        <v>20.36</v>
      </c>
      <c r="E5">
        <v>0.65</v>
      </c>
      <c r="H5">
        <v>0.69</v>
      </c>
      <c r="L5">
        <v>16.82</v>
      </c>
      <c r="R5">
        <f t="shared" si="0"/>
        <v>100</v>
      </c>
    </row>
    <row r="6" spans="1:18">
      <c r="A6" t="s">
        <v>85</v>
      </c>
      <c r="B6">
        <v>4.83</v>
      </c>
      <c r="C6">
        <v>36.28</v>
      </c>
      <c r="E6">
        <v>1.1200000000000001</v>
      </c>
      <c r="F6">
        <v>0.72</v>
      </c>
      <c r="G6">
        <v>0.35</v>
      </c>
      <c r="H6">
        <v>4.08</v>
      </c>
      <c r="I6">
        <v>0.83</v>
      </c>
      <c r="J6">
        <v>2.17</v>
      </c>
      <c r="L6">
        <v>49.61</v>
      </c>
      <c r="R6">
        <f t="shared" si="0"/>
        <v>99.99</v>
      </c>
    </row>
    <row r="7" spans="1:18">
      <c r="A7" t="s">
        <v>86</v>
      </c>
      <c r="B7">
        <v>9.32</v>
      </c>
      <c r="C7">
        <v>48.54</v>
      </c>
      <c r="E7">
        <v>2.69</v>
      </c>
      <c r="F7">
        <v>0.31</v>
      </c>
      <c r="G7">
        <v>1.08</v>
      </c>
      <c r="H7">
        <v>8.84</v>
      </c>
      <c r="J7">
        <v>3.69</v>
      </c>
      <c r="K7">
        <v>0.26</v>
      </c>
      <c r="L7">
        <v>25.28</v>
      </c>
      <c r="R7">
        <f t="shared" si="0"/>
        <v>100.01</v>
      </c>
    </row>
    <row r="8" spans="1:18">
      <c r="A8" t="s">
        <v>87</v>
      </c>
      <c r="B8">
        <v>13.45</v>
      </c>
      <c r="C8">
        <v>54.86</v>
      </c>
      <c r="E8">
        <v>2.52</v>
      </c>
      <c r="F8">
        <v>2.77</v>
      </c>
      <c r="G8">
        <v>0.47</v>
      </c>
      <c r="H8">
        <v>4.57</v>
      </c>
      <c r="I8">
        <v>1.27</v>
      </c>
      <c r="J8">
        <v>1.95</v>
      </c>
      <c r="L8">
        <v>17.59</v>
      </c>
      <c r="N8">
        <v>0.27</v>
      </c>
      <c r="O8">
        <v>0.28000000000000003</v>
      </c>
      <c r="R8">
        <f t="shared" si="0"/>
        <v>99.999999999999986</v>
      </c>
    </row>
    <row r="9" spans="1:18">
      <c r="A9" t="s">
        <v>88</v>
      </c>
      <c r="B9">
        <v>8.34</v>
      </c>
      <c r="C9">
        <v>50.27</v>
      </c>
      <c r="E9">
        <v>0.41</v>
      </c>
      <c r="F9">
        <v>0.36</v>
      </c>
      <c r="H9">
        <v>5.22</v>
      </c>
      <c r="J9">
        <v>0.89</v>
      </c>
      <c r="L9">
        <v>34.5</v>
      </c>
      <c r="R9">
        <f t="shared" si="0"/>
        <v>99.99</v>
      </c>
    </row>
    <row r="10" spans="1:18">
      <c r="A10" t="s">
        <v>89</v>
      </c>
      <c r="B10">
        <v>7.75</v>
      </c>
      <c r="C10">
        <v>32.61</v>
      </c>
      <c r="D10">
        <v>9.94</v>
      </c>
      <c r="F10">
        <v>0.2</v>
      </c>
      <c r="H10">
        <v>12.22</v>
      </c>
      <c r="L10">
        <v>35.71</v>
      </c>
      <c r="M10">
        <v>0.28000000000000003</v>
      </c>
      <c r="P10">
        <v>1.29</v>
      </c>
      <c r="R10">
        <f t="shared" si="0"/>
        <v>100.00000000000001</v>
      </c>
    </row>
    <row r="11" spans="1:18">
      <c r="A11" t="s">
        <v>90</v>
      </c>
      <c r="B11">
        <v>31.01</v>
      </c>
      <c r="C11">
        <v>47.16</v>
      </c>
      <c r="E11">
        <v>0.95</v>
      </c>
      <c r="F11">
        <v>5.57</v>
      </c>
      <c r="G11">
        <v>0.8</v>
      </c>
      <c r="H11">
        <v>8.11</v>
      </c>
      <c r="J11">
        <v>0.41</v>
      </c>
      <c r="K11">
        <v>0.08</v>
      </c>
      <c r="L11">
        <v>4.22</v>
      </c>
      <c r="N11">
        <v>0.27</v>
      </c>
      <c r="O11">
        <v>0.22</v>
      </c>
      <c r="P11">
        <v>1.21</v>
      </c>
      <c r="R11">
        <f t="shared" si="0"/>
        <v>100.00999999999998</v>
      </c>
    </row>
    <row r="12" spans="1:18">
      <c r="A12" t="s">
        <v>91</v>
      </c>
      <c r="B12">
        <v>32.43</v>
      </c>
      <c r="C12">
        <v>48.13</v>
      </c>
      <c r="E12">
        <v>4.2300000000000004</v>
      </c>
      <c r="F12">
        <v>0.54</v>
      </c>
      <c r="G12">
        <v>1.01</v>
      </c>
      <c r="H12">
        <v>6.2</v>
      </c>
      <c r="J12">
        <v>5.74</v>
      </c>
      <c r="K12">
        <v>0.37</v>
      </c>
      <c r="N12">
        <v>0.19</v>
      </c>
      <c r="P12">
        <v>1.1499999999999999</v>
      </c>
      <c r="R12">
        <f t="shared" si="0"/>
        <v>99.990000000000023</v>
      </c>
    </row>
    <row r="14" spans="1:18">
      <c r="A14" t="s">
        <v>22</v>
      </c>
      <c r="B14" s="2">
        <f>AVERAGE(B3:B12)</f>
        <v>20.207000000000001</v>
      </c>
      <c r="C14" s="2">
        <f t="shared" ref="C14:Q14" si="1">AVERAGE(C3:C12)</f>
        <v>42.662999999999997</v>
      </c>
      <c r="D14" s="4">
        <f t="shared" si="1"/>
        <v>9.94</v>
      </c>
      <c r="E14" s="2">
        <f t="shared" si="1"/>
        <v>1.6433333333333333</v>
      </c>
      <c r="F14" s="2">
        <f t="shared" si="1"/>
        <v>1.6599999999999997</v>
      </c>
      <c r="G14" s="2">
        <f t="shared" si="1"/>
        <v>0.74166666666666659</v>
      </c>
      <c r="H14" s="2">
        <f t="shared" si="1"/>
        <v>6.6370000000000005</v>
      </c>
      <c r="I14" s="4">
        <f t="shared" si="1"/>
        <v>1.17</v>
      </c>
      <c r="J14" s="2">
        <f t="shared" si="1"/>
        <v>2.0499999999999998</v>
      </c>
      <c r="K14" s="4">
        <f t="shared" si="1"/>
        <v>0.23666666666666666</v>
      </c>
      <c r="L14" s="2">
        <f t="shared" si="1"/>
        <v>25.957777777777782</v>
      </c>
      <c r="M14" s="4">
        <f t="shared" si="1"/>
        <v>0.20500000000000002</v>
      </c>
      <c r="N14" s="4">
        <f t="shared" si="1"/>
        <v>0.3175</v>
      </c>
      <c r="O14" s="4">
        <f t="shared" si="1"/>
        <v>0.26333333333333336</v>
      </c>
      <c r="P14" s="4">
        <f t="shared" si="1"/>
        <v>1.2166666666666666</v>
      </c>
      <c r="Q14" s="4">
        <f t="shared" si="1"/>
        <v>0.45</v>
      </c>
    </row>
    <row r="15" spans="1:18">
      <c r="A15" t="s">
        <v>23</v>
      </c>
      <c r="B15" s="2">
        <f>_xlfn.STDEV.P(B3:B12)</f>
        <v>16.654872590326228</v>
      </c>
      <c r="C15" s="2">
        <f t="shared" ref="C15:Q15" si="2">_xlfn.STDEV.P(C3:C12)</f>
        <v>9.9405151274971786</v>
      </c>
      <c r="D15" s="2">
        <f t="shared" si="2"/>
        <v>0</v>
      </c>
      <c r="E15" s="2">
        <f t="shared" si="2"/>
        <v>1.2149074038789955</v>
      </c>
      <c r="F15" s="2">
        <f t="shared" si="2"/>
        <v>1.9196295939002863</v>
      </c>
      <c r="G15" s="2">
        <f t="shared" si="2"/>
        <v>0.26365486699260648</v>
      </c>
      <c r="H15" s="2">
        <f t="shared" si="2"/>
        <v>3.0286434256940864</v>
      </c>
      <c r="I15" s="2">
        <f t="shared" si="2"/>
        <v>0.24711670657134183</v>
      </c>
      <c r="J15" s="2">
        <f t="shared" si="2"/>
        <v>1.7490926219042833</v>
      </c>
      <c r="K15" s="2">
        <f t="shared" si="2"/>
        <v>0.11953614051360741</v>
      </c>
      <c r="L15" s="2">
        <f t="shared" si="2"/>
        <v>12.354243335593702</v>
      </c>
      <c r="M15" s="2">
        <f t="shared" si="2"/>
        <v>7.4999999999999983E-2</v>
      </c>
      <c r="N15" s="2">
        <f t="shared" si="2"/>
        <v>0.13254716141811571</v>
      </c>
      <c r="O15" s="2">
        <f t="shared" si="2"/>
        <v>3.091206165165224E-2</v>
      </c>
      <c r="P15" s="2">
        <f t="shared" si="2"/>
        <v>5.7348835113617561E-2</v>
      </c>
      <c r="Q15" s="2">
        <f t="shared" si="2"/>
        <v>0</v>
      </c>
    </row>
    <row r="17" spans="1:24">
      <c r="B17" s="1" t="s">
        <v>0</v>
      </c>
      <c r="C17" t="s">
        <v>1</v>
      </c>
      <c r="D17" t="s">
        <v>49</v>
      </c>
      <c r="E17" t="s">
        <v>2</v>
      </c>
      <c r="F17" t="s">
        <v>10</v>
      </c>
      <c r="G17" t="s">
        <v>3</v>
      </c>
      <c r="H17" t="s">
        <v>11</v>
      </c>
      <c r="I17" t="s">
        <v>8</v>
      </c>
      <c r="J17" t="s">
        <v>4</v>
      </c>
      <c r="K17" t="s">
        <v>5</v>
      </c>
      <c r="L17" t="s">
        <v>12</v>
      </c>
      <c r="M17" t="s">
        <v>28</v>
      </c>
      <c r="N17" t="s">
        <v>25</v>
      </c>
      <c r="O17" t="s">
        <v>26</v>
      </c>
      <c r="P17" t="s">
        <v>92</v>
      </c>
      <c r="Q17" t="s">
        <v>21</v>
      </c>
      <c r="R17" t="s">
        <v>6</v>
      </c>
    </row>
    <row r="18" spans="1:24">
      <c r="A18" t="s">
        <v>82</v>
      </c>
      <c r="B18">
        <v>10.27</v>
      </c>
      <c r="C18">
        <v>49.35</v>
      </c>
      <c r="E18">
        <v>1.78</v>
      </c>
      <c r="G18">
        <v>0.74</v>
      </c>
      <c r="H18">
        <v>7.95</v>
      </c>
      <c r="I18">
        <v>1.41</v>
      </c>
      <c r="J18">
        <v>1.43</v>
      </c>
      <c r="L18">
        <v>21.98</v>
      </c>
      <c r="O18">
        <v>0.28999999999999998</v>
      </c>
      <c r="R18">
        <f t="shared" ref="R18:R27" si="3">SUM(B18:Q18)</f>
        <v>95.200000000000017</v>
      </c>
    </row>
    <row r="19" spans="1:24">
      <c r="A19" t="s">
        <v>83</v>
      </c>
      <c r="B19">
        <v>23.19</v>
      </c>
      <c r="C19">
        <v>39.07</v>
      </c>
      <c r="E19">
        <v>0.44</v>
      </c>
      <c r="F19">
        <v>0.21</v>
      </c>
      <c r="H19">
        <v>8.49</v>
      </c>
      <c r="L19">
        <v>27.91</v>
      </c>
      <c r="M19">
        <v>0.13</v>
      </c>
      <c r="Q19">
        <v>0.45</v>
      </c>
      <c r="R19">
        <f t="shared" si="3"/>
        <v>99.89</v>
      </c>
    </row>
    <row r="20" spans="1:24">
      <c r="A20" t="s">
        <v>84</v>
      </c>
      <c r="E20">
        <v>0.65</v>
      </c>
      <c r="L20">
        <v>16.82</v>
      </c>
      <c r="R20">
        <f t="shared" si="3"/>
        <v>17.47</v>
      </c>
    </row>
    <row r="21" spans="1:24">
      <c r="A21" t="s">
        <v>85</v>
      </c>
      <c r="B21">
        <v>4.83</v>
      </c>
      <c r="C21">
        <v>36.28</v>
      </c>
      <c r="E21">
        <v>1.1200000000000001</v>
      </c>
      <c r="F21">
        <v>0.72</v>
      </c>
      <c r="H21">
        <v>4.08</v>
      </c>
      <c r="J21">
        <v>2.17</v>
      </c>
      <c r="R21">
        <f t="shared" si="3"/>
        <v>49.199999999999996</v>
      </c>
    </row>
    <row r="22" spans="1:24">
      <c r="A22" t="s">
        <v>86</v>
      </c>
      <c r="B22">
        <v>9.32</v>
      </c>
      <c r="C22">
        <v>48.54</v>
      </c>
      <c r="E22">
        <v>2.69</v>
      </c>
      <c r="F22">
        <v>0.31</v>
      </c>
      <c r="H22">
        <v>8.84</v>
      </c>
      <c r="J22">
        <v>3.69</v>
      </c>
      <c r="K22">
        <v>0.26</v>
      </c>
      <c r="L22">
        <v>25.28</v>
      </c>
      <c r="R22">
        <f t="shared" si="3"/>
        <v>98.93</v>
      </c>
    </row>
    <row r="23" spans="1:24">
      <c r="A23" t="s">
        <v>87</v>
      </c>
      <c r="B23">
        <v>13.45</v>
      </c>
      <c r="E23">
        <v>2.52</v>
      </c>
      <c r="F23">
        <v>2.77</v>
      </c>
      <c r="H23">
        <v>4.57</v>
      </c>
      <c r="I23">
        <v>1.27</v>
      </c>
      <c r="J23">
        <v>1.95</v>
      </c>
      <c r="L23">
        <v>17.59</v>
      </c>
      <c r="N23">
        <v>0.27</v>
      </c>
      <c r="O23">
        <v>0.28000000000000003</v>
      </c>
      <c r="R23">
        <f t="shared" si="3"/>
        <v>44.67</v>
      </c>
    </row>
    <row r="24" spans="1:24">
      <c r="A24" t="s">
        <v>88</v>
      </c>
      <c r="B24">
        <v>8.34</v>
      </c>
      <c r="C24">
        <v>50.27</v>
      </c>
      <c r="F24">
        <v>0.36</v>
      </c>
      <c r="H24">
        <v>5.22</v>
      </c>
      <c r="J24">
        <v>0.89</v>
      </c>
      <c r="L24">
        <v>34.5</v>
      </c>
      <c r="R24">
        <f t="shared" si="3"/>
        <v>99.58</v>
      </c>
    </row>
    <row r="25" spans="1:24">
      <c r="A25" t="s">
        <v>89</v>
      </c>
      <c r="B25">
        <v>7.75</v>
      </c>
      <c r="D25">
        <v>9.94</v>
      </c>
      <c r="F25">
        <v>0.2</v>
      </c>
      <c r="L25">
        <v>35.71</v>
      </c>
      <c r="M25">
        <v>0.28000000000000003</v>
      </c>
      <c r="R25">
        <f t="shared" si="3"/>
        <v>53.879999999999995</v>
      </c>
    </row>
    <row r="26" spans="1:24">
      <c r="A26" t="s">
        <v>90</v>
      </c>
      <c r="B26">
        <v>31.01</v>
      </c>
      <c r="C26">
        <v>47.16</v>
      </c>
      <c r="E26">
        <v>0.95</v>
      </c>
      <c r="G26">
        <v>0.8</v>
      </c>
      <c r="H26">
        <v>8.11</v>
      </c>
      <c r="J26">
        <v>0.41</v>
      </c>
      <c r="N26">
        <v>0.27</v>
      </c>
      <c r="P26">
        <v>1.21</v>
      </c>
      <c r="R26">
        <f t="shared" si="3"/>
        <v>89.919999999999987</v>
      </c>
    </row>
    <row r="27" spans="1:24">
      <c r="A27" t="s">
        <v>91</v>
      </c>
      <c r="B27">
        <v>32.43</v>
      </c>
      <c r="C27">
        <v>48.13</v>
      </c>
      <c r="F27">
        <v>0.54</v>
      </c>
      <c r="H27">
        <v>6.2</v>
      </c>
      <c r="N27">
        <v>0.19</v>
      </c>
      <c r="R27">
        <f t="shared" si="3"/>
        <v>87.490000000000009</v>
      </c>
    </row>
    <row r="29" spans="1:24">
      <c r="A29" t="s">
        <v>22</v>
      </c>
      <c r="B29" s="2">
        <f>AVERAGE(B18:B27)</f>
        <v>15.621111111111112</v>
      </c>
      <c r="C29" s="2">
        <f t="shared" ref="C29:L29" si="4">AVERAGE(C18:C27)</f>
        <v>45.542857142857144</v>
      </c>
      <c r="D29" s="4">
        <f t="shared" si="4"/>
        <v>9.94</v>
      </c>
      <c r="E29" s="2">
        <f t="shared" si="4"/>
        <v>1.4499999999999997</v>
      </c>
      <c r="F29" s="2">
        <f t="shared" si="4"/>
        <v>0.73000000000000009</v>
      </c>
      <c r="G29" s="2">
        <f t="shared" si="4"/>
        <v>0.77</v>
      </c>
      <c r="H29" s="2">
        <f t="shared" si="4"/>
        <v>6.682500000000001</v>
      </c>
      <c r="I29" s="4"/>
      <c r="J29" s="2">
        <f t="shared" si="4"/>
        <v>1.7566666666666666</v>
      </c>
      <c r="K29" s="4"/>
      <c r="L29" s="2">
        <f t="shared" si="4"/>
        <v>25.684285714285718</v>
      </c>
      <c r="M29" s="4"/>
      <c r="N29" s="4"/>
      <c r="O29" s="4"/>
      <c r="P29" s="4"/>
      <c r="Q29" s="4"/>
    </row>
    <row r="30" spans="1:24">
      <c r="A30" t="s">
        <v>23</v>
      </c>
      <c r="B30" s="2">
        <f>_xlfn.STDEV.P(B18:B27)</f>
        <v>9.894520868130833</v>
      </c>
      <c r="C30" s="2">
        <f t="shared" ref="C30:L30" si="5">_xlfn.STDEV.P(C18:C27)</f>
        <v>5.110632374306137</v>
      </c>
      <c r="D30" s="2">
        <f t="shared" si="5"/>
        <v>0</v>
      </c>
      <c r="E30" s="2">
        <f t="shared" si="5"/>
        <v>0.82897527104250868</v>
      </c>
      <c r="F30" s="2">
        <f t="shared" si="5"/>
        <v>0.85041166501877197</v>
      </c>
      <c r="G30" s="2">
        <f t="shared" si="5"/>
        <v>3.0000000000000027E-2</v>
      </c>
      <c r="H30" s="2">
        <f t="shared" si="5"/>
        <v>1.7738922599752189</v>
      </c>
      <c r="I30" s="2"/>
      <c r="J30" s="2">
        <f t="shared" si="5"/>
        <v>1.0501851688578017</v>
      </c>
      <c r="K30" s="2"/>
      <c r="L30" s="2">
        <f t="shared" si="5"/>
        <v>6.9812378295437707</v>
      </c>
      <c r="M30" s="2"/>
      <c r="N30" s="2"/>
      <c r="O30" s="2"/>
      <c r="P30" s="2"/>
      <c r="Q30" s="2"/>
    </row>
    <row r="32" spans="1:24">
      <c r="B32" s="6" t="s">
        <v>0</v>
      </c>
      <c r="C32" s="7" t="s">
        <v>1</v>
      </c>
      <c r="D32" s="7" t="s">
        <v>49</v>
      </c>
      <c r="E32" s="7" t="s">
        <v>10</v>
      </c>
      <c r="F32" s="7" t="s">
        <v>3</v>
      </c>
      <c r="G32" s="7" t="s">
        <v>11</v>
      </c>
      <c r="H32" s="7" t="s">
        <v>2</v>
      </c>
      <c r="I32" s="7" t="s">
        <v>8</v>
      </c>
      <c r="J32" s="7" t="s">
        <v>4</v>
      </c>
      <c r="K32" s="7" t="s">
        <v>81</v>
      </c>
      <c r="L32" s="7" t="s">
        <v>5</v>
      </c>
      <c r="M32" s="7" t="s">
        <v>12</v>
      </c>
      <c r="N32" s="7" t="s">
        <v>28</v>
      </c>
      <c r="O32" s="7" t="s">
        <v>60</v>
      </c>
      <c r="P32" s="7" t="s">
        <v>37</v>
      </c>
      <c r="Q32" s="7" t="s">
        <v>25</v>
      </c>
      <c r="R32" s="7" t="s">
        <v>26</v>
      </c>
      <c r="S32" s="7" t="s">
        <v>48</v>
      </c>
      <c r="T32" s="7" t="s">
        <v>92</v>
      </c>
      <c r="U32" s="7" t="s">
        <v>21</v>
      </c>
      <c r="V32" s="7" t="s">
        <v>123</v>
      </c>
      <c r="W32" s="7" t="s">
        <v>124</v>
      </c>
      <c r="X32" s="7" t="s">
        <v>175</v>
      </c>
    </row>
    <row r="33" spans="2:13">
      <c r="B33" s="2">
        <f>B29</f>
        <v>15.621111111111112</v>
      </c>
      <c r="C33" s="2">
        <f>C29</f>
        <v>45.542857142857144</v>
      </c>
      <c r="E33" s="2">
        <f t="shared" ref="E33:G34" si="6">F29</f>
        <v>0.73000000000000009</v>
      </c>
      <c r="F33" s="2">
        <f t="shared" si="6"/>
        <v>0.77</v>
      </c>
      <c r="G33" s="2">
        <f t="shared" si="6"/>
        <v>6.682500000000001</v>
      </c>
      <c r="H33" s="2">
        <f>E29</f>
        <v>1.4499999999999997</v>
      </c>
      <c r="J33" s="2">
        <f>J29</f>
        <v>1.7566666666666666</v>
      </c>
      <c r="M33" s="2">
        <f>L29</f>
        <v>25.684285714285718</v>
      </c>
    </row>
    <row r="34" spans="2:13">
      <c r="B34" s="2">
        <f>B30</f>
        <v>9.894520868130833</v>
      </c>
      <c r="C34" s="2">
        <f>C30</f>
        <v>5.110632374306137</v>
      </c>
      <c r="E34" s="2">
        <f t="shared" si="6"/>
        <v>0.85041166501877197</v>
      </c>
      <c r="F34" s="2">
        <f t="shared" si="6"/>
        <v>3.0000000000000027E-2</v>
      </c>
      <c r="G34" s="2">
        <f t="shared" si="6"/>
        <v>1.7738922599752189</v>
      </c>
      <c r="H34" s="2">
        <f>E30</f>
        <v>0.82897527104250868</v>
      </c>
      <c r="J34" s="2">
        <f>J30</f>
        <v>1.0501851688578017</v>
      </c>
      <c r="M34" s="2">
        <f>L30</f>
        <v>6.9812378295437707</v>
      </c>
    </row>
  </sheetData>
  <conditionalFormatting sqref="B12">
    <cfRule type="cellIs" dxfId="159" priority="13" operator="lessThan">
      <formula>B$14-B$15</formula>
    </cfRule>
    <cfRule type="cellIs" dxfId="158" priority="14" operator="greaterThan">
      <formula>B$14+B$15</formula>
    </cfRule>
  </conditionalFormatting>
  <conditionalFormatting sqref="B3:B11">
    <cfRule type="cellIs" dxfId="157" priority="15" operator="lessThan">
      <formula>B$14-B$15</formula>
    </cfRule>
    <cfRule type="cellIs" dxfId="156" priority="16" operator="greaterThan">
      <formula>B$14+B$15</formula>
    </cfRule>
  </conditionalFormatting>
  <conditionalFormatting sqref="C12:Q12">
    <cfRule type="cellIs" dxfId="155" priority="9" operator="lessThan">
      <formula>C$14-C$15</formula>
    </cfRule>
    <cfRule type="cellIs" dxfId="154" priority="10" operator="greaterThan">
      <formula>C$14+C$15</formula>
    </cfRule>
  </conditionalFormatting>
  <conditionalFormatting sqref="C3:Q11">
    <cfRule type="cellIs" dxfId="153" priority="11" operator="lessThan">
      <formula>C$14-C$15</formula>
    </cfRule>
    <cfRule type="cellIs" dxfId="152" priority="12" operator="greaterThan">
      <formula>C$14+C$15</formula>
    </cfRule>
  </conditionalFormatting>
  <conditionalFormatting sqref="B27">
    <cfRule type="cellIs" dxfId="151" priority="5" operator="lessThan">
      <formula>B$14-B$15</formula>
    </cfRule>
    <cfRule type="cellIs" dxfId="150" priority="6" operator="greaterThan">
      <formula>B$14+B$15</formula>
    </cfRule>
  </conditionalFormatting>
  <conditionalFormatting sqref="B18:B26">
    <cfRule type="cellIs" dxfId="149" priority="7" operator="lessThan">
      <formula>B$14-B$15</formula>
    </cfRule>
    <cfRule type="cellIs" dxfId="148" priority="8" operator="greaterThan">
      <formula>B$14+B$15</formula>
    </cfRule>
  </conditionalFormatting>
  <conditionalFormatting sqref="C27:Q27">
    <cfRule type="cellIs" dxfId="147" priority="1" operator="lessThan">
      <formula>C$14-C$15</formula>
    </cfRule>
    <cfRule type="cellIs" dxfId="146" priority="2" operator="greaterThan">
      <formula>C$14+C$15</formula>
    </cfRule>
  </conditionalFormatting>
  <conditionalFormatting sqref="C18:Q26">
    <cfRule type="cellIs" dxfId="145" priority="3" operator="lessThan">
      <formula>C$14-C$15</formula>
    </cfRule>
    <cfRule type="cellIs" dxfId="144" priority="4" operator="greaterThan">
      <formula>C$14+C$15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4"/>
  <sheetViews>
    <sheetView topLeftCell="A4" workbookViewId="0">
      <selection activeCell="A33" sqref="A33:XFD34"/>
    </sheetView>
  </sheetViews>
  <sheetFormatPr baseColWidth="10" defaultRowHeight="15" x14ac:dyDescent="0"/>
  <sheetData>
    <row r="2" spans="1:18">
      <c r="B2" s="1" t="s">
        <v>0</v>
      </c>
      <c r="C2" t="s">
        <v>1</v>
      </c>
      <c r="D2" t="s">
        <v>2</v>
      </c>
      <c r="E2" t="s">
        <v>10</v>
      </c>
      <c r="F2" t="s">
        <v>3</v>
      </c>
      <c r="G2" t="s">
        <v>11</v>
      </c>
      <c r="H2" t="s">
        <v>8</v>
      </c>
      <c r="I2" t="s">
        <v>4</v>
      </c>
      <c r="J2" t="s">
        <v>5</v>
      </c>
      <c r="K2" t="s">
        <v>12</v>
      </c>
      <c r="L2" t="s">
        <v>25</v>
      </c>
      <c r="M2" t="s">
        <v>26</v>
      </c>
      <c r="N2" t="s">
        <v>60</v>
      </c>
      <c r="O2" t="s">
        <v>48</v>
      </c>
      <c r="P2" t="s">
        <v>92</v>
      </c>
      <c r="Q2" t="s">
        <v>21</v>
      </c>
      <c r="R2" t="s">
        <v>6</v>
      </c>
    </row>
    <row r="3" spans="1:18">
      <c r="A3" t="s">
        <v>93</v>
      </c>
      <c r="B3">
        <v>5.59</v>
      </c>
      <c r="C3">
        <v>51.96</v>
      </c>
      <c r="D3">
        <v>14.65</v>
      </c>
      <c r="E3">
        <v>0.36</v>
      </c>
      <c r="F3">
        <v>0.15</v>
      </c>
      <c r="G3">
        <v>1.36</v>
      </c>
      <c r="I3">
        <v>14.91</v>
      </c>
      <c r="J3">
        <v>0.21</v>
      </c>
      <c r="K3">
        <v>10.82</v>
      </c>
      <c r="R3">
        <f t="shared" ref="R3:R12" si="0">SUM(B3:Q3)</f>
        <v>100.00999999999999</v>
      </c>
    </row>
    <row r="4" spans="1:18">
      <c r="A4" t="s">
        <v>94</v>
      </c>
      <c r="B4">
        <v>17.55</v>
      </c>
      <c r="C4">
        <v>54.65</v>
      </c>
      <c r="D4">
        <v>3.62</v>
      </c>
      <c r="E4">
        <v>2.94</v>
      </c>
      <c r="F4">
        <v>0.28000000000000003</v>
      </c>
      <c r="G4">
        <v>4.6399999999999997</v>
      </c>
      <c r="H4">
        <v>0.98</v>
      </c>
      <c r="I4">
        <v>1.99</v>
      </c>
      <c r="J4">
        <v>0.12</v>
      </c>
      <c r="K4">
        <v>11.18</v>
      </c>
      <c r="L4">
        <v>0.16</v>
      </c>
      <c r="M4">
        <v>0.22</v>
      </c>
      <c r="N4">
        <v>0.22</v>
      </c>
      <c r="P4">
        <v>1.45</v>
      </c>
      <c r="R4">
        <f t="shared" si="0"/>
        <v>100.00000000000001</v>
      </c>
    </row>
    <row r="5" spans="1:18">
      <c r="A5" t="s">
        <v>95</v>
      </c>
      <c r="B5">
        <v>33.82</v>
      </c>
      <c r="C5">
        <v>35.93</v>
      </c>
      <c r="D5">
        <v>3.03</v>
      </c>
      <c r="E5">
        <v>0.52</v>
      </c>
      <c r="G5">
        <v>1.46</v>
      </c>
      <c r="H5">
        <v>0.84</v>
      </c>
      <c r="I5">
        <v>1.73</v>
      </c>
      <c r="K5">
        <v>20.99</v>
      </c>
      <c r="P5">
        <v>1.68</v>
      </c>
      <c r="R5">
        <f t="shared" si="0"/>
        <v>100</v>
      </c>
    </row>
    <row r="6" spans="1:18">
      <c r="A6" t="s">
        <v>96</v>
      </c>
      <c r="B6">
        <v>18.66</v>
      </c>
      <c r="C6">
        <v>51.43</v>
      </c>
      <c r="D6">
        <v>4.46</v>
      </c>
      <c r="E6">
        <v>0.49</v>
      </c>
      <c r="F6">
        <v>6.31</v>
      </c>
      <c r="G6">
        <v>16.2</v>
      </c>
      <c r="I6">
        <v>0.5</v>
      </c>
      <c r="K6">
        <v>1.41</v>
      </c>
      <c r="Q6">
        <v>0.54</v>
      </c>
      <c r="R6">
        <f t="shared" si="0"/>
        <v>100</v>
      </c>
    </row>
    <row r="7" spans="1:18">
      <c r="A7" t="s">
        <v>97</v>
      </c>
      <c r="B7">
        <v>23.18</v>
      </c>
      <c r="C7">
        <v>43.8</v>
      </c>
      <c r="D7">
        <v>5.04</v>
      </c>
      <c r="E7">
        <v>1.68</v>
      </c>
      <c r="F7">
        <v>0.34</v>
      </c>
      <c r="G7">
        <v>3.91</v>
      </c>
      <c r="H7">
        <v>1.56</v>
      </c>
      <c r="I7">
        <v>3.38</v>
      </c>
      <c r="J7">
        <v>0.13</v>
      </c>
      <c r="K7">
        <v>16.79</v>
      </c>
      <c r="L7">
        <v>0.2</v>
      </c>
      <c r="R7">
        <f t="shared" si="0"/>
        <v>100.01</v>
      </c>
    </row>
    <row r="8" spans="1:18">
      <c r="A8" t="s">
        <v>98</v>
      </c>
      <c r="B8">
        <v>5.7</v>
      </c>
      <c r="C8">
        <v>37.630000000000003</v>
      </c>
      <c r="D8">
        <v>1.52</v>
      </c>
      <c r="E8">
        <v>0.8</v>
      </c>
      <c r="G8">
        <v>2.2999999999999998</v>
      </c>
      <c r="H8">
        <v>1.06</v>
      </c>
      <c r="I8">
        <v>2.09</v>
      </c>
      <c r="K8">
        <v>48.59</v>
      </c>
      <c r="M8">
        <v>0.31</v>
      </c>
      <c r="R8">
        <f t="shared" si="0"/>
        <v>100.00000000000001</v>
      </c>
    </row>
    <row r="9" spans="1:18">
      <c r="A9" t="s">
        <v>99</v>
      </c>
      <c r="B9">
        <v>16.43</v>
      </c>
      <c r="C9">
        <v>50.48</v>
      </c>
      <c r="D9">
        <v>2.72</v>
      </c>
      <c r="E9">
        <v>0.55000000000000004</v>
      </c>
      <c r="F9">
        <v>0.83</v>
      </c>
      <c r="G9">
        <v>10.8</v>
      </c>
      <c r="I9">
        <v>0.62</v>
      </c>
      <c r="J9">
        <v>0.63</v>
      </c>
      <c r="K9">
        <v>15.51</v>
      </c>
      <c r="O9">
        <v>0.3</v>
      </c>
      <c r="P9">
        <v>1.1399999999999999</v>
      </c>
      <c r="R9">
        <f t="shared" si="0"/>
        <v>100.00999999999999</v>
      </c>
    </row>
    <row r="10" spans="1:18">
      <c r="A10" t="s">
        <v>100</v>
      </c>
      <c r="B10">
        <v>7.83</v>
      </c>
      <c r="C10">
        <v>52.37</v>
      </c>
      <c r="D10">
        <v>2.78</v>
      </c>
      <c r="E10">
        <v>0.89</v>
      </c>
      <c r="F10">
        <v>0.2</v>
      </c>
      <c r="G10">
        <v>2.4700000000000002</v>
      </c>
      <c r="H10">
        <v>1.1100000000000001</v>
      </c>
      <c r="I10">
        <v>1.57</v>
      </c>
      <c r="K10">
        <v>30.78</v>
      </c>
      <c r="R10">
        <f t="shared" si="0"/>
        <v>99.999999999999986</v>
      </c>
    </row>
    <row r="11" spans="1:18">
      <c r="A11" t="s">
        <v>101</v>
      </c>
      <c r="B11">
        <v>11.31</v>
      </c>
      <c r="C11">
        <v>59.45</v>
      </c>
      <c r="D11">
        <v>1</v>
      </c>
      <c r="E11">
        <v>0.16</v>
      </c>
      <c r="F11">
        <v>0.45</v>
      </c>
      <c r="G11">
        <v>4.22</v>
      </c>
      <c r="I11">
        <v>0.37</v>
      </c>
      <c r="J11">
        <v>0.17</v>
      </c>
      <c r="K11">
        <v>22.87</v>
      </c>
      <c r="R11">
        <f t="shared" si="0"/>
        <v>100.00000000000001</v>
      </c>
    </row>
    <row r="12" spans="1:18">
      <c r="A12" t="s">
        <v>102</v>
      </c>
      <c r="B12">
        <v>10.66</v>
      </c>
      <c r="C12">
        <v>57.04</v>
      </c>
      <c r="D12">
        <v>1.55</v>
      </c>
      <c r="E12">
        <v>0.28999999999999998</v>
      </c>
      <c r="F12">
        <v>0.17</v>
      </c>
      <c r="G12">
        <v>2.1</v>
      </c>
      <c r="I12">
        <v>0.76</v>
      </c>
      <c r="J12">
        <v>0.19</v>
      </c>
      <c r="K12">
        <v>27.24</v>
      </c>
      <c r="R12">
        <f t="shared" si="0"/>
        <v>100</v>
      </c>
    </row>
    <row r="14" spans="1:18">
      <c r="A14" t="s">
        <v>22</v>
      </c>
      <c r="B14" s="2">
        <f>AVERAGE(B3:B12)</f>
        <v>15.073000000000002</v>
      </c>
      <c r="C14" s="2">
        <f t="shared" ref="C14:Q14" si="1">AVERAGE(C3:C12)</f>
        <v>49.474000000000004</v>
      </c>
      <c r="D14" s="2">
        <f t="shared" si="1"/>
        <v>4.0369999999999999</v>
      </c>
      <c r="E14" s="2">
        <f t="shared" si="1"/>
        <v>0.86799999999999977</v>
      </c>
      <c r="F14" s="2">
        <f t="shared" si="1"/>
        <v>1.0912499999999998</v>
      </c>
      <c r="G14" s="2">
        <f t="shared" si="1"/>
        <v>4.9459999999999997</v>
      </c>
      <c r="H14" s="4">
        <f t="shared" si="1"/>
        <v>1.1099999999999999</v>
      </c>
      <c r="I14" s="2">
        <f t="shared" si="1"/>
        <v>2.7920000000000003</v>
      </c>
      <c r="J14" s="2">
        <f t="shared" si="1"/>
        <v>0.24166666666666661</v>
      </c>
      <c r="K14" s="2">
        <f t="shared" si="1"/>
        <v>20.618000000000002</v>
      </c>
      <c r="L14" s="4">
        <f t="shared" si="1"/>
        <v>0.18</v>
      </c>
      <c r="M14" s="4">
        <f t="shared" si="1"/>
        <v>0.26500000000000001</v>
      </c>
      <c r="N14" s="4">
        <f t="shared" si="1"/>
        <v>0.22</v>
      </c>
      <c r="O14" s="4">
        <f t="shared" si="1"/>
        <v>0.3</v>
      </c>
      <c r="P14" s="4">
        <f t="shared" si="1"/>
        <v>1.4233333333333331</v>
      </c>
      <c r="Q14" s="4">
        <f t="shared" si="1"/>
        <v>0.54</v>
      </c>
    </row>
    <row r="15" spans="1:18">
      <c r="A15" t="s">
        <v>23</v>
      </c>
      <c r="B15" s="2">
        <f>_xlfn.STDEV.P(B3:B12)</f>
        <v>8.3779067194616079</v>
      </c>
      <c r="C15" s="2">
        <f t="shared" ref="C15:Q15" si="2">_xlfn.STDEV.P(C3:C12)</f>
        <v>7.4757972150132819</v>
      </c>
      <c r="D15" s="2">
        <f t="shared" si="2"/>
        <v>3.7425527384393669</v>
      </c>
      <c r="E15" s="2">
        <f t="shared" si="2"/>
        <v>0.80100936324115479</v>
      </c>
      <c r="F15" s="2">
        <f t="shared" si="2"/>
        <v>1.9832513550984905</v>
      </c>
      <c r="G15" s="2">
        <f t="shared" si="2"/>
        <v>4.5701098455069991</v>
      </c>
      <c r="H15" s="2">
        <f t="shared" si="2"/>
        <v>0.24281680337241904</v>
      </c>
      <c r="I15" s="2">
        <f t="shared" si="2"/>
        <v>4.1341838372283348</v>
      </c>
      <c r="J15" s="2">
        <f t="shared" si="2"/>
        <v>0.17648575642873354</v>
      </c>
      <c r="K15" s="2">
        <f t="shared" si="2"/>
        <v>12.367412663932587</v>
      </c>
      <c r="L15" s="2">
        <f t="shared" si="2"/>
        <v>2.0000000000000111E-2</v>
      </c>
      <c r="M15" s="2">
        <f t="shared" si="2"/>
        <v>4.4999999999999991E-2</v>
      </c>
      <c r="N15" s="2">
        <f t="shared" si="2"/>
        <v>0</v>
      </c>
      <c r="O15" s="2">
        <f t="shared" si="2"/>
        <v>0</v>
      </c>
      <c r="P15" s="2">
        <f t="shared" si="2"/>
        <v>0.22125902367034783</v>
      </c>
      <c r="Q15" s="2">
        <f t="shared" si="2"/>
        <v>0</v>
      </c>
    </row>
    <row r="17" spans="1:24">
      <c r="B17" s="1" t="s">
        <v>0</v>
      </c>
      <c r="C17" t="s">
        <v>1</v>
      </c>
      <c r="D17" t="s">
        <v>2</v>
      </c>
      <c r="E17" t="s">
        <v>10</v>
      </c>
      <c r="F17" t="s">
        <v>3</v>
      </c>
      <c r="G17" t="s">
        <v>11</v>
      </c>
      <c r="H17" t="s">
        <v>8</v>
      </c>
      <c r="I17" t="s">
        <v>4</v>
      </c>
      <c r="J17" t="s">
        <v>5</v>
      </c>
      <c r="K17" t="s">
        <v>12</v>
      </c>
      <c r="L17" t="s">
        <v>25</v>
      </c>
      <c r="M17" t="s">
        <v>26</v>
      </c>
      <c r="N17" t="s">
        <v>60</v>
      </c>
      <c r="O17" t="s">
        <v>48</v>
      </c>
      <c r="P17" t="s">
        <v>92</v>
      </c>
      <c r="Q17" t="s">
        <v>21</v>
      </c>
      <c r="R17" t="s">
        <v>6</v>
      </c>
    </row>
    <row r="18" spans="1:24">
      <c r="A18" t="s">
        <v>93</v>
      </c>
      <c r="C18">
        <v>51.96</v>
      </c>
      <c r="E18">
        <v>0.36</v>
      </c>
      <c r="F18">
        <v>0.15</v>
      </c>
      <c r="G18">
        <v>1.36</v>
      </c>
      <c r="J18">
        <v>0.21</v>
      </c>
      <c r="K18">
        <v>10.82</v>
      </c>
      <c r="R18">
        <f t="shared" ref="R18:R27" si="3">SUM(B18:Q18)</f>
        <v>64.86</v>
      </c>
    </row>
    <row r="19" spans="1:24">
      <c r="A19" t="s">
        <v>94</v>
      </c>
      <c r="B19">
        <v>17.55</v>
      </c>
      <c r="C19">
        <v>54.65</v>
      </c>
      <c r="D19">
        <v>3.62</v>
      </c>
      <c r="F19">
        <v>0.28000000000000003</v>
      </c>
      <c r="G19">
        <v>4.6399999999999997</v>
      </c>
      <c r="H19">
        <v>0.98</v>
      </c>
      <c r="I19">
        <v>1.99</v>
      </c>
      <c r="J19">
        <v>0.12</v>
      </c>
      <c r="K19">
        <v>11.18</v>
      </c>
      <c r="L19">
        <v>0.16</v>
      </c>
      <c r="M19">
        <v>0.22</v>
      </c>
      <c r="N19">
        <v>0.22</v>
      </c>
      <c r="P19">
        <v>1.45</v>
      </c>
      <c r="R19">
        <f t="shared" si="3"/>
        <v>97.060000000000016</v>
      </c>
    </row>
    <row r="20" spans="1:24">
      <c r="A20" t="s">
        <v>95</v>
      </c>
      <c r="D20">
        <v>3.03</v>
      </c>
      <c r="E20">
        <v>0.52</v>
      </c>
      <c r="G20">
        <v>1.46</v>
      </c>
      <c r="I20">
        <v>1.73</v>
      </c>
      <c r="K20">
        <v>20.99</v>
      </c>
      <c r="R20">
        <f t="shared" si="3"/>
        <v>27.729999999999997</v>
      </c>
    </row>
    <row r="21" spans="1:24">
      <c r="A21" t="s">
        <v>96</v>
      </c>
      <c r="B21">
        <v>18.66</v>
      </c>
      <c r="C21">
        <v>51.43</v>
      </c>
      <c r="D21">
        <v>4.46</v>
      </c>
      <c r="E21">
        <v>0.49</v>
      </c>
      <c r="I21">
        <v>0.5</v>
      </c>
      <c r="Q21">
        <v>0.54</v>
      </c>
      <c r="R21">
        <f t="shared" si="3"/>
        <v>76.08</v>
      </c>
    </row>
    <row r="22" spans="1:24">
      <c r="A22" t="s">
        <v>97</v>
      </c>
      <c r="B22">
        <v>23.18</v>
      </c>
      <c r="C22">
        <v>43.8</v>
      </c>
      <c r="D22">
        <v>5.04</v>
      </c>
      <c r="F22">
        <v>0.34</v>
      </c>
      <c r="G22">
        <v>3.91</v>
      </c>
      <c r="I22">
        <v>3.38</v>
      </c>
      <c r="J22">
        <v>0.13</v>
      </c>
      <c r="K22">
        <v>16.79</v>
      </c>
      <c r="L22">
        <v>0.2</v>
      </c>
      <c r="R22">
        <f t="shared" si="3"/>
        <v>96.77</v>
      </c>
    </row>
    <row r="23" spans="1:24">
      <c r="A23" t="s">
        <v>98</v>
      </c>
      <c r="D23">
        <v>1.52</v>
      </c>
      <c r="E23">
        <v>0.8</v>
      </c>
      <c r="G23">
        <v>2.2999999999999998</v>
      </c>
      <c r="H23">
        <v>1.06</v>
      </c>
      <c r="I23">
        <v>2.09</v>
      </c>
      <c r="M23">
        <v>0.31</v>
      </c>
      <c r="R23">
        <f t="shared" si="3"/>
        <v>8.08</v>
      </c>
    </row>
    <row r="24" spans="1:24">
      <c r="A24" t="s">
        <v>99</v>
      </c>
      <c r="B24">
        <v>16.43</v>
      </c>
      <c r="C24">
        <v>50.48</v>
      </c>
      <c r="D24">
        <v>2.72</v>
      </c>
      <c r="E24">
        <v>0.55000000000000004</v>
      </c>
      <c r="F24">
        <v>0.83</v>
      </c>
      <c r="I24">
        <v>0.62</v>
      </c>
      <c r="K24">
        <v>15.51</v>
      </c>
      <c r="O24">
        <v>0.3</v>
      </c>
      <c r="R24">
        <f t="shared" si="3"/>
        <v>87.44</v>
      </c>
    </row>
    <row r="25" spans="1:24">
      <c r="A25" t="s">
        <v>100</v>
      </c>
      <c r="B25">
        <v>7.83</v>
      </c>
      <c r="C25">
        <v>52.37</v>
      </c>
      <c r="D25">
        <v>2.78</v>
      </c>
      <c r="E25">
        <v>0.89</v>
      </c>
      <c r="F25">
        <v>0.2</v>
      </c>
      <c r="G25">
        <v>2.4700000000000002</v>
      </c>
      <c r="H25">
        <v>1.1100000000000001</v>
      </c>
      <c r="I25">
        <v>1.57</v>
      </c>
      <c r="K25">
        <v>30.78</v>
      </c>
      <c r="R25">
        <f t="shared" si="3"/>
        <v>99.999999999999986</v>
      </c>
    </row>
    <row r="26" spans="1:24">
      <c r="A26" t="s">
        <v>101</v>
      </c>
      <c r="B26">
        <v>11.31</v>
      </c>
      <c r="D26">
        <v>1</v>
      </c>
      <c r="E26">
        <v>0.16</v>
      </c>
      <c r="F26">
        <v>0.45</v>
      </c>
      <c r="G26">
        <v>4.22</v>
      </c>
      <c r="I26">
        <v>0.37</v>
      </c>
      <c r="J26">
        <v>0.17</v>
      </c>
      <c r="K26">
        <v>22.87</v>
      </c>
      <c r="R26">
        <f t="shared" si="3"/>
        <v>40.550000000000004</v>
      </c>
    </row>
    <row r="27" spans="1:24">
      <c r="A27" t="s">
        <v>102</v>
      </c>
      <c r="B27">
        <v>10.66</v>
      </c>
      <c r="D27">
        <v>1.55</v>
      </c>
      <c r="E27">
        <v>0.28999999999999998</v>
      </c>
      <c r="F27">
        <v>0.17</v>
      </c>
      <c r="G27">
        <v>2.1</v>
      </c>
      <c r="I27">
        <v>0.76</v>
      </c>
      <c r="J27">
        <v>0.19</v>
      </c>
      <c r="K27">
        <v>27.24</v>
      </c>
      <c r="R27">
        <f t="shared" si="3"/>
        <v>42.959999999999994</v>
      </c>
    </row>
    <row r="29" spans="1:24">
      <c r="A29" t="s">
        <v>22</v>
      </c>
      <c r="B29" s="2">
        <f>AVERAGE(B18:B27)</f>
        <v>15.088571428571427</v>
      </c>
      <c r="C29" s="2">
        <f t="shared" ref="C29:K29" si="4">AVERAGE(C18:C27)</f>
        <v>50.781666666666659</v>
      </c>
      <c r="D29" s="2">
        <f t="shared" si="4"/>
        <v>2.8577777777777778</v>
      </c>
      <c r="E29" s="2">
        <f t="shared" si="4"/>
        <v>0.50749999999999995</v>
      </c>
      <c r="F29" s="2">
        <f t="shared" si="4"/>
        <v>0.3457142857142857</v>
      </c>
      <c r="G29" s="2">
        <f t="shared" si="4"/>
        <v>2.8075000000000001</v>
      </c>
      <c r="H29" s="4">
        <f t="shared" si="4"/>
        <v>1.05</v>
      </c>
      <c r="I29" s="2">
        <f t="shared" si="4"/>
        <v>1.4455555555555553</v>
      </c>
      <c r="J29" s="2">
        <f t="shared" si="4"/>
        <v>0.16400000000000001</v>
      </c>
      <c r="K29" s="2">
        <f t="shared" si="4"/>
        <v>19.522500000000001</v>
      </c>
      <c r="L29" s="4"/>
      <c r="M29" s="4"/>
      <c r="N29" s="4"/>
      <c r="O29" s="4"/>
      <c r="P29" s="4"/>
      <c r="Q29" s="4"/>
    </row>
    <row r="30" spans="1:24">
      <c r="A30" t="s">
        <v>23</v>
      </c>
      <c r="B30" s="2">
        <f>_xlfn.STDEV.P(B18:B27)</f>
        <v>4.9664745431498121</v>
      </c>
      <c r="C30" s="2">
        <f t="shared" ref="C30:K30" si="5">_xlfn.STDEV.P(C18:C27)</f>
        <v>3.3697250959421345</v>
      </c>
      <c r="D30" s="2">
        <f t="shared" si="5"/>
        <v>1.2873813022115674</v>
      </c>
      <c r="E30" s="2">
        <f t="shared" si="5"/>
        <v>0.23020371413163604</v>
      </c>
      <c r="F30" s="2">
        <f t="shared" si="5"/>
        <v>0.22044481932526089</v>
      </c>
      <c r="G30" s="2">
        <f t="shared" si="5"/>
        <v>1.1912047473041729</v>
      </c>
      <c r="H30" s="2">
        <f t="shared" si="5"/>
        <v>5.3541261347363416E-2</v>
      </c>
      <c r="I30" s="2">
        <f t="shared" si="5"/>
        <v>0.92811770219935086</v>
      </c>
      <c r="J30" s="2">
        <f t="shared" si="5"/>
        <v>3.4409301068170417E-2</v>
      </c>
      <c r="K30" s="2">
        <f t="shared" si="5"/>
        <v>6.7873775311234867</v>
      </c>
      <c r="L30" s="2"/>
      <c r="M30" s="2"/>
      <c r="N30" s="2"/>
      <c r="O30" s="2"/>
      <c r="P30" s="2"/>
      <c r="Q30" s="2"/>
    </row>
    <row r="32" spans="1:24">
      <c r="B32" s="6" t="s">
        <v>0</v>
      </c>
      <c r="C32" s="7" t="s">
        <v>1</v>
      </c>
      <c r="D32" s="7" t="s">
        <v>49</v>
      </c>
      <c r="E32" s="7" t="s">
        <v>10</v>
      </c>
      <c r="F32" s="7" t="s">
        <v>3</v>
      </c>
      <c r="G32" s="7" t="s">
        <v>11</v>
      </c>
      <c r="H32" s="7" t="s">
        <v>2</v>
      </c>
      <c r="I32" s="7" t="s">
        <v>8</v>
      </c>
      <c r="J32" s="7" t="s">
        <v>4</v>
      </c>
      <c r="K32" s="7" t="s">
        <v>81</v>
      </c>
      <c r="L32" s="7" t="s">
        <v>5</v>
      </c>
      <c r="M32" s="7" t="s">
        <v>12</v>
      </c>
      <c r="N32" s="7" t="s">
        <v>28</v>
      </c>
      <c r="O32" s="7" t="s">
        <v>60</v>
      </c>
      <c r="P32" s="7" t="s">
        <v>37</v>
      </c>
      <c r="Q32" s="7" t="s">
        <v>25</v>
      </c>
      <c r="R32" s="7" t="s">
        <v>26</v>
      </c>
      <c r="S32" s="7" t="s">
        <v>48</v>
      </c>
      <c r="T32" s="7" t="s">
        <v>92</v>
      </c>
      <c r="U32" s="7" t="s">
        <v>21</v>
      </c>
      <c r="V32" s="7" t="s">
        <v>123</v>
      </c>
      <c r="W32" s="7" t="s">
        <v>124</v>
      </c>
      <c r="X32" s="7" t="s">
        <v>175</v>
      </c>
    </row>
    <row r="33" spans="2:13">
      <c r="B33" s="2">
        <f>B29</f>
        <v>15.088571428571427</v>
      </c>
      <c r="C33" s="2">
        <f>C29</f>
        <v>50.781666666666659</v>
      </c>
      <c r="E33" s="2">
        <f t="shared" ref="E33:G34" si="6">E29</f>
        <v>0.50749999999999995</v>
      </c>
      <c r="F33" s="2">
        <f t="shared" si="6"/>
        <v>0.3457142857142857</v>
      </c>
      <c r="G33" s="2">
        <f t="shared" si="6"/>
        <v>2.8075000000000001</v>
      </c>
      <c r="H33" s="2">
        <f>D29</f>
        <v>2.8577777777777778</v>
      </c>
      <c r="I33" s="2">
        <f>H29</f>
        <v>1.05</v>
      </c>
      <c r="J33" s="2">
        <f>I29</f>
        <v>1.4455555555555553</v>
      </c>
      <c r="L33" s="2">
        <f>J29</f>
        <v>0.16400000000000001</v>
      </c>
      <c r="M33" s="2">
        <f>K29</f>
        <v>19.522500000000001</v>
      </c>
    </row>
    <row r="34" spans="2:13">
      <c r="B34" s="2">
        <f>B30</f>
        <v>4.9664745431498121</v>
      </c>
      <c r="C34" s="2">
        <f>C30</f>
        <v>3.3697250959421345</v>
      </c>
      <c r="E34" s="2">
        <f t="shared" si="6"/>
        <v>0.23020371413163604</v>
      </c>
      <c r="F34" s="2">
        <f t="shared" si="6"/>
        <v>0.22044481932526089</v>
      </c>
      <c r="G34" s="2">
        <f t="shared" si="6"/>
        <v>1.1912047473041729</v>
      </c>
      <c r="H34" s="2">
        <f>D30</f>
        <v>1.2873813022115674</v>
      </c>
      <c r="I34" s="2">
        <f>H30</f>
        <v>5.3541261347363416E-2</v>
      </c>
      <c r="J34" s="2">
        <f>I30</f>
        <v>0.92811770219935086</v>
      </c>
      <c r="L34" s="2">
        <f>J30</f>
        <v>3.4409301068170417E-2</v>
      </c>
      <c r="M34" s="2">
        <f>K30</f>
        <v>6.7873775311234867</v>
      </c>
    </row>
  </sheetData>
  <conditionalFormatting sqref="B12">
    <cfRule type="cellIs" dxfId="143" priority="13" operator="lessThan">
      <formula>B$14-B$15</formula>
    </cfRule>
    <cfRule type="cellIs" dxfId="142" priority="14" operator="greaterThan">
      <formula>B$14+B$15</formula>
    </cfRule>
  </conditionalFormatting>
  <conditionalFormatting sqref="B3:B11">
    <cfRule type="cellIs" dxfId="141" priority="15" operator="lessThan">
      <formula>B$14-B$15</formula>
    </cfRule>
    <cfRule type="cellIs" dxfId="140" priority="16" operator="greaterThan">
      <formula>B$14+B$15</formula>
    </cfRule>
  </conditionalFormatting>
  <conditionalFormatting sqref="C12:Q12">
    <cfRule type="cellIs" dxfId="139" priority="9" operator="lessThan">
      <formula>C$14-C$15</formula>
    </cfRule>
    <cfRule type="cellIs" dxfId="138" priority="10" operator="greaterThan">
      <formula>C$14+C$15</formula>
    </cfRule>
  </conditionalFormatting>
  <conditionalFormatting sqref="C3:Q11">
    <cfRule type="cellIs" dxfId="137" priority="11" operator="lessThan">
      <formula>C$14-C$15</formula>
    </cfRule>
    <cfRule type="cellIs" dxfId="136" priority="12" operator="greaterThan">
      <formula>C$14+C$15</formula>
    </cfRule>
  </conditionalFormatting>
  <conditionalFormatting sqref="B27">
    <cfRule type="cellIs" dxfId="135" priority="5" operator="lessThan">
      <formula>B$14-B$15</formula>
    </cfRule>
    <cfRule type="cellIs" dxfId="134" priority="6" operator="greaterThan">
      <formula>B$14+B$15</formula>
    </cfRule>
  </conditionalFormatting>
  <conditionalFormatting sqref="B18:B26">
    <cfRule type="cellIs" dxfId="133" priority="7" operator="lessThan">
      <formula>B$14-B$15</formula>
    </cfRule>
    <cfRule type="cellIs" dxfId="132" priority="8" operator="greaterThan">
      <formula>B$14+B$15</formula>
    </cfRule>
  </conditionalFormatting>
  <conditionalFormatting sqref="C27:Q27">
    <cfRule type="cellIs" dxfId="131" priority="1" operator="lessThan">
      <formula>C$14-C$15</formula>
    </cfRule>
    <cfRule type="cellIs" dxfId="130" priority="2" operator="greaterThan">
      <formula>C$14+C$15</formula>
    </cfRule>
  </conditionalFormatting>
  <conditionalFormatting sqref="C18:Q26">
    <cfRule type="cellIs" dxfId="129" priority="3" operator="lessThan">
      <formula>C$14-C$15</formula>
    </cfRule>
    <cfRule type="cellIs" dxfId="128" priority="4" operator="greaterThan">
      <formula>C$14+C$15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4"/>
  <sheetViews>
    <sheetView topLeftCell="B5" workbookViewId="0">
      <selection activeCell="B33" sqref="A33:XFD34"/>
    </sheetView>
  </sheetViews>
  <sheetFormatPr baseColWidth="10" defaultRowHeight="15" x14ac:dyDescent="0"/>
  <sheetData>
    <row r="2" spans="1:18">
      <c r="B2" s="1" t="s">
        <v>0</v>
      </c>
      <c r="C2" t="s">
        <v>1</v>
      </c>
      <c r="D2" t="s">
        <v>2</v>
      </c>
      <c r="E2" t="s">
        <v>10</v>
      </c>
      <c r="F2" t="s">
        <v>3</v>
      </c>
      <c r="G2" t="s">
        <v>11</v>
      </c>
      <c r="H2" t="s">
        <v>8</v>
      </c>
      <c r="I2" t="s">
        <v>4</v>
      </c>
      <c r="J2" t="s">
        <v>5</v>
      </c>
      <c r="K2" t="s">
        <v>12</v>
      </c>
      <c r="L2" t="s">
        <v>28</v>
      </c>
      <c r="M2" t="s">
        <v>37</v>
      </c>
      <c r="N2" t="s">
        <v>25</v>
      </c>
      <c r="O2" t="s">
        <v>26</v>
      </c>
      <c r="P2" t="s">
        <v>60</v>
      </c>
      <c r="Q2" t="s">
        <v>92</v>
      </c>
      <c r="R2" t="s">
        <v>6</v>
      </c>
    </row>
    <row r="3" spans="1:18">
      <c r="A3" t="s">
        <v>103</v>
      </c>
      <c r="B3">
        <v>18.75</v>
      </c>
      <c r="C3">
        <v>41.31</v>
      </c>
      <c r="D3">
        <v>0.63</v>
      </c>
      <c r="E3">
        <v>2.67</v>
      </c>
      <c r="F3">
        <v>1.93</v>
      </c>
      <c r="G3">
        <v>7.68</v>
      </c>
      <c r="H3">
        <v>0.84</v>
      </c>
      <c r="I3">
        <v>1.0900000000000001</v>
      </c>
      <c r="K3">
        <v>13.16</v>
      </c>
      <c r="N3">
        <v>1.1399999999999999</v>
      </c>
      <c r="O3">
        <v>10.33</v>
      </c>
      <c r="P3">
        <v>0.47</v>
      </c>
      <c r="R3">
        <f t="shared" ref="R3:R12" si="0">SUM(B3:Q3)</f>
        <v>100</v>
      </c>
    </row>
    <row r="4" spans="1:18">
      <c r="A4" t="s">
        <v>104</v>
      </c>
      <c r="B4">
        <v>26.6</v>
      </c>
      <c r="C4">
        <v>49.26</v>
      </c>
      <c r="D4">
        <v>0.74</v>
      </c>
      <c r="E4">
        <v>1.77</v>
      </c>
      <c r="F4">
        <v>1.22</v>
      </c>
      <c r="G4">
        <v>3.12</v>
      </c>
      <c r="H4">
        <v>1.64</v>
      </c>
      <c r="I4">
        <v>0.65</v>
      </c>
      <c r="K4">
        <v>6.31</v>
      </c>
      <c r="L4">
        <v>0.21</v>
      </c>
      <c r="M4">
        <v>0.14000000000000001</v>
      </c>
      <c r="N4">
        <v>0.75</v>
      </c>
      <c r="O4">
        <v>7.07</v>
      </c>
      <c r="Q4">
        <v>0.53</v>
      </c>
      <c r="R4">
        <f t="shared" si="0"/>
        <v>100.00999999999999</v>
      </c>
    </row>
    <row r="5" spans="1:18">
      <c r="A5" t="s">
        <v>105</v>
      </c>
      <c r="B5">
        <v>18.920000000000002</v>
      </c>
      <c r="C5">
        <v>56.15</v>
      </c>
      <c r="D5">
        <v>0.23</v>
      </c>
      <c r="E5">
        <v>0.37</v>
      </c>
      <c r="F5">
        <v>0.28000000000000003</v>
      </c>
      <c r="G5">
        <v>1.03</v>
      </c>
      <c r="I5">
        <v>9.08</v>
      </c>
      <c r="K5">
        <v>12.56</v>
      </c>
      <c r="L5">
        <v>0.43</v>
      </c>
      <c r="O5">
        <v>0.95</v>
      </c>
      <c r="R5">
        <f t="shared" si="0"/>
        <v>100.00000000000001</v>
      </c>
    </row>
    <row r="6" spans="1:18">
      <c r="A6" t="s">
        <v>106</v>
      </c>
      <c r="B6">
        <v>9.8000000000000007</v>
      </c>
      <c r="C6">
        <v>54.04</v>
      </c>
      <c r="D6">
        <v>0.43</v>
      </c>
      <c r="E6">
        <v>0.83</v>
      </c>
      <c r="F6">
        <v>0.53</v>
      </c>
      <c r="G6">
        <v>2.15</v>
      </c>
      <c r="I6">
        <v>9.9700000000000006</v>
      </c>
      <c r="K6">
        <v>15.06</v>
      </c>
      <c r="N6">
        <v>0.41</v>
      </c>
      <c r="O6">
        <v>4.0999999999999996</v>
      </c>
      <c r="P6">
        <v>0.28999999999999998</v>
      </c>
      <c r="Q6">
        <v>2.38</v>
      </c>
      <c r="R6">
        <f t="shared" si="0"/>
        <v>99.990000000000009</v>
      </c>
    </row>
    <row r="7" spans="1:18">
      <c r="A7" t="s">
        <v>107</v>
      </c>
      <c r="B7">
        <v>29.93</v>
      </c>
      <c r="C7">
        <v>46.6</v>
      </c>
      <c r="D7">
        <v>0.45</v>
      </c>
      <c r="E7">
        <v>1.89</v>
      </c>
      <c r="F7">
        <v>1.1399999999999999</v>
      </c>
      <c r="G7">
        <v>5.07</v>
      </c>
      <c r="H7">
        <v>0.91</v>
      </c>
      <c r="I7">
        <v>0.32</v>
      </c>
      <c r="K7">
        <v>6.65</v>
      </c>
      <c r="L7">
        <v>0.2</v>
      </c>
      <c r="N7">
        <v>0.64</v>
      </c>
      <c r="O7">
        <v>6.2</v>
      </c>
      <c r="R7">
        <f t="shared" si="0"/>
        <v>100.00000000000001</v>
      </c>
    </row>
    <row r="8" spans="1:18">
      <c r="A8" t="s">
        <v>108</v>
      </c>
      <c r="B8">
        <v>10.58</v>
      </c>
      <c r="C8">
        <v>23.71</v>
      </c>
      <c r="E8">
        <v>2.02</v>
      </c>
      <c r="F8">
        <v>1.31</v>
      </c>
      <c r="G8">
        <v>4.12</v>
      </c>
      <c r="I8">
        <v>0.31</v>
      </c>
      <c r="K8">
        <v>12.38</v>
      </c>
      <c r="L8">
        <v>0.56999999999999995</v>
      </c>
      <c r="M8">
        <v>2.2000000000000002</v>
      </c>
      <c r="N8">
        <v>4.87</v>
      </c>
      <c r="O8">
        <v>37.93</v>
      </c>
      <c r="R8">
        <f t="shared" si="0"/>
        <v>100</v>
      </c>
    </row>
    <row r="9" spans="1:18">
      <c r="A9" t="s">
        <v>109</v>
      </c>
      <c r="B9">
        <v>44.73</v>
      </c>
      <c r="C9">
        <v>25.22</v>
      </c>
      <c r="E9">
        <v>0.84</v>
      </c>
      <c r="F9">
        <v>0.9</v>
      </c>
      <c r="G9">
        <v>4.16</v>
      </c>
      <c r="H9">
        <v>1.2</v>
      </c>
      <c r="I9">
        <v>1.3</v>
      </c>
      <c r="J9">
        <v>0.66</v>
      </c>
      <c r="K9">
        <v>9.17</v>
      </c>
      <c r="L9">
        <v>0.25</v>
      </c>
      <c r="M9">
        <v>0.18</v>
      </c>
      <c r="N9">
        <v>0.8</v>
      </c>
      <c r="O9">
        <v>8.0399999999999991</v>
      </c>
      <c r="Q9">
        <v>2.5299999999999998</v>
      </c>
      <c r="R9">
        <f t="shared" si="0"/>
        <v>99.97999999999999</v>
      </c>
    </row>
    <row r="10" spans="1:18">
      <c r="A10" t="s">
        <v>110</v>
      </c>
      <c r="B10">
        <v>9.0399999999999991</v>
      </c>
      <c r="C10">
        <v>20.78</v>
      </c>
      <c r="D10">
        <v>0.26</v>
      </c>
      <c r="E10">
        <v>1.07</v>
      </c>
      <c r="F10">
        <v>1.56</v>
      </c>
      <c r="G10">
        <v>6.03</v>
      </c>
      <c r="H10">
        <v>1.27</v>
      </c>
      <c r="I10">
        <v>1.6</v>
      </c>
      <c r="K10">
        <v>31.13</v>
      </c>
      <c r="L10">
        <v>0.83</v>
      </c>
      <c r="N10">
        <v>2.87</v>
      </c>
      <c r="O10">
        <v>23.57</v>
      </c>
      <c r="R10">
        <f t="shared" si="0"/>
        <v>100.01000000000002</v>
      </c>
    </row>
    <row r="11" spans="1:18">
      <c r="A11" t="s">
        <v>111</v>
      </c>
      <c r="B11">
        <v>32.58</v>
      </c>
      <c r="C11">
        <v>45.35</v>
      </c>
      <c r="D11">
        <v>0.4</v>
      </c>
      <c r="E11">
        <v>0.8</v>
      </c>
      <c r="F11">
        <v>1.26</v>
      </c>
      <c r="G11">
        <v>2.27</v>
      </c>
      <c r="H11">
        <v>0.78</v>
      </c>
      <c r="I11">
        <v>9.9600000000000009</v>
      </c>
      <c r="N11">
        <v>0.42</v>
      </c>
      <c r="O11">
        <v>2.09</v>
      </c>
      <c r="Q11">
        <v>3.1</v>
      </c>
      <c r="R11">
        <f t="shared" si="0"/>
        <v>99.01</v>
      </c>
    </row>
    <row r="12" spans="1:18">
      <c r="A12" t="s">
        <v>112</v>
      </c>
      <c r="B12">
        <v>20.67</v>
      </c>
      <c r="C12">
        <v>49.52</v>
      </c>
      <c r="D12">
        <v>0.38</v>
      </c>
      <c r="E12">
        <v>2</v>
      </c>
      <c r="F12">
        <v>1.47</v>
      </c>
      <c r="G12">
        <v>6.42</v>
      </c>
      <c r="I12">
        <v>0.45</v>
      </c>
      <c r="J12">
        <v>0.23</v>
      </c>
      <c r="K12">
        <v>9.41</v>
      </c>
      <c r="L12">
        <v>0.26</v>
      </c>
      <c r="M12">
        <v>0.22</v>
      </c>
      <c r="N12">
        <v>0.95</v>
      </c>
      <c r="O12">
        <v>8.02</v>
      </c>
      <c r="R12">
        <f t="shared" si="0"/>
        <v>100</v>
      </c>
    </row>
    <row r="14" spans="1:18">
      <c r="A14" t="s">
        <v>22</v>
      </c>
      <c r="B14" s="2">
        <f>AVERAGE(B3:B12)</f>
        <v>22.160000000000004</v>
      </c>
      <c r="C14" s="2">
        <f t="shared" ref="C14:Q14" si="1">AVERAGE(C3:C12)</f>
        <v>41.193999999999996</v>
      </c>
      <c r="D14" s="2">
        <f t="shared" si="1"/>
        <v>0.44</v>
      </c>
      <c r="E14" s="2">
        <f t="shared" si="1"/>
        <v>1.4259999999999999</v>
      </c>
      <c r="F14" s="2">
        <f t="shared" si="1"/>
        <v>1.1600000000000001</v>
      </c>
      <c r="G14" s="2">
        <f t="shared" si="1"/>
        <v>4.2050000000000001</v>
      </c>
      <c r="H14" s="2">
        <f t="shared" si="1"/>
        <v>1.1066666666666667</v>
      </c>
      <c r="I14" s="2">
        <f t="shared" si="1"/>
        <v>3.4730000000000003</v>
      </c>
      <c r="J14" s="4">
        <f t="shared" si="1"/>
        <v>0.44500000000000001</v>
      </c>
      <c r="K14" s="2">
        <f t="shared" si="1"/>
        <v>12.87</v>
      </c>
      <c r="L14" s="2">
        <f t="shared" si="1"/>
        <v>0.39285714285714285</v>
      </c>
      <c r="M14" s="4">
        <f t="shared" si="1"/>
        <v>0.68500000000000016</v>
      </c>
      <c r="N14" s="2">
        <f t="shared" si="1"/>
        <v>1.4277777777777778</v>
      </c>
      <c r="O14" s="2">
        <f t="shared" si="1"/>
        <v>10.83</v>
      </c>
      <c r="P14" s="4">
        <f t="shared" si="1"/>
        <v>0.38</v>
      </c>
      <c r="Q14" s="4">
        <f t="shared" si="1"/>
        <v>2.1349999999999998</v>
      </c>
    </row>
    <row r="15" spans="1:18">
      <c r="A15" t="s">
        <v>23</v>
      </c>
      <c r="B15" s="2">
        <f>_xlfn.STDEV.P(B3:B12)</f>
        <v>10.869287005135151</v>
      </c>
      <c r="C15" s="2">
        <f t="shared" ref="C15:Q15" si="2">_xlfn.STDEV.P(C3:C12)</f>
        <v>12.438590113031312</v>
      </c>
      <c r="D15" s="2">
        <f t="shared" si="2"/>
        <v>0.16124515496597125</v>
      </c>
      <c r="E15" s="2">
        <f t="shared" si="2"/>
        <v>0.69970279404901647</v>
      </c>
      <c r="F15" s="2">
        <f t="shared" si="2"/>
        <v>0.46091213913282836</v>
      </c>
      <c r="G15" s="2">
        <f t="shared" si="2"/>
        <v>2.0073626976707519</v>
      </c>
      <c r="H15" s="2">
        <f t="shared" si="2"/>
        <v>0.29897974661988191</v>
      </c>
      <c r="I15" s="2">
        <f t="shared" si="2"/>
        <v>4.0828079798099735</v>
      </c>
      <c r="J15" s="2">
        <f t="shared" si="2"/>
        <v>0.21500000000000002</v>
      </c>
      <c r="K15" s="2">
        <f t="shared" si="2"/>
        <v>7.0397885069242117</v>
      </c>
      <c r="L15" s="2">
        <f t="shared" si="2"/>
        <v>0.21795899258571458</v>
      </c>
      <c r="M15" s="2">
        <f t="shared" si="2"/>
        <v>0.87514284548295307</v>
      </c>
      <c r="N15" s="2">
        <f t="shared" si="2"/>
        <v>1.4049735290331811</v>
      </c>
      <c r="O15" s="2">
        <f t="shared" si="2"/>
        <v>10.805170984301913</v>
      </c>
      <c r="P15" s="2">
        <f t="shared" si="2"/>
        <v>8.9999999999999983E-2</v>
      </c>
      <c r="Q15" s="2">
        <f t="shared" si="2"/>
        <v>0.96479272385316073</v>
      </c>
    </row>
    <row r="17" spans="1:24">
      <c r="B17" s="1" t="s">
        <v>0</v>
      </c>
      <c r="C17" t="s">
        <v>1</v>
      </c>
      <c r="D17" t="s">
        <v>2</v>
      </c>
      <c r="E17" t="s">
        <v>10</v>
      </c>
      <c r="F17" t="s">
        <v>3</v>
      </c>
      <c r="G17" t="s">
        <v>11</v>
      </c>
      <c r="H17" t="s">
        <v>8</v>
      </c>
      <c r="I17" t="s">
        <v>4</v>
      </c>
      <c r="J17" t="s">
        <v>5</v>
      </c>
      <c r="K17" t="s">
        <v>12</v>
      </c>
      <c r="L17" t="s">
        <v>28</v>
      </c>
      <c r="M17" t="s">
        <v>37</v>
      </c>
      <c r="N17" t="s">
        <v>25</v>
      </c>
      <c r="O17" t="s">
        <v>26</v>
      </c>
      <c r="P17" t="s">
        <v>60</v>
      </c>
      <c r="Q17" t="s">
        <v>92</v>
      </c>
      <c r="R17" t="s">
        <v>6</v>
      </c>
    </row>
    <row r="18" spans="1:24">
      <c r="A18" t="s">
        <v>103</v>
      </c>
      <c r="B18">
        <v>18.75</v>
      </c>
      <c r="C18">
        <v>41.31</v>
      </c>
      <c r="H18">
        <v>0.84</v>
      </c>
      <c r="I18">
        <v>1.0900000000000001</v>
      </c>
      <c r="K18">
        <v>13.16</v>
      </c>
      <c r="N18">
        <v>1.1399999999999999</v>
      </c>
      <c r="O18">
        <v>10.33</v>
      </c>
      <c r="P18">
        <v>0.47</v>
      </c>
      <c r="R18">
        <f t="shared" ref="R18:R27" si="3">SUM(B18:Q18)</f>
        <v>87.09</v>
      </c>
    </row>
    <row r="19" spans="1:24">
      <c r="A19" t="s">
        <v>104</v>
      </c>
      <c r="B19">
        <v>26.6</v>
      </c>
      <c r="C19">
        <v>49.26</v>
      </c>
      <c r="E19">
        <v>1.77</v>
      </c>
      <c r="F19">
        <v>1.22</v>
      </c>
      <c r="G19">
        <v>3.12</v>
      </c>
      <c r="I19">
        <v>0.65</v>
      </c>
      <c r="K19">
        <v>6.31</v>
      </c>
      <c r="L19">
        <v>0.21</v>
      </c>
      <c r="M19">
        <v>0.14000000000000001</v>
      </c>
      <c r="N19">
        <v>0.75</v>
      </c>
      <c r="O19">
        <v>7.07</v>
      </c>
      <c r="R19">
        <f t="shared" si="3"/>
        <v>97.1</v>
      </c>
    </row>
    <row r="20" spans="1:24">
      <c r="A20" t="s">
        <v>105</v>
      </c>
      <c r="B20">
        <v>18.920000000000002</v>
      </c>
      <c r="K20">
        <v>12.56</v>
      </c>
      <c r="L20">
        <v>0.43</v>
      </c>
      <c r="O20">
        <v>0.95</v>
      </c>
      <c r="R20">
        <f t="shared" si="3"/>
        <v>32.860000000000007</v>
      </c>
    </row>
    <row r="21" spans="1:24">
      <c r="A21" t="s">
        <v>106</v>
      </c>
      <c r="D21">
        <v>0.43</v>
      </c>
      <c r="E21">
        <v>0.83</v>
      </c>
      <c r="K21">
        <v>15.06</v>
      </c>
      <c r="N21">
        <v>0.41</v>
      </c>
      <c r="O21">
        <v>4.0999999999999996</v>
      </c>
      <c r="P21">
        <v>0.28999999999999998</v>
      </c>
      <c r="Q21">
        <v>2.38</v>
      </c>
      <c r="R21">
        <f t="shared" si="3"/>
        <v>23.499999999999996</v>
      </c>
    </row>
    <row r="22" spans="1:24">
      <c r="A22" t="s">
        <v>107</v>
      </c>
      <c r="B22">
        <v>29.93</v>
      </c>
      <c r="C22">
        <v>46.6</v>
      </c>
      <c r="D22">
        <v>0.45</v>
      </c>
      <c r="E22">
        <v>1.89</v>
      </c>
      <c r="F22">
        <v>1.1399999999999999</v>
      </c>
      <c r="G22">
        <v>5.07</v>
      </c>
      <c r="H22">
        <v>0.91</v>
      </c>
      <c r="I22">
        <v>0.32</v>
      </c>
      <c r="K22">
        <v>6.65</v>
      </c>
      <c r="L22">
        <v>0.2</v>
      </c>
      <c r="N22">
        <v>0.64</v>
      </c>
      <c r="O22">
        <v>6.2</v>
      </c>
      <c r="R22">
        <f t="shared" si="3"/>
        <v>100.00000000000001</v>
      </c>
    </row>
    <row r="23" spans="1:24">
      <c r="A23" t="s">
        <v>108</v>
      </c>
      <c r="E23">
        <v>2.02</v>
      </c>
      <c r="F23">
        <v>1.31</v>
      </c>
      <c r="G23">
        <v>4.12</v>
      </c>
      <c r="I23">
        <v>0.31</v>
      </c>
      <c r="K23">
        <v>12.38</v>
      </c>
      <c r="L23">
        <v>0.56999999999999995</v>
      </c>
      <c r="R23">
        <f t="shared" si="3"/>
        <v>20.71</v>
      </c>
    </row>
    <row r="24" spans="1:24">
      <c r="A24" t="s">
        <v>109</v>
      </c>
      <c r="E24">
        <v>0.84</v>
      </c>
      <c r="F24">
        <v>0.9</v>
      </c>
      <c r="G24">
        <v>4.16</v>
      </c>
      <c r="H24">
        <v>1.2</v>
      </c>
      <c r="I24">
        <v>1.3</v>
      </c>
      <c r="J24">
        <v>0.66</v>
      </c>
      <c r="K24">
        <v>9.17</v>
      </c>
      <c r="L24">
        <v>0.25</v>
      </c>
      <c r="M24">
        <v>0.18</v>
      </c>
      <c r="N24">
        <v>0.8</v>
      </c>
      <c r="O24">
        <v>8.0399999999999991</v>
      </c>
      <c r="Q24">
        <v>2.5299999999999998</v>
      </c>
      <c r="R24">
        <f t="shared" si="3"/>
        <v>30.03</v>
      </c>
    </row>
    <row r="25" spans="1:24">
      <c r="A25" t="s">
        <v>110</v>
      </c>
      <c r="E25">
        <v>1.07</v>
      </c>
      <c r="F25">
        <v>1.56</v>
      </c>
      <c r="G25">
        <v>6.03</v>
      </c>
      <c r="H25">
        <v>1.27</v>
      </c>
      <c r="I25">
        <v>1.6</v>
      </c>
      <c r="R25">
        <f t="shared" si="3"/>
        <v>11.53</v>
      </c>
    </row>
    <row r="26" spans="1:24">
      <c r="A26" t="s">
        <v>111</v>
      </c>
      <c r="B26">
        <v>32.58</v>
      </c>
      <c r="C26">
        <v>45.35</v>
      </c>
      <c r="D26">
        <v>0.4</v>
      </c>
      <c r="E26">
        <v>0.8</v>
      </c>
      <c r="F26">
        <v>1.26</v>
      </c>
      <c r="G26">
        <v>2.27</v>
      </c>
      <c r="N26">
        <v>0.42</v>
      </c>
      <c r="O26">
        <v>2.09</v>
      </c>
      <c r="R26">
        <f t="shared" si="3"/>
        <v>85.170000000000016</v>
      </c>
    </row>
    <row r="27" spans="1:24">
      <c r="A27" t="s">
        <v>112</v>
      </c>
      <c r="B27">
        <v>20.67</v>
      </c>
      <c r="C27">
        <v>49.52</v>
      </c>
      <c r="D27">
        <v>0.38</v>
      </c>
      <c r="E27">
        <v>2</v>
      </c>
      <c r="F27">
        <v>1.47</v>
      </c>
      <c r="I27">
        <v>0.45</v>
      </c>
      <c r="J27">
        <v>0.23</v>
      </c>
      <c r="K27">
        <v>9.41</v>
      </c>
      <c r="L27">
        <v>0.26</v>
      </c>
      <c r="M27">
        <v>0.22</v>
      </c>
      <c r="N27">
        <v>0.95</v>
      </c>
      <c r="O27">
        <v>8.02</v>
      </c>
      <c r="R27">
        <f t="shared" si="3"/>
        <v>93.58</v>
      </c>
    </row>
    <row r="29" spans="1:24">
      <c r="A29" t="s">
        <v>22</v>
      </c>
      <c r="B29" s="2">
        <f>AVERAGE(B18:B27)</f>
        <v>24.575000000000003</v>
      </c>
      <c r="C29" s="2">
        <f t="shared" ref="C29:O29" si="4">AVERAGE(C18:C27)</f>
        <v>46.408000000000001</v>
      </c>
      <c r="D29" s="2">
        <f t="shared" si="4"/>
        <v>0.41500000000000004</v>
      </c>
      <c r="E29" s="2">
        <f t="shared" si="4"/>
        <v>1.4025000000000001</v>
      </c>
      <c r="F29" s="2">
        <f t="shared" si="4"/>
        <v>1.2657142857142858</v>
      </c>
      <c r="G29" s="2">
        <f t="shared" si="4"/>
        <v>4.1283333333333339</v>
      </c>
      <c r="H29" s="2">
        <f t="shared" si="4"/>
        <v>1.0550000000000002</v>
      </c>
      <c r="I29" s="2">
        <f t="shared" si="4"/>
        <v>0.81714285714285706</v>
      </c>
      <c r="J29" s="4"/>
      <c r="K29" s="2">
        <f t="shared" si="4"/>
        <v>10.5875</v>
      </c>
      <c r="L29" s="2">
        <f t="shared" si="4"/>
        <v>0.32</v>
      </c>
      <c r="M29" s="4"/>
      <c r="N29" s="2">
        <f t="shared" si="4"/>
        <v>0.73000000000000009</v>
      </c>
      <c r="O29" s="2">
        <f t="shared" si="4"/>
        <v>5.85</v>
      </c>
      <c r="P29" s="4"/>
      <c r="Q29" s="4"/>
    </row>
    <row r="30" spans="1:24">
      <c r="A30" t="s">
        <v>23</v>
      </c>
      <c r="B30" s="2">
        <f>_xlfn.STDEV.P(B18:B27)</f>
        <v>5.4469463922458283</v>
      </c>
      <c r="C30" s="2">
        <f t="shared" ref="C30:O30" si="5">_xlfn.STDEV.P(C18:C27)</f>
        <v>2.9988090969583237</v>
      </c>
      <c r="D30" s="2">
        <f t="shared" si="5"/>
        <v>2.6925824035672518E-2</v>
      </c>
      <c r="E30" s="2">
        <f t="shared" si="5"/>
        <v>0.52781980826793506</v>
      </c>
      <c r="F30" s="2">
        <f t="shared" si="5"/>
        <v>0.20070284664912172</v>
      </c>
      <c r="G30" s="2">
        <f t="shared" si="5"/>
        <v>1.2229938220975953</v>
      </c>
      <c r="H30" s="2">
        <f t="shared" si="5"/>
        <v>0.1833712082089213</v>
      </c>
      <c r="I30" s="2">
        <f t="shared" si="5"/>
        <v>0.47622666529153324</v>
      </c>
      <c r="J30" s="2"/>
      <c r="K30" s="2">
        <f t="shared" si="5"/>
        <v>2.9774475226273913</v>
      </c>
      <c r="L30" s="2">
        <f t="shared" si="5"/>
        <v>0.13515423288475514</v>
      </c>
      <c r="M30" s="2"/>
      <c r="N30" s="2">
        <f t="shared" si="5"/>
        <v>0.24738633753705974</v>
      </c>
      <c r="O30" s="2">
        <f t="shared" si="5"/>
        <v>3.0082469978377779</v>
      </c>
      <c r="P30" s="2"/>
      <c r="Q30" s="2"/>
    </row>
    <row r="32" spans="1:24">
      <c r="B32" s="6" t="s">
        <v>0</v>
      </c>
      <c r="C32" s="7" t="s">
        <v>1</v>
      </c>
      <c r="D32" s="7" t="s">
        <v>49</v>
      </c>
      <c r="E32" s="7" t="s">
        <v>10</v>
      </c>
      <c r="F32" s="7" t="s">
        <v>3</v>
      </c>
      <c r="G32" s="7" t="s">
        <v>11</v>
      </c>
      <c r="H32" s="7" t="s">
        <v>2</v>
      </c>
      <c r="I32" s="7" t="s">
        <v>8</v>
      </c>
      <c r="J32" s="7" t="s">
        <v>4</v>
      </c>
      <c r="K32" s="7" t="s">
        <v>81</v>
      </c>
      <c r="L32" s="7" t="s">
        <v>5</v>
      </c>
      <c r="M32" s="7" t="s">
        <v>12</v>
      </c>
      <c r="N32" s="7" t="s">
        <v>28</v>
      </c>
      <c r="O32" s="7" t="s">
        <v>60</v>
      </c>
      <c r="P32" s="7" t="s">
        <v>37</v>
      </c>
      <c r="Q32" s="7" t="s">
        <v>25</v>
      </c>
      <c r="R32" s="7" t="s">
        <v>26</v>
      </c>
      <c r="S32" s="7" t="s">
        <v>48</v>
      </c>
      <c r="T32" s="7" t="s">
        <v>92</v>
      </c>
      <c r="U32" s="7" t="s">
        <v>21</v>
      </c>
      <c r="V32" s="7" t="s">
        <v>123</v>
      </c>
      <c r="W32" s="7" t="s">
        <v>124</v>
      </c>
      <c r="X32" s="7" t="s">
        <v>175</v>
      </c>
    </row>
    <row r="33" spans="2:18">
      <c r="B33" s="2">
        <f>B29</f>
        <v>24.575000000000003</v>
      </c>
      <c r="C33" s="2">
        <f>C29</f>
        <v>46.408000000000001</v>
      </c>
      <c r="E33" s="2">
        <f t="shared" ref="E33:G34" si="6">E29</f>
        <v>1.4025000000000001</v>
      </c>
      <c r="F33" s="2">
        <f t="shared" si="6"/>
        <v>1.2657142857142858</v>
      </c>
      <c r="G33" s="2">
        <f t="shared" si="6"/>
        <v>4.1283333333333339</v>
      </c>
      <c r="H33" s="2">
        <f>D29</f>
        <v>0.41500000000000004</v>
      </c>
      <c r="I33" s="2">
        <f>H29</f>
        <v>1.0550000000000002</v>
      </c>
      <c r="J33" s="2">
        <f>I29</f>
        <v>0.81714285714285706</v>
      </c>
      <c r="M33" s="2">
        <f>K29</f>
        <v>10.5875</v>
      </c>
      <c r="N33" s="2">
        <f>L29</f>
        <v>0.32</v>
      </c>
      <c r="Q33" s="2">
        <f>N29</f>
        <v>0.73000000000000009</v>
      </c>
      <c r="R33" s="2">
        <f>O29</f>
        <v>5.85</v>
      </c>
    </row>
    <row r="34" spans="2:18">
      <c r="B34" s="2">
        <f>B30</f>
        <v>5.4469463922458283</v>
      </c>
      <c r="C34" s="2">
        <f>C30</f>
        <v>2.9988090969583237</v>
      </c>
      <c r="E34" s="2">
        <f t="shared" si="6"/>
        <v>0.52781980826793506</v>
      </c>
      <c r="F34" s="2">
        <f t="shared" si="6"/>
        <v>0.20070284664912172</v>
      </c>
      <c r="G34" s="2">
        <f t="shared" si="6"/>
        <v>1.2229938220975953</v>
      </c>
      <c r="H34" s="2">
        <f>D30</f>
        <v>2.6925824035672518E-2</v>
      </c>
      <c r="I34" s="2">
        <f>H30</f>
        <v>0.1833712082089213</v>
      </c>
      <c r="J34" s="2">
        <f>I30</f>
        <v>0.47622666529153324</v>
      </c>
      <c r="M34" s="2">
        <f>K30</f>
        <v>2.9774475226273913</v>
      </c>
      <c r="N34" s="2">
        <f>L30</f>
        <v>0.13515423288475514</v>
      </c>
      <c r="Q34" s="2">
        <f>N30</f>
        <v>0.24738633753705974</v>
      </c>
      <c r="R34" s="2">
        <f>O30</f>
        <v>3.0082469978377779</v>
      </c>
    </row>
  </sheetData>
  <conditionalFormatting sqref="B12">
    <cfRule type="cellIs" dxfId="127" priority="13" operator="lessThan">
      <formula>B$14-B$15</formula>
    </cfRule>
    <cfRule type="cellIs" dxfId="126" priority="14" operator="greaterThan">
      <formula>B$14+B$15</formula>
    </cfRule>
  </conditionalFormatting>
  <conditionalFormatting sqref="B3:B11">
    <cfRule type="cellIs" dxfId="125" priority="15" operator="lessThan">
      <formula>B$14-B$15</formula>
    </cfRule>
    <cfRule type="cellIs" dxfId="124" priority="16" operator="greaterThan">
      <formula>B$14+B$15</formula>
    </cfRule>
  </conditionalFormatting>
  <conditionalFormatting sqref="C12:Q12">
    <cfRule type="cellIs" dxfId="123" priority="9" operator="lessThan">
      <formula>C$14-C$15</formula>
    </cfRule>
    <cfRule type="cellIs" dxfId="122" priority="10" operator="greaterThan">
      <formula>C$14+C$15</formula>
    </cfRule>
  </conditionalFormatting>
  <conditionalFormatting sqref="C3:Q11">
    <cfRule type="cellIs" dxfId="121" priority="11" operator="lessThan">
      <formula>C$14-C$15</formula>
    </cfRule>
    <cfRule type="cellIs" dxfId="120" priority="12" operator="greaterThan">
      <formula>C$14+C$15</formula>
    </cfRule>
  </conditionalFormatting>
  <conditionalFormatting sqref="B27">
    <cfRule type="cellIs" dxfId="119" priority="5" operator="lessThan">
      <formula>B$14-B$15</formula>
    </cfRule>
    <cfRule type="cellIs" dxfId="118" priority="6" operator="greaterThan">
      <formula>B$14+B$15</formula>
    </cfRule>
  </conditionalFormatting>
  <conditionalFormatting sqref="B18:B26">
    <cfRule type="cellIs" dxfId="117" priority="7" operator="lessThan">
      <formula>B$14-B$15</formula>
    </cfRule>
    <cfRule type="cellIs" dxfId="116" priority="8" operator="greaterThan">
      <formula>B$14+B$15</formula>
    </cfRule>
  </conditionalFormatting>
  <conditionalFormatting sqref="C27:Q27">
    <cfRule type="cellIs" dxfId="115" priority="1" operator="lessThan">
      <formula>C$14-C$15</formula>
    </cfRule>
    <cfRule type="cellIs" dxfId="114" priority="2" operator="greaterThan">
      <formula>C$14+C$15</formula>
    </cfRule>
  </conditionalFormatting>
  <conditionalFormatting sqref="C18:Q26">
    <cfRule type="cellIs" dxfId="113" priority="3" operator="lessThan">
      <formula>C$14-C$15</formula>
    </cfRule>
    <cfRule type="cellIs" dxfId="112" priority="4" operator="greaterThan">
      <formula>C$14+C$15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4"/>
  <sheetViews>
    <sheetView topLeftCell="A5" workbookViewId="0">
      <selection activeCell="A33" sqref="A33:XFD34"/>
    </sheetView>
  </sheetViews>
  <sheetFormatPr baseColWidth="10" defaultRowHeight="15" x14ac:dyDescent="0"/>
  <sheetData>
    <row r="2" spans="1:21">
      <c r="B2" s="1" t="s">
        <v>0</v>
      </c>
      <c r="C2" t="s">
        <v>1</v>
      </c>
      <c r="D2" t="s">
        <v>2</v>
      </c>
      <c r="E2" t="s">
        <v>10</v>
      </c>
      <c r="F2" t="s">
        <v>3</v>
      </c>
      <c r="G2" t="s">
        <v>11</v>
      </c>
      <c r="H2" t="s">
        <v>8</v>
      </c>
      <c r="I2" t="s">
        <v>4</v>
      </c>
      <c r="J2" t="s">
        <v>5</v>
      </c>
      <c r="K2" t="s">
        <v>12</v>
      </c>
      <c r="L2" t="s">
        <v>28</v>
      </c>
      <c r="M2" t="s">
        <v>37</v>
      </c>
      <c r="N2" t="s">
        <v>25</v>
      </c>
      <c r="O2" t="s">
        <v>26</v>
      </c>
      <c r="P2" t="s">
        <v>123</v>
      </c>
      <c r="Q2" t="s">
        <v>60</v>
      </c>
      <c r="R2" t="s">
        <v>124</v>
      </c>
      <c r="S2" t="s">
        <v>21</v>
      </c>
      <c r="T2" t="s">
        <v>92</v>
      </c>
      <c r="U2" t="s">
        <v>6</v>
      </c>
    </row>
    <row r="3" spans="1:21">
      <c r="A3" t="s">
        <v>113</v>
      </c>
      <c r="B3">
        <v>19.28</v>
      </c>
      <c r="C3">
        <v>53.9</v>
      </c>
      <c r="D3">
        <v>1.17</v>
      </c>
      <c r="E3">
        <v>1.38</v>
      </c>
      <c r="F3">
        <v>0.92</v>
      </c>
      <c r="G3">
        <v>3.64</v>
      </c>
      <c r="H3">
        <v>0.56999999999999995</v>
      </c>
      <c r="I3">
        <v>0.79</v>
      </c>
      <c r="K3">
        <v>10.92</v>
      </c>
      <c r="L3">
        <v>0.18</v>
      </c>
      <c r="N3">
        <v>0.88</v>
      </c>
      <c r="O3">
        <v>6.1</v>
      </c>
      <c r="P3">
        <v>0.28000000000000003</v>
      </c>
      <c r="U3">
        <f t="shared" ref="U3:U12" si="0">SUM(B3:T3)</f>
        <v>100.01</v>
      </c>
    </row>
    <row r="4" spans="1:21">
      <c r="A4" t="s">
        <v>114</v>
      </c>
      <c r="B4">
        <v>26.85</v>
      </c>
      <c r="C4">
        <v>45.1</v>
      </c>
      <c r="D4">
        <v>0.25</v>
      </c>
      <c r="E4">
        <v>1.35</v>
      </c>
      <c r="F4">
        <v>0.17</v>
      </c>
      <c r="G4">
        <v>2.1800000000000002</v>
      </c>
      <c r="K4">
        <v>2.65</v>
      </c>
      <c r="L4">
        <v>0.13</v>
      </c>
      <c r="N4">
        <v>1.34</v>
      </c>
      <c r="O4">
        <v>18.690000000000001</v>
      </c>
      <c r="P4">
        <v>0.34</v>
      </c>
      <c r="T4">
        <v>0.95</v>
      </c>
      <c r="U4">
        <f t="shared" si="0"/>
        <v>100.00000000000001</v>
      </c>
    </row>
    <row r="5" spans="1:21">
      <c r="A5" t="s">
        <v>115</v>
      </c>
      <c r="B5">
        <v>14.81</v>
      </c>
      <c r="C5">
        <v>25.74</v>
      </c>
      <c r="D5">
        <v>1.38</v>
      </c>
      <c r="E5">
        <v>2.48</v>
      </c>
      <c r="F5">
        <v>1.26</v>
      </c>
      <c r="G5">
        <v>5.94</v>
      </c>
      <c r="H5">
        <v>0.54</v>
      </c>
      <c r="I5">
        <v>1.1100000000000001</v>
      </c>
      <c r="K5">
        <v>7.64</v>
      </c>
      <c r="L5">
        <v>0.83</v>
      </c>
      <c r="M5">
        <v>0.77</v>
      </c>
      <c r="N5">
        <v>3.13</v>
      </c>
      <c r="O5">
        <v>34.369999999999997</v>
      </c>
      <c r="U5">
        <f t="shared" si="0"/>
        <v>100</v>
      </c>
    </row>
    <row r="6" spans="1:21">
      <c r="A6" t="s">
        <v>116</v>
      </c>
      <c r="B6">
        <v>28.49</v>
      </c>
      <c r="C6">
        <v>38.4</v>
      </c>
      <c r="D6">
        <v>1.18</v>
      </c>
      <c r="E6">
        <v>1.34</v>
      </c>
      <c r="F6">
        <v>5.44</v>
      </c>
      <c r="G6">
        <v>5.36</v>
      </c>
      <c r="H6">
        <v>0.64</v>
      </c>
      <c r="I6">
        <v>0.6</v>
      </c>
      <c r="K6">
        <v>10.81</v>
      </c>
      <c r="N6">
        <v>0.55000000000000004</v>
      </c>
      <c r="O6">
        <v>4.6100000000000003</v>
      </c>
      <c r="Q6">
        <v>0.45</v>
      </c>
      <c r="T6">
        <v>2.14</v>
      </c>
      <c r="U6">
        <f t="shared" si="0"/>
        <v>100.01</v>
      </c>
    </row>
    <row r="7" spans="1:21">
      <c r="A7" t="s">
        <v>117</v>
      </c>
      <c r="B7">
        <v>16.5</v>
      </c>
      <c r="C7">
        <v>37.96</v>
      </c>
      <c r="D7">
        <v>1.18</v>
      </c>
      <c r="E7">
        <v>1.68</v>
      </c>
      <c r="F7">
        <v>1.58</v>
      </c>
      <c r="G7">
        <v>6.04</v>
      </c>
      <c r="H7">
        <v>0.72</v>
      </c>
      <c r="I7">
        <v>0.84</v>
      </c>
      <c r="J7">
        <v>0.19</v>
      </c>
      <c r="K7">
        <v>14.32</v>
      </c>
      <c r="L7">
        <v>0.72</v>
      </c>
      <c r="N7">
        <v>2.02</v>
      </c>
      <c r="O7">
        <v>16.25</v>
      </c>
      <c r="U7">
        <f t="shared" si="0"/>
        <v>99.999999999999986</v>
      </c>
    </row>
    <row r="8" spans="1:21">
      <c r="A8" t="s">
        <v>118</v>
      </c>
      <c r="B8">
        <v>29.63</v>
      </c>
      <c r="C8">
        <v>46.33</v>
      </c>
      <c r="D8">
        <v>1.65</v>
      </c>
      <c r="E8">
        <v>1.68</v>
      </c>
      <c r="F8">
        <v>1.1599999999999999</v>
      </c>
      <c r="G8">
        <v>3.26</v>
      </c>
      <c r="H8">
        <v>0.77</v>
      </c>
      <c r="I8">
        <v>0.55000000000000004</v>
      </c>
      <c r="K8">
        <v>3.82</v>
      </c>
      <c r="L8">
        <v>0.13</v>
      </c>
      <c r="N8">
        <v>0.84</v>
      </c>
      <c r="O8">
        <v>8.84</v>
      </c>
      <c r="T8">
        <v>1.33</v>
      </c>
      <c r="U8">
        <f t="shared" si="0"/>
        <v>99.99</v>
      </c>
    </row>
    <row r="9" spans="1:21">
      <c r="A9" t="s">
        <v>119</v>
      </c>
      <c r="B9">
        <v>24.68</v>
      </c>
      <c r="C9">
        <v>41.54</v>
      </c>
      <c r="D9">
        <v>0.97</v>
      </c>
      <c r="E9">
        <v>0.74</v>
      </c>
      <c r="G9">
        <v>21.05</v>
      </c>
      <c r="I9">
        <v>0.48</v>
      </c>
      <c r="K9">
        <v>4.34</v>
      </c>
      <c r="N9">
        <v>0.47</v>
      </c>
      <c r="O9">
        <v>3.11</v>
      </c>
      <c r="R9">
        <v>1.39</v>
      </c>
      <c r="S9">
        <v>0.61</v>
      </c>
      <c r="T9">
        <v>0.63</v>
      </c>
      <c r="U9">
        <f t="shared" si="0"/>
        <v>100.00999999999999</v>
      </c>
    </row>
    <row r="10" spans="1:21">
      <c r="A10" t="s">
        <v>120</v>
      </c>
      <c r="B10">
        <v>34.96</v>
      </c>
      <c r="C10">
        <v>38.619999999999997</v>
      </c>
      <c r="E10">
        <v>0.51</v>
      </c>
      <c r="F10">
        <v>1.1299999999999999</v>
      </c>
      <c r="G10">
        <v>3.14</v>
      </c>
      <c r="J10">
        <v>0.2</v>
      </c>
      <c r="K10">
        <v>7.49</v>
      </c>
      <c r="L10">
        <v>0.37</v>
      </c>
      <c r="N10">
        <v>1.27</v>
      </c>
      <c r="O10">
        <v>10.8</v>
      </c>
      <c r="Q10">
        <v>0.45</v>
      </c>
      <c r="T10">
        <v>1.06</v>
      </c>
      <c r="U10">
        <f t="shared" si="0"/>
        <v>100</v>
      </c>
    </row>
    <row r="11" spans="1:21">
      <c r="A11" t="s">
        <v>121</v>
      </c>
      <c r="B11">
        <v>26.28</v>
      </c>
      <c r="C11">
        <v>18.38</v>
      </c>
      <c r="D11">
        <v>1.3</v>
      </c>
      <c r="E11">
        <v>2.62</v>
      </c>
      <c r="F11">
        <v>3.67</v>
      </c>
      <c r="G11">
        <v>6.66</v>
      </c>
      <c r="H11">
        <v>0.92</v>
      </c>
      <c r="I11">
        <v>0.72</v>
      </c>
      <c r="K11">
        <v>13.53</v>
      </c>
      <c r="M11">
        <v>0.42</v>
      </c>
      <c r="N11">
        <v>2.34</v>
      </c>
      <c r="O11">
        <v>21.74</v>
      </c>
      <c r="Q11">
        <v>0.57999999999999996</v>
      </c>
      <c r="T11">
        <v>0.84</v>
      </c>
      <c r="U11">
        <f t="shared" si="0"/>
        <v>100</v>
      </c>
    </row>
    <row r="12" spans="1:21">
      <c r="A12" t="s">
        <v>122</v>
      </c>
      <c r="B12">
        <v>25.08</v>
      </c>
      <c r="C12">
        <v>48.67</v>
      </c>
      <c r="D12">
        <v>0.38</v>
      </c>
      <c r="E12">
        <v>1.84</v>
      </c>
      <c r="F12">
        <v>10.66</v>
      </c>
      <c r="G12">
        <v>1.27</v>
      </c>
      <c r="K12">
        <v>0.39</v>
      </c>
      <c r="L12">
        <v>0.41</v>
      </c>
      <c r="N12">
        <v>1.66</v>
      </c>
      <c r="O12">
        <v>8.8800000000000008</v>
      </c>
      <c r="T12">
        <v>0.75</v>
      </c>
      <c r="U12">
        <f t="shared" si="0"/>
        <v>99.989999999999981</v>
      </c>
    </row>
    <row r="14" spans="1:21">
      <c r="A14" t="s">
        <v>22</v>
      </c>
      <c r="B14" s="2">
        <f>AVERAGE(B3:B12)</f>
        <v>24.655999999999999</v>
      </c>
      <c r="C14" s="2">
        <f t="shared" ref="C14:T14" si="1">AVERAGE(C3:C12)</f>
        <v>39.464000000000006</v>
      </c>
      <c r="D14" s="2">
        <f t="shared" si="1"/>
        <v>1.0511111111111111</v>
      </c>
      <c r="E14" s="2">
        <f t="shared" si="1"/>
        <v>1.5620000000000001</v>
      </c>
      <c r="F14" s="2">
        <f t="shared" si="1"/>
        <v>2.887777777777778</v>
      </c>
      <c r="G14" s="2">
        <f t="shared" si="1"/>
        <v>5.8540000000000001</v>
      </c>
      <c r="H14" s="2">
        <f t="shared" si="1"/>
        <v>0.69333333333333336</v>
      </c>
      <c r="I14" s="2">
        <f t="shared" si="1"/>
        <v>0.72714285714285698</v>
      </c>
      <c r="J14" s="4">
        <f t="shared" si="1"/>
        <v>0.19500000000000001</v>
      </c>
      <c r="K14" s="2">
        <f t="shared" si="1"/>
        <v>7.5909999999999993</v>
      </c>
      <c r="L14" s="2">
        <f t="shared" si="1"/>
        <v>0.39571428571428574</v>
      </c>
      <c r="M14" s="4">
        <f t="shared" si="1"/>
        <v>0.59499999999999997</v>
      </c>
      <c r="N14" s="2">
        <f t="shared" si="1"/>
        <v>1.45</v>
      </c>
      <c r="O14" s="2">
        <f t="shared" si="1"/>
        <v>13.338999999999999</v>
      </c>
      <c r="P14" s="4">
        <f t="shared" si="1"/>
        <v>0.31000000000000005</v>
      </c>
      <c r="Q14" s="4">
        <f t="shared" si="1"/>
        <v>0.49333333333333335</v>
      </c>
      <c r="R14" s="4">
        <f t="shared" si="1"/>
        <v>1.39</v>
      </c>
      <c r="S14" s="4">
        <f t="shared" si="1"/>
        <v>0.61</v>
      </c>
      <c r="T14" s="2">
        <f t="shared" si="1"/>
        <v>1.0999999999999999</v>
      </c>
    </row>
    <row r="15" spans="1:21">
      <c r="A15" t="s">
        <v>23</v>
      </c>
      <c r="B15" s="2">
        <f>_xlfn.STDEV.P(B3:B12)</f>
        <v>5.8788556709618263</v>
      </c>
      <c r="C15" s="2">
        <f t="shared" ref="C15:T15" si="2">_xlfn.STDEV.P(C3:C12)</f>
        <v>10.066550749884483</v>
      </c>
      <c r="D15" s="2">
        <f t="shared" si="2"/>
        <v>0.43139166129179962</v>
      </c>
      <c r="E15" s="2">
        <f t="shared" si="2"/>
        <v>0.63063142960052343</v>
      </c>
      <c r="F15" s="2">
        <f t="shared" si="2"/>
        <v>3.148660306923416</v>
      </c>
      <c r="G15" s="2">
        <f t="shared" si="2"/>
        <v>5.3419269931364655</v>
      </c>
      <c r="H15" s="2">
        <f t="shared" si="2"/>
        <v>0.12879786057574408</v>
      </c>
      <c r="I15" s="2">
        <f t="shared" si="2"/>
        <v>0.19710144492579695</v>
      </c>
      <c r="J15" s="2">
        <f t="shared" si="2"/>
        <v>5.0000000000000044E-3</v>
      </c>
      <c r="K15" s="2">
        <f t="shared" si="2"/>
        <v>4.506276622667543</v>
      </c>
      <c r="L15" s="2">
        <f t="shared" si="2"/>
        <v>0.26250753147601807</v>
      </c>
      <c r="M15" s="2">
        <f t="shared" si="2"/>
        <v>0.17500000000000004</v>
      </c>
      <c r="N15" s="2">
        <f t="shared" si="2"/>
        <v>0.80594044444983659</v>
      </c>
      <c r="O15" s="2">
        <f t="shared" si="2"/>
        <v>9.1092704976853138</v>
      </c>
      <c r="P15" s="2">
        <f t="shared" si="2"/>
        <v>0.03</v>
      </c>
      <c r="Q15" s="2">
        <f t="shared" si="2"/>
        <v>6.1282587702834367E-2</v>
      </c>
      <c r="R15" s="2">
        <f t="shared" si="2"/>
        <v>0</v>
      </c>
      <c r="S15" s="2">
        <f t="shared" si="2"/>
        <v>0</v>
      </c>
      <c r="T15" s="2">
        <f t="shared" si="2"/>
        <v>0.47352779372342174</v>
      </c>
    </row>
    <row r="17" spans="1:24">
      <c r="B17" s="1" t="s">
        <v>0</v>
      </c>
      <c r="C17" t="s">
        <v>1</v>
      </c>
      <c r="D17" t="s">
        <v>2</v>
      </c>
      <c r="E17" t="s">
        <v>10</v>
      </c>
      <c r="F17" t="s">
        <v>3</v>
      </c>
      <c r="G17" t="s">
        <v>11</v>
      </c>
      <c r="H17" t="s">
        <v>8</v>
      </c>
      <c r="I17" t="s">
        <v>4</v>
      </c>
      <c r="J17" t="s">
        <v>5</v>
      </c>
      <c r="K17" t="s">
        <v>12</v>
      </c>
      <c r="L17" t="s">
        <v>28</v>
      </c>
      <c r="M17" t="s">
        <v>37</v>
      </c>
      <c r="N17" t="s">
        <v>25</v>
      </c>
      <c r="O17" t="s">
        <v>26</v>
      </c>
      <c r="P17" t="s">
        <v>123</v>
      </c>
      <c r="Q17" t="s">
        <v>60</v>
      </c>
      <c r="R17" t="s">
        <v>124</v>
      </c>
      <c r="S17" t="s">
        <v>21</v>
      </c>
      <c r="T17" t="s">
        <v>92</v>
      </c>
      <c r="U17" t="s">
        <v>6</v>
      </c>
    </row>
    <row r="18" spans="1:24">
      <c r="A18" t="s">
        <v>113</v>
      </c>
      <c r="B18">
        <v>19.28</v>
      </c>
      <c r="D18">
        <v>1.17</v>
      </c>
      <c r="E18">
        <v>1.38</v>
      </c>
      <c r="F18">
        <v>0.92</v>
      </c>
      <c r="G18">
        <v>3.64</v>
      </c>
      <c r="H18">
        <v>0.56999999999999995</v>
      </c>
      <c r="I18">
        <v>0.79</v>
      </c>
      <c r="K18">
        <v>10.92</v>
      </c>
      <c r="L18">
        <v>0.18</v>
      </c>
      <c r="N18">
        <v>0.88</v>
      </c>
      <c r="O18">
        <v>6.1</v>
      </c>
      <c r="P18">
        <v>0.28000000000000003</v>
      </c>
      <c r="U18">
        <f t="shared" ref="U18:U27" si="3">SUM(B18:T18)</f>
        <v>46.110000000000007</v>
      </c>
    </row>
    <row r="19" spans="1:24">
      <c r="A19" t="s">
        <v>114</v>
      </c>
      <c r="B19">
        <v>26.85</v>
      </c>
      <c r="C19">
        <v>45.1</v>
      </c>
      <c r="E19">
        <v>1.35</v>
      </c>
      <c r="F19">
        <v>0.17</v>
      </c>
      <c r="G19">
        <v>2.1800000000000002</v>
      </c>
      <c r="N19">
        <v>1.34</v>
      </c>
      <c r="O19">
        <v>18.690000000000001</v>
      </c>
      <c r="P19">
        <v>0.34</v>
      </c>
      <c r="T19">
        <v>0.95</v>
      </c>
      <c r="U19">
        <f t="shared" si="3"/>
        <v>96.970000000000013</v>
      </c>
    </row>
    <row r="20" spans="1:24">
      <c r="A20" t="s">
        <v>115</v>
      </c>
      <c r="D20">
        <v>1.38</v>
      </c>
      <c r="F20">
        <v>1.26</v>
      </c>
      <c r="G20">
        <v>5.94</v>
      </c>
      <c r="I20">
        <v>1.1100000000000001</v>
      </c>
      <c r="K20">
        <v>7.64</v>
      </c>
      <c r="M20">
        <v>0.77</v>
      </c>
      <c r="U20">
        <f t="shared" si="3"/>
        <v>18.099999999999998</v>
      </c>
    </row>
    <row r="21" spans="1:24">
      <c r="A21" t="s">
        <v>116</v>
      </c>
      <c r="B21">
        <v>28.49</v>
      </c>
      <c r="C21">
        <v>38.4</v>
      </c>
      <c r="D21">
        <v>1.18</v>
      </c>
      <c r="E21">
        <v>1.34</v>
      </c>
      <c r="F21">
        <v>5.44</v>
      </c>
      <c r="G21">
        <v>5.36</v>
      </c>
      <c r="H21">
        <v>0.64</v>
      </c>
      <c r="I21">
        <v>0.6</v>
      </c>
      <c r="K21">
        <v>10.81</v>
      </c>
      <c r="O21">
        <v>4.6100000000000003</v>
      </c>
      <c r="Q21">
        <v>0.45</v>
      </c>
      <c r="T21">
        <v>2.14</v>
      </c>
      <c r="U21">
        <f t="shared" si="3"/>
        <v>99.460000000000008</v>
      </c>
    </row>
    <row r="22" spans="1:24">
      <c r="A22" t="s">
        <v>117</v>
      </c>
      <c r="C22">
        <v>37.96</v>
      </c>
      <c r="D22">
        <v>1.18</v>
      </c>
      <c r="E22">
        <v>1.68</v>
      </c>
      <c r="F22">
        <v>1.58</v>
      </c>
      <c r="G22">
        <v>6.04</v>
      </c>
      <c r="H22">
        <v>0.72</v>
      </c>
      <c r="I22">
        <v>0.84</v>
      </c>
      <c r="J22">
        <v>0.19</v>
      </c>
      <c r="N22">
        <v>2.02</v>
      </c>
      <c r="O22">
        <v>16.25</v>
      </c>
      <c r="U22">
        <f t="shared" si="3"/>
        <v>68.460000000000008</v>
      </c>
    </row>
    <row r="23" spans="1:24">
      <c r="A23" t="s">
        <v>118</v>
      </c>
      <c r="B23">
        <v>29.63</v>
      </c>
      <c r="C23">
        <v>46.33</v>
      </c>
      <c r="E23">
        <v>1.68</v>
      </c>
      <c r="F23">
        <v>1.1599999999999999</v>
      </c>
      <c r="G23">
        <v>3.26</v>
      </c>
      <c r="H23">
        <v>0.77</v>
      </c>
      <c r="I23">
        <v>0.55000000000000004</v>
      </c>
      <c r="K23">
        <v>3.82</v>
      </c>
      <c r="N23">
        <v>0.84</v>
      </c>
      <c r="O23">
        <v>8.84</v>
      </c>
      <c r="T23">
        <v>1.33</v>
      </c>
      <c r="U23">
        <f t="shared" si="3"/>
        <v>98.21</v>
      </c>
    </row>
    <row r="24" spans="1:24">
      <c r="A24" t="s">
        <v>119</v>
      </c>
      <c r="B24">
        <v>24.68</v>
      </c>
      <c r="C24">
        <v>41.54</v>
      </c>
      <c r="D24">
        <v>0.97</v>
      </c>
      <c r="K24">
        <v>4.34</v>
      </c>
      <c r="R24">
        <v>1.39</v>
      </c>
      <c r="S24">
        <v>0.61</v>
      </c>
      <c r="T24">
        <v>0.63</v>
      </c>
      <c r="U24">
        <f t="shared" si="3"/>
        <v>74.16</v>
      </c>
    </row>
    <row r="25" spans="1:24">
      <c r="A25" t="s">
        <v>120</v>
      </c>
      <c r="C25">
        <v>38.619999999999997</v>
      </c>
      <c r="F25">
        <v>1.1299999999999999</v>
      </c>
      <c r="G25">
        <v>3.14</v>
      </c>
      <c r="J25">
        <v>0.2</v>
      </c>
      <c r="K25">
        <v>7.49</v>
      </c>
      <c r="L25">
        <v>0.37</v>
      </c>
      <c r="N25">
        <v>1.27</v>
      </c>
      <c r="O25">
        <v>10.8</v>
      </c>
      <c r="Q25">
        <v>0.45</v>
      </c>
      <c r="T25">
        <v>1.06</v>
      </c>
      <c r="U25">
        <f t="shared" si="3"/>
        <v>64.530000000000015</v>
      </c>
    </row>
    <row r="26" spans="1:24">
      <c r="A26" t="s">
        <v>121</v>
      </c>
      <c r="B26">
        <v>26.28</v>
      </c>
      <c r="D26">
        <v>1.3</v>
      </c>
      <c r="F26">
        <v>3.67</v>
      </c>
      <c r="G26">
        <v>6.66</v>
      </c>
      <c r="I26">
        <v>0.72</v>
      </c>
      <c r="M26">
        <v>0.42</v>
      </c>
      <c r="O26">
        <v>21.74</v>
      </c>
      <c r="T26">
        <v>0.84</v>
      </c>
      <c r="U26">
        <f t="shared" si="3"/>
        <v>61.629999999999995</v>
      </c>
    </row>
    <row r="27" spans="1:24">
      <c r="A27" t="s">
        <v>122</v>
      </c>
      <c r="B27">
        <v>25.08</v>
      </c>
      <c r="C27">
        <v>48.67</v>
      </c>
      <c r="E27">
        <v>1.84</v>
      </c>
      <c r="G27">
        <v>1.27</v>
      </c>
      <c r="L27">
        <v>0.41</v>
      </c>
      <c r="N27">
        <v>1.66</v>
      </c>
      <c r="O27">
        <v>8.8800000000000008</v>
      </c>
      <c r="T27">
        <v>0.75</v>
      </c>
      <c r="U27">
        <f t="shared" si="3"/>
        <v>88.559999999999988</v>
      </c>
    </row>
    <row r="29" spans="1:24">
      <c r="A29" t="s">
        <v>22</v>
      </c>
      <c r="B29" s="2">
        <f>AVERAGE(B18:B27)</f>
        <v>25.755714285714287</v>
      </c>
      <c r="C29" s="2">
        <f t="shared" ref="C29:O29" si="4">AVERAGE(C18:C27)</f>
        <v>42.374285714285712</v>
      </c>
      <c r="D29" s="2">
        <f t="shared" si="4"/>
        <v>1.1966666666666665</v>
      </c>
      <c r="E29" s="2">
        <f t="shared" si="4"/>
        <v>1.5449999999999999</v>
      </c>
      <c r="F29" s="2">
        <f t="shared" si="4"/>
        <v>1.91625</v>
      </c>
      <c r="G29" s="2">
        <f t="shared" si="4"/>
        <v>4.1655555555555557</v>
      </c>
      <c r="H29" s="2">
        <f t="shared" si="4"/>
        <v>0.67500000000000004</v>
      </c>
      <c r="I29" s="2">
        <f t="shared" si="4"/>
        <v>0.7683333333333332</v>
      </c>
      <c r="J29" s="4"/>
      <c r="K29" s="2">
        <f t="shared" si="4"/>
        <v>7.5033333333333339</v>
      </c>
      <c r="L29" s="2">
        <f t="shared" si="4"/>
        <v>0.32</v>
      </c>
      <c r="M29" s="4"/>
      <c r="N29" s="2">
        <f t="shared" si="4"/>
        <v>1.335</v>
      </c>
      <c r="O29" s="2">
        <f t="shared" si="4"/>
        <v>11.988749999999998</v>
      </c>
      <c r="P29" s="4"/>
      <c r="Q29" s="4"/>
      <c r="R29" s="4"/>
      <c r="S29" s="4"/>
      <c r="T29" s="2"/>
    </row>
    <row r="30" spans="1:24">
      <c r="A30" t="s">
        <v>23</v>
      </c>
      <c r="B30" s="2">
        <f>_xlfn.STDEV.P(B18:B27)</f>
        <v>3.1054645713775759</v>
      </c>
      <c r="C30" s="2">
        <f t="shared" ref="C30:O30" si="5">_xlfn.STDEV.P(C18:C27)</f>
        <v>4.0139893129007751</v>
      </c>
      <c r="D30" s="2">
        <f t="shared" si="5"/>
        <v>0.12710450643291918</v>
      </c>
      <c r="E30" s="2">
        <f t="shared" si="5"/>
        <v>0.19610796346230666</v>
      </c>
      <c r="F30" s="2">
        <f t="shared" si="5"/>
        <v>1.6304979109155584</v>
      </c>
      <c r="G30" s="2">
        <f t="shared" si="5"/>
        <v>1.7884140156457131</v>
      </c>
      <c r="H30" s="2">
        <f t="shared" si="5"/>
        <v>7.6321687612368169E-2</v>
      </c>
      <c r="I30" s="2">
        <f t="shared" si="5"/>
        <v>0.18288581744417043</v>
      </c>
      <c r="J30" s="2"/>
      <c r="K30" s="2">
        <f t="shared" si="5"/>
        <v>2.7748913892659326</v>
      </c>
      <c r="L30" s="2">
        <f t="shared" si="5"/>
        <v>0.10033277962194942</v>
      </c>
      <c r="M30" s="2"/>
      <c r="N30" s="2">
        <f t="shared" si="5"/>
        <v>0.41455799755080491</v>
      </c>
      <c r="O30" s="2">
        <f t="shared" si="5"/>
        <v>5.7908039975032857</v>
      </c>
      <c r="P30" s="2"/>
      <c r="Q30" s="2"/>
      <c r="R30" s="2"/>
      <c r="S30" s="2"/>
      <c r="T30" s="2"/>
    </row>
    <row r="32" spans="1:24">
      <c r="B32" s="6" t="s">
        <v>0</v>
      </c>
      <c r="C32" s="7" t="s">
        <v>1</v>
      </c>
      <c r="D32" s="7" t="s">
        <v>49</v>
      </c>
      <c r="E32" s="7" t="s">
        <v>10</v>
      </c>
      <c r="F32" s="7" t="s">
        <v>3</v>
      </c>
      <c r="G32" s="7" t="s">
        <v>11</v>
      </c>
      <c r="H32" s="7" t="s">
        <v>2</v>
      </c>
      <c r="I32" s="7" t="s">
        <v>8</v>
      </c>
      <c r="J32" s="7" t="s">
        <v>4</v>
      </c>
      <c r="K32" s="7" t="s">
        <v>81</v>
      </c>
      <c r="L32" s="7" t="s">
        <v>5</v>
      </c>
      <c r="M32" s="7" t="s">
        <v>12</v>
      </c>
      <c r="N32" s="7" t="s">
        <v>28</v>
      </c>
      <c r="O32" s="7" t="s">
        <v>60</v>
      </c>
      <c r="P32" s="7" t="s">
        <v>37</v>
      </c>
      <c r="Q32" s="7" t="s">
        <v>25</v>
      </c>
      <c r="R32" s="7" t="s">
        <v>26</v>
      </c>
      <c r="S32" s="7" t="s">
        <v>48</v>
      </c>
      <c r="T32" s="7" t="s">
        <v>92</v>
      </c>
      <c r="U32" s="7" t="s">
        <v>21</v>
      </c>
      <c r="V32" s="7" t="s">
        <v>123</v>
      </c>
      <c r="W32" s="7" t="s">
        <v>124</v>
      </c>
      <c r="X32" s="7" t="s">
        <v>175</v>
      </c>
    </row>
    <row r="33" spans="2:18">
      <c r="B33" s="2">
        <f>B29</f>
        <v>25.755714285714287</v>
      </c>
      <c r="C33" s="2">
        <f>C29</f>
        <v>42.374285714285712</v>
      </c>
      <c r="E33" s="2">
        <f t="shared" ref="E33:G34" si="6">E29</f>
        <v>1.5449999999999999</v>
      </c>
      <c r="F33" s="2">
        <f t="shared" si="6"/>
        <v>1.91625</v>
      </c>
      <c r="G33" s="2">
        <f t="shared" si="6"/>
        <v>4.1655555555555557</v>
      </c>
      <c r="H33" s="2">
        <f>D29</f>
        <v>1.1966666666666665</v>
      </c>
      <c r="I33" s="2">
        <f>H29</f>
        <v>0.67500000000000004</v>
      </c>
      <c r="J33" s="2">
        <f>I29</f>
        <v>0.7683333333333332</v>
      </c>
      <c r="M33" s="2">
        <f>K29</f>
        <v>7.5033333333333339</v>
      </c>
      <c r="N33" s="2">
        <f>L29</f>
        <v>0.32</v>
      </c>
      <c r="Q33" s="2">
        <f>N29</f>
        <v>1.335</v>
      </c>
      <c r="R33" s="2">
        <f>O29</f>
        <v>11.988749999999998</v>
      </c>
    </row>
    <row r="34" spans="2:18">
      <c r="B34" s="2">
        <f>B30</f>
        <v>3.1054645713775759</v>
      </c>
      <c r="C34" s="2">
        <f>C30</f>
        <v>4.0139893129007751</v>
      </c>
      <c r="E34" s="2">
        <f t="shared" si="6"/>
        <v>0.19610796346230666</v>
      </c>
      <c r="F34" s="2">
        <f t="shared" si="6"/>
        <v>1.6304979109155584</v>
      </c>
      <c r="G34" s="2">
        <f t="shared" si="6"/>
        <v>1.7884140156457131</v>
      </c>
      <c r="H34" s="2">
        <f>D30</f>
        <v>0.12710450643291918</v>
      </c>
      <c r="I34" s="2">
        <f>H30</f>
        <v>7.6321687612368169E-2</v>
      </c>
      <c r="J34" s="2">
        <f>I30</f>
        <v>0.18288581744417043</v>
      </c>
      <c r="M34" s="2">
        <f>K30</f>
        <v>2.7748913892659326</v>
      </c>
      <c r="N34" s="2">
        <f>L30</f>
        <v>0.10033277962194942</v>
      </c>
      <c r="Q34" s="2">
        <f>N30</f>
        <v>0.41455799755080491</v>
      </c>
      <c r="R34" s="2">
        <f>O30</f>
        <v>5.7908039975032857</v>
      </c>
    </row>
  </sheetData>
  <conditionalFormatting sqref="B12">
    <cfRule type="cellIs" dxfId="111" priority="13" operator="lessThan">
      <formula>B$14-B$15</formula>
    </cfRule>
    <cfRule type="cellIs" dxfId="110" priority="14" operator="greaterThan">
      <formula>B$14+B$15</formula>
    </cfRule>
  </conditionalFormatting>
  <conditionalFormatting sqref="B3:B11">
    <cfRule type="cellIs" dxfId="109" priority="15" operator="lessThan">
      <formula>B$14-B$15</formula>
    </cfRule>
    <cfRule type="cellIs" dxfId="108" priority="16" operator="greaterThan">
      <formula>B$14+B$15</formula>
    </cfRule>
  </conditionalFormatting>
  <conditionalFormatting sqref="C12:Q12">
    <cfRule type="cellIs" dxfId="107" priority="9" operator="lessThan">
      <formula>C$14-C$15</formula>
    </cfRule>
    <cfRule type="cellIs" dxfId="106" priority="10" operator="greaterThan">
      <formula>C$14+C$15</formula>
    </cfRule>
  </conditionalFormatting>
  <conditionalFormatting sqref="C3:Q11">
    <cfRule type="cellIs" dxfId="105" priority="11" operator="lessThan">
      <formula>C$14-C$15</formula>
    </cfRule>
    <cfRule type="cellIs" dxfId="104" priority="12" operator="greaterThan">
      <formula>C$14+C$15</formula>
    </cfRule>
  </conditionalFormatting>
  <conditionalFormatting sqref="B27">
    <cfRule type="cellIs" dxfId="103" priority="5" operator="lessThan">
      <formula>B$14-B$15</formula>
    </cfRule>
    <cfRule type="cellIs" dxfId="102" priority="6" operator="greaterThan">
      <formula>B$14+B$15</formula>
    </cfRule>
  </conditionalFormatting>
  <conditionalFormatting sqref="B18:B26">
    <cfRule type="cellIs" dxfId="101" priority="7" operator="lessThan">
      <formula>B$14-B$15</formula>
    </cfRule>
    <cfRule type="cellIs" dxfId="100" priority="8" operator="greaterThan">
      <formula>B$14+B$15</formula>
    </cfRule>
  </conditionalFormatting>
  <conditionalFormatting sqref="C27:Q27">
    <cfRule type="cellIs" dxfId="99" priority="1" operator="lessThan">
      <formula>C$14-C$15</formula>
    </cfRule>
    <cfRule type="cellIs" dxfId="98" priority="2" operator="greaterThan">
      <formula>C$14+C$15</formula>
    </cfRule>
  </conditionalFormatting>
  <conditionalFormatting sqref="C18:Q26">
    <cfRule type="cellIs" dxfId="97" priority="3" operator="lessThan">
      <formula>C$14-C$15</formula>
    </cfRule>
    <cfRule type="cellIs" dxfId="96" priority="4" operator="greaterThan">
      <formula>C$14+C$15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4"/>
  <sheetViews>
    <sheetView topLeftCell="A3" workbookViewId="0">
      <selection activeCell="B22" sqref="B22"/>
    </sheetView>
  </sheetViews>
  <sheetFormatPr baseColWidth="10" defaultRowHeight="15" x14ac:dyDescent="0"/>
  <sheetData>
    <row r="2" spans="1:19">
      <c r="B2" s="1" t="s">
        <v>0</v>
      </c>
      <c r="C2" t="s">
        <v>1</v>
      </c>
      <c r="D2" t="s">
        <v>2</v>
      </c>
      <c r="E2" t="s">
        <v>10</v>
      </c>
      <c r="F2" t="s">
        <v>3</v>
      </c>
      <c r="G2" t="s">
        <v>11</v>
      </c>
      <c r="H2" t="s">
        <v>8</v>
      </c>
      <c r="I2" t="s">
        <v>4</v>
      </c>
      <c r="J2" t="s">
        <v>5</v>
      </c>
      <c r="K2" t="s">
        <v>12</v>
      </c>
      <c r="L2" t="s">
        <v>28</v>
      </c>
      <c r="M2" t="s">
        <v>37</v>
      </c>
      <c r="N2" t="s">
        <v>25</v>
      </c>
      <c r="O2" t="s">
        <v>26</v>
      </c>
      <c r="P2" t="s">
        <v>123</v>
      </c>
      <c r="Q2" t="s">
        <v>60</v>
      </c>
      <c r="R2" t="s">
        <v>92</v>
      </c>
      <c r="S2" t="s">
        <v>6</v>
      </c>
    </row>
    <row r="3" spans="1:19">
      <c r="A3" t="s">
        <v>125</v>
      </c>
      <c r="B3">
        <v>31.73</v>
      </c>
      <c r="C3">
        <v>51.33</v>
      </c>
      <c r="D3">
        <v>2.81</v>
      </c>
      <c r="E3">
        <v>1.17</v>
      </c>
      <c r="F3">
        <v>0.61</v>
      </c>
      <c r="G3">
        <v>1.67</v>
      </c>
      <c r="H3">
        <v>1.9</v>
      </c>
      <c r="I3">
        <v>0.63</v>
      </c>
      <c r="J3">
        <v>0.13</v>
      </c>
      <c r="K3">
        <v>4.41</v>
      </c>
      <c r="L3">
        <v>0.18</v>
      </c>
      <c r="N3">
        <v>0.27</v>
      </c>
      <c r="O3">
        <v>2.13</v>
      </c>
      <c r="R3">
        <v>1.03</v>
      </c>
      <c r="S3">
        <f t="shared" ref="S3:S12" si="0">SUM(B3:R3)</f>
        <v>100</v>
      </c>
    </row>
    <row r="4" spans="1:19">
      <c r="A4" t="s">
        <v>126</v>
      </c>
      <c r="B4">
        <v>19.21</v>
      </c>
      <c r="C4">
        <v>51.37</v>
      </c>
      <c r="D4">
        <v>0.59</v>
      </c>
      <c r="E4">
        <v>2.2000000000000002</v>
      </c>
      <c r="F4">
        <v>1.86</v>
      </c>
      <c r="G4">
        <v>6.05</v>
      </c>
      <c r="H4">
        <v>0.32</v>
      </c>
      <c r="I4">
        <v>0.2</v>
      </c>
      <c r="J4">
        <v>0.15</v>
      </c>
      <c r="K4">
        <v>8.36</v>
      </c>
      <c r="L4">
        <v>0.22</v>
      </c>
      <c r="N4">
        <v>0.99</v>
      </c>
      <c r="O4">
        <v>8.4600000000000009</v>
      </c>
      <c r="S4">
        <f t="shared" si="0"/>
        <v>99.97999999999999</v>
      </c>
    </row>
    <row r="5" spans="1:19">
      <c r="A5" t="s">
        <v>127</v>
      </c>
      <c r="B5">
        <v>29.78</v>
      </c>
      <c r="C5">
        <v>48.75</v>
      </c>
      <c r="D5">
        <v>0.67</v>
      </c>
      <c r="E5">
        <v>1.36</v>
      </c>
      <c r="F5">
        <v>1.96</v>
      </c>
      <c r="G5">
        <v>5.2</v>
      </c>
      <c r="H5">
        <v>0.47</v>
      </c>
      <c r="I5">
        <v>0.25</v>
      </c>
      <c r="J5">
        <v>0.22</v>
      </c>
      <c r="K5">
        <v>6.96</v>
      </c>
      <c r="L5">
        <v>0.15</v>
      </c>
      <c r="N5">
        <v>0.34</v>
      </c>
      <c r="O5">
        <v>2.92</v>
      </c>
      <c r="R5">
        <v>0.97</v>
      </c>
      <c r="S5">
        <f t="shared" si="0"/>
        <v>100</v>
      </c>
    </row>
    <row r="6" spans="1:19">
      <c r="A6" t="s">
        <v>128</v>
      </c>
      <c r="B6">
        <v>17.2</v>
      </c>
      <c r="C6">
        <v>50.87</v>
      </c>
      <c r="D6">
        <v>0.54</v>
      </c>
      <c r="E6">
        <v>2.0499999999999998</v>
      </c>
      <c r="F6">
        <v>2.21</v>
      </c>
      <c r="G6">
        <v>6.32</v>
      </c>
      <c r="H6">
        <v>0.39</v>
      </c>
      <c r="I6">
        <v>0.39</v>
      </c>
      <c r="J6">
        <v>0.16</v>
      </c>
      <c r="K6">
        <v>9.67</v>
      </c>
      <c r="L6">
        <v>0.27</v>
      </c>
      <c r="M6">
        <v>0.31</v>
      </c>
      <c r="N6">
        <v>1.1100000000000001</v>
      </c>
      <c r="O6">
        <v>8.5</v>
      </c>
      <c r="S6">
        <f t="shared" si="0"/>
        <v>99.99</v>
      </c>
    </row>
    <row r="7" spans="1:19">
      <c r="A7" t="s">
        <v>129</v>
      </c>
      <c r="B7">
        <v>5.81</v>
      </c>
      <c r="C7">
        <v>38.450000000000003</v>
      </c>
      <c r="D7">
        <v>0.81</v>
      </c>
      <c r="E7">
        <v>4.1399999999999997</v>
      </c>
      <c r="F7">
        <v>1.1299999999999999</v>
      </c>
      <c r="G7">
        <v>3.62</v>
      </c>
      <c r="H7">
        <v>0.52</v>
      </c>
      <c r="I7">
        <v>0.24</v>
      </c>
      <c r="K7">
        <v>4.1100000000000003</v>
      </c>
      <c r="M7">
        <v>0.45</v>
      </c>
      <c r="N7">
        <v>5.34</v>
      </c>
      <c r="O7">
        <v>34.78</v>
      </c>
      <c r="P7">
        <v>0.61</v>
      </c>
      <c r="S7">
        <f t="shared" si="0"/>
        <v>100.01000000000002</v>
      </c>
    </row>
    <row r="8" spans="1:19">
      <c r="A8" t="s">
        <v>130</v>
      </c>
      <c r="B8">
        <v>22.62</v>
      </c>
      <c r="C8">
        <v>51.64</v>
      </c>
      <c r="D8">
        <v>0.27</v>
      </c>
      <c r="E8">
        <v>2.91</v>
      </c>
      <c r="F8">
        <v>0.6</v>
      </c>
      <c r="G8">
        <v>6.9</v>
      </c>
      <c r="H8">
        <v>0.33</v>
      </c>
      <c r="K8">
        <v>11.47</v>
      </c>
      <c r="L8">
        <v>0.12</v>
      </c>
      <c r="N8">
        <v>0.38</v>
      </c>
      <c r="O8">
        <v>2.2200000000000002</v>
      </c>
      <c r="R8">
        <v>0.54</v>
      </c>
      <c r="S8">
        <f t="shared" si="0"/>
        <v>100</v>
      </c>
    </row>
    <row r="9" spans="1:19">
      <c r="A9" t="s">
        <v>131</v>
      </c>
      <c r="B9">
        <v>40.6</v>
      </c>
      <c r="C9">
        <v>38.549999999999997</v>
      </c>
      <c r="D9">
        <v>4.03</v>
      </c>
      <c r="E9">
        <v>1.45</v>
      </c>
      <c r="F9">
        <v>0.35</v>
      </c>
      <c r="G9">
        <v>1.38</v>
      </c>
      <c r="H9">
        <v>3.08</v>
      </c>
      <c r="I9">
        <v>1.2</v>
      </c>
      <c r="K9">
        <v>4.3899999999999997</v>
      </c>
      <c r="N9">
        <v>0.36</v>
      </c>
      <c r="O9">
        <v>2.31</v>
      </c>
      <c r="R9">
        <v>2.3199999999999998</v>
      </c>
      <c r="S9">
        <f t="shared" si="0"/>
        <v>100.02</v>
      </c>
    </row>
    <row r="10" spans="1:19">
      <c r="A10" t="s">
        <v>132</v>
      </c>
      <c r="B10">
        <v>29.78</v>
      </c>
      <c r="C10">
        <v>46.34</v>
      </c>
      <c r="D10">
        <v>2.17</v>
      </c>
      <c r="E10">
        <v>1.69</v>
      </c>
      <c r="F10">
        <v>1.91</v>
      </c>
      <c r="G10">
        <v>3.56</v>
      </c>
      <c r="H10">
        <v>1.1499999999999999</v>
      </c>
      <c r="I10">
        <v>0.48</v>
      </c>
      <c r="J10">
        <v>0.35</v>
      </c>
      <c r="K10">
        <v>5.59</v>
      </c>
      <c r="N10">
        <v>0.65</v>
      </c>
      <c r="O10">
        <v>4.97</v>
      </c>
      <c r="Q10">
        <v>0.33</v>
      </c>
      <c r="R10">
        <v>1.03</v>
      </c>
      <c r="S10">
        <f t="shared" si="0"/>
        <v>100.00000000000001</v>
      </c>
    </row>
    <row r="11" spans="1:19">
      <c r="A11" t="s">
        <v>133</v>
      </c>
      <c r="B11">
        <v>44.26</v>
      </c>
      <c r="C11">
        <v>35.26</v>
      </c>
      <c r="D11">
        <v>4.59</v>
      </c>
      <c r="E11">
        <v>1.58</v>
      </c>
      <c r="F11">
        <v>0.66</v>
      </c>
      <c r="G11">
        <v>2.52</v>
      </c>
      <c r="H11">
        <v>2.46</v>
      </c>
      <c r="I11">
        <v>2.67</v>
      </c>
      <c r="J11">
        <v>0.54</v>
      </c>
      <c r="N11">
        <v>0.54</v>
      </c>
      <c r="O11">
        <v>2.65</v>
      </c>
      <c r="R11">
        <v>2.2599999999999998</v>
      </c>
      <c r="S11">
        <f t="shared" si="0"/>
        <v>99.990000000000009</v>
      </c>
    </row>
    <row r="12" spans="1:19">
      <c r="A12" t="s">
        <v>134</v>
      </c>
      <c r="B12">
        <v>30.14</v>
      </c>
      <c r="C12">
        <v>45.51</v>
      </c>
      <c r="D12">
        <v>1.79</v>
      </c>
      <c r="E12">
        <v>1.1399999999999999</v>
      </c>
      <c r="F12">
        <v>4.1500000000000004</v>
      </c>
      <c r="G12">
        <v>4.82</v>
      </c>
      <c r="H12">
        <v>0.93</v>
      </c>
      <c r="J12">
        <v>0.25</v>
      </c>
      <c r="K12">
        <v>7.72</v>
      </c>
      <c r="O12">
        <v>2.16</v>
      </c>
      <c r="R12">
        <v>1.4</v>
      </c>
      <c r="S12">
        <f t="shared" si="0"/>
        <v>100.01000000000002</v>
      </c>
    </row>
    <row r="14" spans="1:19">
      <c r="A14" t="s">
        <v>22</v>
      </c>
      <c r="B14" s="2">
        <f>AVERAGE(B3:B12)</f>
        <v>27.113</v>
      </c>
      <c r="C14" s="2">
        <f t="shared" ref="C14:R14" si="1">AVERAGE(C3:C12)</f>
        <v>45.806999999999995</v>
      </c>
      <c r="D14" s="2">
        <f t="shared" si="1"/>
        <v>1.8269999999999995</v>
      </c>
      <c r="E14" s="2">
        <f t="shared" si="1"/>
        <v>1.9689999999999999</v>
      </c>
      <c r="F14" s="2">
        <f t="shared" si="1"/>
        <v>1.544</v>
      </c>
      <c r="G14" s="2">
        <f t="shared" si="1"/>
        <v>4.2040000000000006</v>
      </c>
      <c r="H14" s="2">
        <f t="shared" si="1"/>
        <v>1.155</v>
      </c>
      <c r="I14" s="2">
        <f t="shared" si="1"/>
        <v>0.75750000000000006</v>
      </c>
      <c r="J14" s="2">
        <f t="shared" si="1"/>
        <v>0.25714285714285717</v>
      </c>
      <c r="K14" s="2">
        <f t="shared" si="1"/>
        <v>6.9644444444444433</v>
      </c>
      <c r="L14" s="4">
        <f t="shared" si="1"/>
        <v>0.188</v>
      </c>
      <c r="M14" s="4">
        <f t="shared" si="1"/>
        <v>0.38</v>
      </c>
      <c r="N14" s="2">
        <f t="shared" si="1"/>
        <v>1.108888888888889</v>
      </c>
      <c r="O14" s="2">
        <f t="shared" si="1"/>
        <v>7.1100000000000012</v>
      </c>
      <c r="P14" s="4">
        <f t="shared" si="1"/>
        <v>0.61</v>
      </c>
      <c r="Q14" s="4">
        <f t="shared" si="1"/>
        <v>0.33</v>
      </c>
      <c r="R14" s="2">
        <f t="shared" si="1"/>
        <v>1.3642857142857141</v>
      </c>
    </row>
    <row r="15" spans="1:19">
      <c r="A15" t="s">
        <v>23</v>
      </c>
      <c r="B15" s="2">
        <f>_xlfn.STDEV.P(B3:B12)</f>
        <v>10.748738577154068</v>
      </c>
      <c r="C15" s="2">
        <f t="shared" ref="C15:R15" si="2">_xlfn.STDEV.P(C3:C12)</f>
        <v>5.9005983594886953</v>
      </c>
      <c r="D15" s="2">
        <f t="shared" si="2"/>
        <v>1.4682101348240315</v>
      </c>
      <c r="E15" s="2">
        <f t="shared" si="2"/>
        <v>0.88621047161495481</v>
      </c>
      <c r="F15" s="2">
        <f t="shared" si="2"/>
        <v>1.0855247578936191</v>
      </c>
      <c r="G15" s="2">
        <f t="shared" si="2"/>
        <v>1.8577631711281166</v>
      </c>
      <c r="H15" s="2">
        <f t="shared" si="2"/>
        <v>0.94073641366750538</v>
      </c>
      <c r="I15" s="2">
        <f t="shared" si="2"/>
        <v>0.7840559610129878</v>
      </c>
      <c r="J15" s="2">
        <f t="shared" si="2"/>
        <v>0.13477115902938011</v>
      </c>
      <c r="K15" s="2">
        <f t="shared" si="2"/>
        <v>2.434210394956358</v>
      </c>
      <c r="L15" s="2">
        <f t="shared" si="2"/>
        <v>5.2687759489277931E-2</v>
      </c>
      <c r="M15" s="2">
        <f t="shared" si="2"/>
        <v>7.0000000000000104E-2</v>
      </c>
      <c r="N15" s="2">
        <f t="shared" si="2"/>
        <v>1.521610582715597</v>
      </c>
      <c r="O15" s="2">
        <f t="shared" si="2"/>
        <v>9.5271496261998543</v>
      </c>
      <c r="P15" s="2">
        <f t="shared" si="2"/>
        <v>0</v>
      </c>
      <c r="Q15" s="2">
        <f t="shared" si="2"/>
        <v>0</v>
      </c>
      <c r="R15" s="2">
        <f t="shared" si="2"/>
        <v>0.62966787487774922</v>
      </c>
    </row>
    <row r="17" spans="1:24">
      <c r="B17" s="1" t="s">
        <v>0</v>
      </c>
      <c r="C17" t="s">
        <v>1</v>
      </c>
      <c r="D17" t="s">
        <v>2</v>
      </c>
      <c r="E17" t="s">
        <v>10</v>
      </c>
      <c r="F17" t="s">
        <v>3</v>
      </c>
      <c r="G17" t="s">
        <v>11</v>
      </c>
      <c r="H17" t="s">
        <v>8</v>
      </c>
      <c r="I17" t="s">
        <v>4</v>
      </c>
      <c r="J17" t="s">
        <v>5</v>
      </c>
      <c r="K17" t="s">
        <v>12</v>
      </c>
      <c r="L17" t="s">
        <v>28</v>
      </c>
      <c r="M17" t="s">
        <v>37</v>
      </c>
      <c r="N17" t="s">
        <v>25</v>
      </c>
      <c r="O17" t="s">
        <v>26</v>
      </c>
      <c r="P17" t="s">
        <v>123</v>
      </c>
      <c r="Q17" t="s">
        <v>60</v>
      </c>
      <c r="R17" t="s">
        <v>92</v>
      </c>
      <c r="S17" t="s">
        <v>6</v>
      </c>
    </row>
    <row r="18" spans="1:24">
      <c r="A18" t="s">
        <v>125</v>
      </c>
      <c r="B18">
        <v>31.73</v>
      </c>
      <c r="C18">
        <v>51.33</v>
      </c>
      <c r="D18">
        <v>2.81</v>
      </c>
      <c r="E18">
        <v>1.17</v>
      </c>
      <c r="F18">
        <v>0.61</v>
      </c>
      <c r="H18">
        <v>1.9</v>
      </c>
      <c r="I18">
        <v>0.63</v>
      </c>
      <c r="J18">
        <v>0.13</v>
      </c>
      <c r="L18">
        <v>0.18</v>
      </c>
      <c r="N18">
        <v>0.27</v>
      </c>
      <c r="O18">
        <v>2.13</v>
      </c>
      <c r="R18">
        <v>1.03</v>
      </c>
      <c r="S18">
        <f t="shared" ref="S18:S27" si="3">SUM(B18:R18)</f>
        <v>93.92</v>
      </c>
    </row>
    <row r="19" spans="1:24">
      <c r="A19" t="s">
        <v>126</v>
      </c>
      <c r="B19">
        <v>19.21</v>
      </c>
      <c r="C19">
        <v>51.37</v>
      </c>
      <c r="D19">
        <v>0.59</v>
      </c>
      <c r="E19">
        <v>2.2000000000000002</v>
      </c>
      <c r="F19">
        <v>1.86</v>
      </c>
      <c r="G19">
        <v>6.05</v>
      </c>
      <c r="H19">
        <v>0.32</v>
      </c>
      <c r="I19">
        <v>0.2</v>
      </c>
      <c r="J19">
        <v>0.15</v>
      </c>
      <c r="K19">
        <v>8.36</v>
      </c>
      <c r="L19">
        <v>0.22</v>
      </c>
      <c r="N19">
        <v>0.99</v>
      </c>
      <c r="O19">
        <v>8.4600000000000009</v>
      </c>
      <c r="S19">
        <f t="shared" si="3"/>
        <v>99.97999999999999</v>
      </c>
    </row>
    <row r="20" spans="1:24">
      <c r="A20" t="s">
        <v>127</v>
      </c>
      <c r="B20">
        <v>29.78</v>
      </c>
      <c r="C20">
        <v>48.75</v>
      </c>
      <c r="D20">
        <v>0.67</v>
      </c>
      <c r="E20">
        <v>1.36</v>
      </c>
      <c r="F20">
        <v>1.96</v>
      </c>
      <c r="G20">
        <v>5.2</v>
      </c>
      <c r="H20">
        <v>0.47</v>
      </c>
      <c r="I20">
        <v>0.25</v>
      </c>
      <c r="J20">
        <v>0.22</v>
      </c>
      <c r="K20">
        <v>6.96</v>
      </c>
      <c r="L20">
        <v>0.15</v>
      </c>
      <c r="N20">
        <v>0.34</v>
      </c>
      <c r="O20">
        <v>2.92</v>
      </c>
      <c r="R20">
        <v>0.97</v>
      </c>
      <c r="S20">
        <f t="shared" si="3"/>
        <v>100</v>
      </c>
    </row>
    <row r="21" spans="1:24">
      <c r="A21" t="s">
        <v>128</v>
      </c>
      <c r="B21">
        <v>17.2</v>
      </c>
      <c r="C21">
        <v>50.87</v>
      </c>
      <c r="D21">
        <v>0.54</v>
      </c>
      <c r="E21">
        <v>2.0499999999999998</v>
      </c>
      <c r="F21">
        <v>2.21</v>
      </c>
      <c r="H21">
        <v>0.39</v>
      </c>
      <c r="I21">
        <v>0.39</v>
      </c>
      <c r="J21">
        <v>0.16</v>
      </c>
      <c r="M21">
        <v>0.31</v>
      </c>
      <c r="N21">
        <v>1.1100000000000001</v>
      </c>
      <c r="O21">
        <v>8.5</v>
      </c>
      <c r="S21">
        <f t="shared" si="3"/>
        <v>83.72999999999999</v>
      </c>
    </row>
    <row r="22" spans="1:24">
      <c r="A22" t="s">
        <v>129</v>
      </c>
      <c r="D22">
        <v>0.81</v>
      </c>
      <c r="F22">
        <v>1.1299999999999999</v>
      </c>
      <c r="G22">
        <v>3.62</v>
      </c>
      <c r="H22">
        <v>0.52</v>
      </c>
      <c r="I22">
        <v>0.24</v>
      </c>
      <c r="M22">
        <v>0.45</v>
      </c>
      <c r="P22">
        <v>0.61</v>
      </c>
      <c r="S22">
        <f t="shared" si="3"/>
        <v>7.3800000000000008</v>
      </c>
    </row>
    <row r="23" spans="1:24">
      <c r="A23" t="s">
        <v>130</v>
      </c>
      <c r="B23">
        <v>22.62</v>
      </c>
      <c r="C23">
        <v>51.64</v>
      </c>
      <c r="F23">
        <v>0.6</v>
      </c>
      <c r="H23">
        <v>0.33</v>
      </c>
      <c r="N23">
        <v>0.38</v>
      </c>
      <c r="O23">
        <v>2.2200000000000002</v>
      </c>
      <c r="R23">
        <v>0.54</v>
      </c>
      <c r="S23">
        <f t="shared" si="3"/>
        <v>78.33</v>
      </c>
    </row>
    <row r="24" spans="1:24">
      <c r="A24" t="s">
        <v>131</v>
      </c>
      <c r="E24">
        <v>1.45</v>
      </c>
      <c r="I24">
        <v>1.2</v>
      </c>
      <c r="N24">
        <v>0.36</v>
      </c>
      <c r="O24">
        <v>2.31</v>
      </c>
      <c r="R24">
        <v>2.3199999999999998</v>
      </c>
      <c r="S24">
        <f t="shared" si="3"/>
        <v>7.6400000000000006</v>
      </c>
    </row>
    <row r="25" spans="1:24">
      <c r="A25" t="s">
        <v>132</v>
      </c>
      <c r="B25">
        <v>29.78</v>
      </c>
      <c r="C25">
        <v>46.34</v>
      </c>
      <c r="D25">
        <v>2.17</v>
      </c>
      <c r="E25">
        <v>1.69</v>
      </c>
      <c r="F25">
        <v>1.91</v>
      </c>
      <c r="G25">
        <v>3.56</v>
      </c>
      <c r="H25">
        <v>1.1499999999999999</v>
      </c>
      <c r="I25">
        <v>0.48</v>
      </c>
      <c r="J25">
        <v>0.35</v>
      </c>
      <c r="K25">
        <v>5.59</v>
      </c>
      <c r="N25">
        <v>0.65</v>
      </c>
      <c r="O25">
        <v>4.97</v>
      </c>
      <c r="Q25">
        <v>0.33</v>
      </c>
      <c r="R25">
        <v>1.03</v>
      </c>
      <c r="S25">
        <f t="shared" si="3"/>
        <v>100.00000000000001</v>
      </c>
    </row>
    <row r="26" spans="1:24">
      <c r="A26" t="s">
        <v>133</v>
      </c>
      <c r="E26">
        <v>1.58</v>
      </c>
      <c r="F26">
        <v>0.66</v>
      </c>
      <c r="G26">
        <v>2.52</v>
      </c>
      <c r="N26">
        <v>0.54</v>
      </c>
      <c r="O26">
        <v>2.65</v>
      </c>
      <c r="R26">
        <v>2.2599999999999998</v>
      </c>
      <c r="S26">
        <f t="shared" si="3"/>
        <v>10.209999999999999</v>
      </c>
    </row>
    <row r="27" spans="1:24">
      <c r="A27" t="s">
        <v>134</v>
      </c>
      <c r="B27">
        <v>30.14</v>
      </c>
      <c r="C27">
        <v>45.51</v>
      </c>
      <c r="D27">
        <v>1.79</v>
      </c>
      <c r="E27">
        <v>1.1399999999999999</v>
      </c>
      <c r="G27">
        <v>4.82</v>
      </c>
      <c r="H27">
        <v>0.93</v>
      </c>
      <c r="J27">
        <v>0.25</v>
      </c>
      <c r="K27">
        <v>7.72</v>
      </c>
      <c r="O27">
        <v>2.16</v>
      </c>
      <c r="R27">
        <v>1.4</v>
      </c>
      <c r="S27">
        <f t="shared" si="3"/>
        <v>95.860000000000014</v>
      </c>
    </row>
    <row r="29" spans="1:24">
      <c r="A29" t="s">
        <v>22</v>
      </c>
      <c r="B29" s="2">
        <f>AVERAGE(B18:B27)</f>
        <v>25.779999999999998</v>
      </c>
      <c r="C29" s="2">
        <f t="shared" ref="C29:O29" si="4">AVERAGE(C18:C27)</f>
        <v>49.401428571428561</v>
      </c>
      <c r="D29" s="2">
        <f t="shared" si="4"/>
        <v>1.3399999999999999</v>
      </c>
      <c r="E29" s="2">
        <f t="shared" si="4"/>
        <v>1.58</v>
      </c>
      <c r="F29" s="2">
        <f t="shared" si="4"/>
        <v>1.3674999999999999</v>
      </c>
      <c r="G29" s="2">
        <f t="shared" si="4"/>
        <v>4.2949999999999999</v>
      </c>
      <c r="H29" s="2">
        <f t="shared" si="4"/>
        <v>0.75124999999999997</v>
      </c>
      <c r="I29" s="2">
        <f t="shared" si="4"/>
        <v>0.48428571428571432</v>
      </c>
      <c r="J29" s="2">
        <f t="shared" si="4"/>
        <v>0.21</v>
      </c>
      <c r="K29" s="2">
        <f t="shared" si="4"/>
        <v>7.1574999999999998</v>
      </c>
      <c r="L29" s="4">
        <f t="shared" si="4"/>
        <v>0.18333333333333335</v>
      </c>
      <c r="M29" s="4"/>
      <c r="N29" s="2">
        <f t="shared" si="4"/>
        <v>0.57999999999999996</v>
      </c>
      <c r="O29" s="2">
        <f t="shared" si="4"/>
        <v>4.0355555555555549</v>
      </c>
      <c r="P29" s="4"/>
      <c r="Q29" s="4"/>
      <c r="R29" s="2"/>
    </row>
    <row r="30" spans="1:24">
      <c r="A30" t="s">
        <v>23</v>
      </c>
      <c r="B30" s="2">
        <f>_xlfn.STDEV.P(B18:B27)</f>
        <v>5.518527236241848</v>
      </c>
      <c r="C30" s="2">
        <f t="shared" ref="C30:O30" si="5">_xlfn.STDEV.P(C18:C27)</f>
        <v>2.381550686731102</v>
      </c>
      <c r="D30" s="2">
        <f t="shared" si="5"/>
        <v>0.84385171344597931</v>
      </c>
      <c r="E30" s="2">
        <f t="shared" si="5"/>
        <v>0.36131703530279263</v>
      </c>
      <c r="F30" s="2">
        <f t="shared" si="5"/>
        <v>0.64396719636950495</v>
      </c>
      <c r="G30" s="2">
        <f t="shared" si="5"/>
        <v>1.177649495110211</v>
      </c>
      <c r="H30" s="2">
        <f t="shared" si="5"/>
        <v>0.51685194930463407</v>
      </c>
      <c r="I30" s="2">
        <f t="shared" si="5"/>
        <v>0.3246473754203888</v>
      </c>
      <c r="J30" s="2">
        <f t="shared" si="5"/>
        <v>7.5055534994651327E-2</v>
      </c>
      <c r="K30" s="2">
        <f t="shared" si="5"/>
        <v>1.0318036392647592</v>
      </c>
      <c r="L30" s="2">
        <f t="shared" si="5"/>
        <v>2.8674417556808683E-2</v>
      </c>
      <c r="M30" s="2"/>
      <c r="N30" s="2">
        <f t="shared" si="5"/>
        <v>0.29529646120466801</v>
      </c>
      <c r="O30" s="2">
        <f t="shared" si="5"/>
        <v>2.515883370866479</v>
      </c>
      <c r="P30" s="2"/>
      <c r="Q30" s="2"/>
      <c r="R30" s="2"/>
    </row>
    <row r="32" spans="1:24">
      <c r="B32" s="6" t="s">
        <v>0</v>
      </c>
      <c r="C32" s="7" t="s">
        <v>1</v>
      </c>
      <c r="D32" s="7" t="s">
        <v>49</v>
      </c>
      <c r="E32" s="7" t="s">
        <v>10</v>
      </c>
      <c r="F32" s="7" t="s">
        <v>3</v>
      </c>
      <c r="G32" s="7" t="s">
        <v>11</v>
      </c>
      <c r="H32" s="7" t="s">
        <v>2</v>
      </c>
      <c r="I32" s="7" t="s">
        <v>8</v>
      </c>
      <c r="J32" s="7" t="s">
        <v>4</v>
      </c>
      <c r="K32" s="7" t="s">
        <v>81</v>
      </c>
      <c r="L32" s="7" t="s">
        <v>5</v>
      </c>
      <c r="M32" s="7" t="s">
        <v>12</v>
      </c>
      <c r="N32" s="7" t="s">
        <v>28</v>
      </c>
      <c r="O32" s="7" t="s">
        <v>60</v>
      </c>
      <c r="P32" s="7" t="s">
        <v>37</v>
      </c>
      <c r="Q32" s="7" t="s">
        <v>25</v>
      </c>
      <c r="R32" s="7" t="s">
        <v>26</v>
      </c>
      <c r="S32" s="7" t="s">
        <v>48</v>
      </c>
      <c r="T32" s="7" t="s">
        <v>92</v>
      </c>
      <c r="U32" s="7" t="s">
        <v>21</v>
      </c>
      <c r="V32" s="7" t="s">
        <v>123</v>
      </c>
      <c r="W32" s="7" t="s">
        <v>124</v>
      </c>
      <c r="X32" s="7" t="s">
        <v>175</v>
      </c>
    </row>
    <row r="33" spans="2:18">
      <c r="B33" s="2">
        <f>B29</f>
        <v>25.779999999999998</v>
      </c>
      <c r="C33" s="2">
        <f>C29</f>
        <v>49.401428571428561</v>
      </c>
      <c r="E33" s="2">
        <f t="shared" ref="E33:G34" si="6">E29</f>
        <v>1.58</v>
      </c>
      <c r="F33" s="2">
        <f t="shared" si="6"/>
        <v>1.3674999999999999</v>
      </c>
      <c r="G33" s="2">
        <f t="shared" si="6"/>
        <v>4.2949999999999999</v>
      </c>
      <c r="H33" s="2">
        <f>D29</f>
        <v>1.3399999999999999</v>
      </c>
      <c r="I33" s="2">
        <f>H29</f>
        <v>0.75124999999999997</v>
      </c>
      <c r="J33" s="2">
        <f>I29</f>
        <v>0.48428571428571432</v>
      </c>
      <c r="L33" s="2">
        <f t="shared" ref="L33:N34" si="7">J29</f>
        <v>0.21</v>
      </c>
      <c r="M33" s="2">
        <f t="shared" si="7"/>
        <v>7.1574999999999998</v>
      </c>
      <c r="N33" s="2">
        <f t="shared" si="7"/>
        <v>0.18333333333333335</v>
      </c>
      <c r="Q33" s="2">
        <f>N29</f>
        <v>0.57999999999999996</v>
      </c>
      <c r="R33" s="2">
        <f>O29</f>
        <v>4.0355555555555549</v>
      </c>
    </row>
    <row r="34" spans="2:18">
      <c r="B34" s="2">
        <f>B30</f>
        <v>5.518527236241848</v>
      </c>
      <c r="C34" s="2">
        <f>C30</f>
        <v>2.381550686731102</v>
      </c>
      <c r="E34" s="2">
        <f t="shared" si="6"/>
        <v>0.36131703530279263</v>
      </c>
      <c r="F34" s="2">
        <f t="shared" si="6"/>
        <v>0.64396719636950495</v>
      </c>
      <c r="G34" s="2">
        <f t="shared" si="6"/>
        <v>1.177649495110211</v>
      </c>
      <c r="H34" s="2">
        <f>D30</f>
        <v>0.84385171344597931</v>
      </c>
      <c r="I34" s="2">
        <f>H30</f>
        <v>0.51685194930463407</v>
      </c>
      <c r="J34" s="2">
        <f>I30</f>
        <v>0.3246473754203888</v>
      </c>
      <c r="L34" s="2">
        <f t="shared" si="7"/>
        <v>7.5055534994651327E-2</v>
      </c>
      <c r="M34" s="2">
        <f t="shared" si="7"/>
        <v>1.0318036392647592</v>
      </c>
      <c r="N34" s="2">
        <f t="shared" si="7"/>
        <v>2.8674417556808683E-2</v>
      </c>
      <c r="Q34" s="2">
        <f>N30</f>
        <v>0.29529646120466801</v>
      </c>
      <c r="R34" s="2">
        <f>O30</f>
        <v>2.515883370866479</v>
      </c>
    </row>
  </sheetData>
  <conditionalFormatting sqref="C18:Q26">
    <cfRule type="cellIs" dxfId="95" priority="3" operator="lessThan">
      <formula>C$14-C$15</formula>
    </cfRule>
    <cfRule type="cellIs" dxfId="94" priority="4" operator="greaterThan">
      <formula>C$14+C$15</formula>
    </cfRule>
  </conditionalFormatting>
  <conditionalFormatting sqref="C27:Q27">
    <cfRule type="cellIs" dxfId="93" priority="1" operator="lessThan">
      <formula>C$14-C$15</formula>
    </cfRule>
    <cfRule type="cellIs" dxfId="92" priority="2" operator="greaterThan">
      <formula>C$14+C$15</formula>
    </cfRule>
  </conditionalFormatting>
  <conditionalFormatting sqref="B12">
    <cfRule type="cellIs" dxfId="91" priority="13" operator="lessThan">
      <formula>B$14-B$15</formula>
    </cfRule>
    <cfRule type="cellIs" dxfId="90" priority="14" operator="greaterThan">
      <formula>B$14+B$15</formula>
    </cfRule>
  </conditionalFormatting>
  <conditionalFormatting sqref="B3:B11">
    <cfRule type="cellIs" dxfId="89" priority="15" operator="lessThan">
      <formula>B$14-B$15</formula>
    </cfRule>
    <cfRule type="cellIs" dxfId="88" priority="16" operator="greaterThan">
      <formula>B$14+B$15</formula>
    </cfRule>
  </conditionalFormatting>
  <conditionalFormatting sqref="C12:Q12">
    <cfRule type="cellIs" dxfId="87" priority="9" operator="lessThan">
      <formula>C$14-C$15</formula>
    </cfRule>
    <cfRule type="cellIs" dxfId="86" priority="10" operator="greaterThan">
      <formula>C$14+C$15</formula>
    </cfRule>
  </conditionalFormatting>
  <conditionalFormatting sqref="C3:Q11">
    <cfRule type="cellIs" dxfId="85" priority="11" operator="lessThan">
      <formula>C$14-C$15</formula>
    </cfRule>
    <cfRule type="cellIs" dxfId="84" priority="12" operator="greaterThan">
      <formula>C$14+C$15</formula>
    </cfRule>
  </conditionalFormatting>
  <conditionalFormatting sqref="B27">
    <cfRule type="cellIs" dxfId="83" priority="5" operator="lessThan">
      <formula>B$14-B$15</formula>
    </cfRule>
    <cfRule type="cellIs" dxfId="82" priority="6" operator="greaterThan">
      <formula>B$14+B$15</formula>
    </cfRule>
  </conditionalFormatting>
  <conditionalFormatting sqref="B18:B26">
    <cfRule type="cellIs" dxfId="81" priority="7" operator="lessThan">
      <formula>B$14-B$15</formula>
    </cfRule>
    <cfRule type="cellIs" dxfId="80" priority="8" operator="greaterThan">
      <formula>B$14+B$15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4"/>
  <sheetViews>
    <sheetView topLeftCell="A5" workbookViewId="0">
      <selection activeCell="A33" sqref="A33:XFD34"/>
    </sheetView>
  </sheetViews>
  <sheetFormatPr baseColWidth="10" defaultRowHeight="15" x14ac:dyDescent="0"/>
  <sheetData>
    <row r="2" spans="1:20">
      <c r="B2" s="1" t="s">
        <v>0</v>
      </c>
      <c r="C2" t="s">
        <v>1</v>
      </c>
      <c r="D2" t="s">
        <v>2</v>
      </c>
      <c r="E2" t="s">
        <v>10</v>
      </c>
      <c r="F2" t="s">
        <v>3</v>
      </c>
      <c r="G2" t="s">
        <v>11</v>
      </c>
      <c r="H2" t="s">
        <v>8</v>
      </c>
      <c r="I2" t="s">
        <v>4</v>
      </c>
      <c r="J2" t="s">
        <v>5</v>
      </c>
      <c r="K2" t="s">
        <v>12</v>
      </c>
      <c r="L2" t="s">
        <v>28</v>
      </c>
      <c r="M2" t="s">
        <v>37</v>
      </c>
      <c r="N2" t="s">
        <v>25</v>
      </c>
      <c r="O2" t="s">
        <v>26</v>
      </c>
      <c r="P2" t="s">
        <v>60</v>
      </c>
      <c r="Q2" t="s">
        <v>48</v>
      </c>
      <c r="R2" t="s">
        <v>21</v>
      </c>
      <c r="S2" t="s">
        <v>92</v>
      </c>
      <c r="T2" t="s">
        <v>6</v>
      </c>
    </row>
    <row r="3" spans="1:20">
      <c r="A3" t="s">
        <v>135</v>
      </c>
      <c r="B3">
        <v>5.9</v>
      </c>
      <c r="C3">
        <v>50.22</v>
      </c>
      <c r="D3">
        <v>1.2</v>
      </c>
      <c r="E3">
        <v>1.64</v>
      </c>
      <c r="F3">
        <v>1</v>
      </c>
      <c r="G3">
        <v>4.26</v>
      </c>
      <c r="H3">
        <v>0.38</v>
      </c>
      <c r="I3">
        <v>1.57</v>
      </c>
      <c r="K3">
        <v>25.96</v>
      </c>
      <c r="N3">
        <v>0.56999999999999995</v>
      </c>
      <c r="O3">
        <v>4.26</v>
      </c>
      <c r="P3">
        <v>3.05</v>
      </c>
      <c r="T3">
        <f t="shared" ref="T3:T12" si="0">SUM(B3:S3)</f>
        <v>100.00999999999999</v>
      </c>
    </row>
    <row r="4" spans="1:20">
      <c r="A4" t="s">
        <v>136</v>
      </c>
      <c r="B4">
        <v>25.93</v>
      </c>
      <c r="C4">
        <v>41.07</v>
      </c>
      <c r="D4">
        <v>0.57999999999999996</v>
      </c>
      <c r="E4">
        <v>2.68</v>
      </c>
      <c r="F4">
        <v>2.34</v>
      </c>
      <c r="G4">
        <v>3.92</v>
      </c>
      <c r="H4">
        <v>0.54</v>
      </c>
      <c r="I4">
        <v>0.35</v>
      </c>
      <c r="K4">
        <v>1.81</v>
      </c>
      <c r="L4">
        <v>0.51</v>
      </c>
      <c r="M4">
        <v>0.5</v>
      </c>
      <c r="N4">
        <v>1.87</v>
      </c>
      <c r="O4">
        <v>16.64</v>
      </c>
      <c r="S4">
        <v>1.26</v>
      </c>
      <c r="T4">
        <f t="shared" si="0"/>
        <v>100.00000000000003</v>
      </c>
    </row>
    <row r="5" spans="1:20">
      <c r="A5" t="s">
        <v>137</v>
      </c>
      <c r="B5">
        <v>28.1</v>
      </c>
      <c r="C5">
        <v>39.99</v>
      </c>
      <c r="D5">
        <v>0.19</v>
      </c>
      <c r="E5">
        <v>1.1299999999999999</v>
      </c>
      <c r="F5">
        <v>1.74</v>
      </c>
      <c r="G5">
        <v>4.71</v>
      </c>
      <c r="I5">
        <v>0.21</v>
      </c>
      <c r="J5">
        <v>0.24</v>
      </c>
      <c r="K5">
        <v>10.119999999999999</v>
      </c>
      <c r="L5">
        <v>0.27</v>
      </c>
      <c r="M5">
        <v>0.34</v>
      </c>
      <c r="N5">
        <v>1.1100000000000001</v>
      </c>
      <c r="O5">
        <v>10.98</v>
      </c>
      <c r="S5">
        <v>0.87</v>
      </c>
      <c r="T5">
        <f t="shared" si="0"/>
        <v>99.999999999999986</v>
      </c>
    </row>
    <row r="6" spans="1:20">
      <c r="A6" t="s">
        <v>138</v>
      </c>
      <c r="B6">
        <v>50.83</v>
      </c>
      <c r="C6">
        <v>36.75</v>
      </c>
      <c r="D6">
        <v>0.83</v>
      </c>
      <c r="E6">
        <v>0.96</v>
      </c>
      <c r="F6">
        <v>1</v>
      </c>
      <c r="G6">
        <v>4.6900000000000004</v>
      </c>
      <c r="I6">
        <v>0.65</v>
      </c>
      <c r="J6">
        <v>0.14000000000000001</v>
      </c>
      <c r="N6">
        <v>0.36</v>
      </c>
      <c r="O6">
        <v>2.2799999999999998</v>
      </c>
      <c r="S6">
        <v>1.5</v>
      </c>
      <c r="T6">
        <f t="shared" si="0"/>
        <v>99.99</v>
      </c>
    </row>
    <row r="7" spans="1:20">
      <c r="A7" t="s">
        <v>139</v>
      </c>
      <c r="B7">
        <v>35.299999999999997</v>
      </c>
      <c r="C7">
        <v>33.15</v>
      </c>
      <c r="D7">
        <v>1.18</v>
      </c>
      <c r="E7">
        <v>1.49</v>
      </c>
      <c r="F7">
        <v>1.1599999999999999</v>
      </c>
      <c r="G7">
        <v>4.93</v>
      </c>
      <c r="H7">
        <v>1.27</v>
      </c>
      <c r="I7">
        <v>1.6</v>
      </c>
      <c r="K7">
        <v>7.01</v>
      </c>
      <c r="L7">
        <v>0.28000000000000003</v>
      </c>
      <c r="M7">
        <v>0.54</v>
      </c>
      <c r="N7">
        <v>0.99</v>
      </c>
      <c r="O7">
        <v>8.9499999999999993</v>
      </c>
      <c r="P7">
        <v>0.57999999999999996</v>
      </c>
      <c r="S7">
        <v>1.58</v>
      </c>
      <c r="T7">
        <f t="shared" si="0"/>
        <v>100.00999999999998</v>
      </c>
    </row>
    <row r="8" spans="1:20">
      <c r="A8" t="s">
        <v>140</v>
      </c>
      <c r="B8">
        <v>26.35</v>
      </c>
      <c r="C8">
        <v>48.46</v>
      </c>
      <c r="E8">
        <v>0.74</v>
      </c>
      <c r="F8">
        <v>3.09</v>
      </c>
      <c r="G8">
        <v>4.79</v>
      </c>
      <c r="H8">
        <v>0.48</v>
      </c>
      <c r="I8">
        <v>0.6</v>
      </c>
      <c r="K8">
        <v>9.24</v>
      </c>
      <c r="L8">
        <v>0.16</v>
      </c>
      <c r="N8">
        <v>0.5</v>
      </c>
      <c r="O8">
        <v>4.25</v>
      </c>
      <c r="Q8">
        <v>0.23</v>
      </c>
      <c r="S8">
        <v>1.0900000000000001</v>
      </c>
      <c r="T8">
        <f t="shared" si="0"/>
        <v>99.98</v>
      </c>
    </row>
    <row r="9" spans="1:20">
      <c r="A9" t="s">
        <v>141</v>
      </c>
      <c r="B9">
        <v>26.78</v>
      </c>
      <c r="C9">
        <v>44</v>
      </c>
      <c r="D9">
        <v>3.04</v>
      </c>
      <c r="E9">
        <v>1.26</v>
      </c>
      <c r="F9">
        <v>1.26</v>
      </c>
      <c r="G9">
        <v>3.37</v>
      </c>
      <c r="H9">
        <v>2.37</v>
      </c>
      <c r="I9">
        <v>2.75</v>
      </c>
      <c r="K9">
        <v>10.01</v>
      </c>
      <c r="N9">
        <v>0.48</v>
      </c>
      <c r="O9">
        <v>3.33</v>
      </c>
      <c r="S9">
        <v>1.36</v>
      </c>
      <c r="T9">
        <f t="shared" si="0"/>
        <v>100.01000000000003</v>
      </c>
    </row>
    <row r="10" spans="1:20">
      <c r="A10" t="s">
        <v>142</v>
      </c>
      <c r="B10">
        <v>19.13</v>
      </c>
      <c r="C10">
        <v>44.15</v>
      </c>
      <c r="D10">
        <v>2.13</v>
      </c>
      <c r="E10">
        <v>2.57</v>
      </c>
      <c r="F10">
        <v>1.19</v>
      </c>
      <c r="G10">
        <v>3.92</v>
      </c>
      <c r="H10">
        <v>0.92</v>
      </c>
      <c r="I10">
        <v>1.1599999999999999</v>
      </c>
      <c r="K10">
        <v>3.9</v>
      </c>
      <c r="L10">
        <v>0.38</v>
      </c>
      <c r="M10">
        <v>0.62</v>
      </c>
      <c r="N10">
        <v>2.0699999999999998</v>
      </c>
      <c r="O10">
        <v>17.87</v>
      </c>
      <c r="T10">
        <f t="shared" si="0"/>
        <v>100.00999999999999</v>
      </c>
    </row>
    <row r="11" spans="1:20">
      <c r="A11" t="s">
        <v>143</v>
      </c>
      <c r="B11">
        <v>26.01</v>
      </c>
      <c r="C11">
        <v>46.37</v>
      </c>
      <c r="D11">
        <v>0.84</v>
      </c>
      <c r="E11">
        <v>1.1499999999999999</v>
      </c>
      <c r="F11">
        <v>1.6</v>
      </c>
      <c r="G11">
        <v>4.4800000000000004</v>
      </c>
      <c r="I11">
        <v>0.32</v>
      </c>
      <c r="K11">
        <v>4.34</v>
      </c>
      <c r="L11">
        <v>0.9</v>
      </c>
      <c r="N11">
        <v>0.8</v>
      </c>
      <c r="O11">
        <v>11.96</v>
      </c>
      <c r="R11">
        <v>0.42</v>
      </c>
      <c r="S11">
        <v>0.82</v>
      </c>
      <c r="T11">
        <f t="shared" si="0"/>
        <v>100.01</v>
      </c>
    </row>
    <row r="12" spans="1:20">
      <c r="A12" t="s">
        <v>144</v>
      </c>
      <c r="B12">
        <v>39.57</v>
      </c>
      <c r="C12">
        <v>45.53</v>
      </c>
      <c r="D12">
        <v>0.62</v>
      </c>
      <c r="E12">
        <v>1.55</v>
      </c>
      <c r="F12">
        <v>1.69</v>
      </c>
      <c r="G12">
        <v>3.1</v>
      </c>
      <c r="H12">
        <v>0.39</v>
      </c>
      <c r="I12">
        <v>0.53</v>
      </c>
      <c r="K12">
        <v>1.46</v>
      </c>
      <c r="L12">
        <v>0.16</v>
      </c>
      <c r="N12">
        <v>0.35</v>
      </c>
      <c r="O12">
        <v>3.52</v>
      </c>
      <c r="P12">
        <v>0.45</v>
      </c>
      <c r="S12">
        <v>1.07</v>
      </c>
      <c r="T12">
        <f t="shared" si="0"/>
        <v>99.989999999999966</v>
      </c>
    </row>
    <row r="14" spans="1:20">
      <c r="A14" t="s">
        <v>22</v>
      </c>
      <c r="B14" s="2">
        <f>AVERAGE(B3:B12)</f>
        <v>28.389999999999997</v>
      </c>
      <c r="C14" s="2">
        <f t="shared" ref="C14:S14" si="1">AVERAGE(C3:C12)</f>
        <v>42.968999999999994</v>
      </c>
      <c r="D14" s="2">
        <f t="shared" si="1"/>
        <v>1.1788888888888887</v>
      </c>
      <c r="E14" s="2">
        <f t="shared" si="1"/>
        <v>1.5170000000000001</v>
      </c>
      <c r="F14" s="2">
        <f t="shared" si="1"/>
        <v>1.607</v>
      </c>
      <c r="G14" s="2">
        <f t="shared" si="1"/>
        <v>4.2170000000000005</v>
      </c>
      <c r="H14" s="2">
        <f t="shared" si="1"/>
        <v>0.90714285714285714</v>
      </c>
      <c r="I14" s="2">
        <f t="shared" si="1"/>
        <v>0.97399999999999987</v>
      </c>
      <c r="J14" s="4">
        <f t="shared" si="1"/>
        <v>0.19</v>
      </c>
      <c r="K14" s="2">
        <f t="shared" si="1"/>
        <v>8.2055555555555557</v>
      </c>
      <c r="L14" s="2">
        <f t="shared" si="1"/>
        <v>0.38</v>
      </c>
      <c r="M14" s="4">
        <f t="shared" si="1"/>
        <v>0.5</v>
      </c>
      <c r="N14" s="2">
        <f t="shared" si="1"/>
        <v>0.90999999999999992</v>
      </c>
      <c r="O14" s="2">
        <f t="shared" si="1"/>
        <v>8.4039999999999999</v>
      </c>
      <c r="P14" s="4">
        <f t="shared" si="1"/>
        <v>1.36</v>
      </c>
      <c r="Q14" s="4">
        <f t="shared" si="1"/>
        <v>0.23</v>
      </c>
      <c r="R14" s="4">
        <f t="shared" si="1"/>
        <v>0.42</v>
      </c>
      <c r="S14" s="2">
        <f t="shared" si="1"/>
        <v>1.1937500000000001</v>
      </c>
    </row>
    <row r="15" spans="1:20">
      <c r="A15" t="s">
        <v>23</v>
      </c>
      <c r="B15" s="2">
        <f>_xlfn.STDEV.P(B3:B12)</f>
        <v>11.341938105985239</v>
      </c>
      <c r="C15" s="2">
        <f t="shared" ref="C15:S15" si="2">_xlfn.STDEV.P(C3:C12)</f>
        <v>5.0087991574827839</v>
      </c>
      <c r="D15" s="2">
        <f t="shared" si="2"/>
        <v>0.83361921022390173</v>
      </c>
      <c r="E15" s="2">
        <f t="shared" si="2"/>
        <v>0.6117850929860903</v>
      </c>
      <c r="F15" s="2">
        <f t="shared" si="2"/>
        <v>0.63183937832331993</v>
      </c>
      <c r="G15" s="2">
        <f t="shared" si="2"/>
        <v>0.59295952644341055</v>
      </c>
      <c r="H15" s="2">
        <f t="shared" si="2"/>
        <v>0.6691511528093802</v>
      </c>
      <c r="I15" s="2">
        <f t="shared" si="2"/>
        <v>0.76017366436887324</v>
      </c>
      <c r="J15" s="2">
        <f t="shared" si="2"/>
        <v>5.0000000000000024E-2</v>
      </c>
      <c r="K15" s="2">
        <f t="shared" si="2"/>
        <v>7.0279349126043043</v>
      </c>
      <c r="L15" s="2">
        <f t="shared" si="2"/>
        <v>0.24089120247234316</v>
      </c>
      <c r="M15" s="2">
        <f t="shared" si="2"/>
        <v>0.10198039027185579</v>
      </c>
      <c r="N15" s="2">
        <f t="shared" si="2"/>
        <v>0.58398630120919814</v>
      </c>
      <c r="O15" s="2">
        <f t="shared" si="2"/>
        <v>5.4639421666046202</v>
      </c>
      <c r="P15" s="2">
        <f t="shared" si="2"/>
        <v>1.1961883909596622</v>
      </c>
      <c r="Q15" s="2">
        <f t="shared" si="2"/>
        <v>0</v>
      </c>
      <c r="R15" s="2">
        <f t="shared" si="2"/>
        <v>0</v>
      </c>
      <c r="S15" s="2">
        <f t="shared" si="2"/>
        <v>0.26114830556601315</v>
      </c>
    </row>
    <row r="17" spans="1:24">
      <c r="B17" s="1" t="s">
        <v>0</v>
      </c>
      <c r="C17" t="s">
        <v>1</v>
      </c>
      <c r="D17" t="s">
        <v>2</v>
      </c>
      <c r="E17" t="s">
        <v>10</v>
      </c>
      <c r="F17" t="s">
        <v>3</v>
      </c>
      <c r="G17" t="s">
        <v>11</v>
      </c>
      <c r="H17" t="s">
        <v>8</v>
      </c>
      <c r="I17" t="s">
        <v>4</v>
      </c>
      <c r="J17" t="s">
        <v>5</v>
      </c>
      <c r="K17" t="s">
        <v>12</v>
      </c>
      <c r="L17" t="s">
        <v>28</v>
      </c>
      <c r="M17" t="s">
        <v>37</v>
      </c>
      <c r="N17" t="s">
        <v>25</v>
      </c>
      <c r="O17" t="s">
        <v>26</v>
      </c>
      <c r="P17" t="s">
        <v>60</v>
      </c>
      <c r="Q17" t="s">
        <v>48</v>
      </c>
      <c r="R17" t="s">
        <v>21</v>
      </c>
      <c r="S17" t="s">
        <v>92</v>
      </c>
      <c r="T17" t="s">
        <v>6</v>
      </c>
    </row>
    <row r="18" spans="1:24">
      <c r="A18" t="s">
        <v>135</v>
      </c>
      <c r="D18">
        <v>1.2</v>
      </c>
      <c r="E18">
        <v>1.64</v>
      </c>
      <c r="F18">
        <v>1</v>
      </c>
      <c r="G18">
        <v>4.26</v>
      </c>
      <c r="H18">
        <v>0.38</v>
      </c>
      <c r="I18">
        <v>1.57</v>
      </c>
      <c r="N18">
        <v>0.56999999999999995</v>
      </c>
      <c r="O18">
        <v>4.26</v>
      </c>
      <c r="T18">
        <f t="shared" ref="T18:T27" si="3">SUM(B18:S18)</f>
        <v>14.88</v>
      </c>
    </row>
    <row r="19" spans="1:24">
      <c r="A19" t="s">
        <v>136</v>
      </c>
      <c r="B19">
        <v>25.93</v>
      </c>
      <c r="C19">
        <v>41.07</v>
      </c>
      <c r="D19">
        <v>0.57999999999999996</v>
      </c>
      <c r="G19">
        <v>3.92</v>
      </c>
      <c r="H19">
        <v>0.54</v>
      </c>
      <c r="I19">
        <v>0.35</v>
      </c>
      <c r="K19">
        <v>1.81</v>
      </c>
      <c r="L19">
        <v>0.51</v>
      </c>
      <c r="M19">
        <v>0.5</v>
      </c>
      <c r="S19">
        <v>1.26</v>
      </c>
      <c r="T19">
        <f t="shared" si="3"/>
        <v>76.470000000000013</v>
      </c>
    </row>
    <row r="20" spans="1:24">
      <c r="A20" t="s">
        <v>137</v>
      </c>
      <c r="B20">
        <v>28.1</v>
      </c>
      <c r="C20">
        <v>39.99</v>
      </c>
      <c r="E20">
        <v>1.1299999999999999</v>
      </c>
      <c r="F20">
        <v>1.74</v>
      </c>
      <c r="G20">
        <v>4.71</v>
      </c>
      <c r="J20">
        <v>0.24</v>
      </c>
      <c r="K20">
        <v>10.119999999999999</v>
      </c>
      <c r="L20">
        <v>0.27</v>
      </c>
      <c r="N20">
        <v>1.1100000000000001</v>
      </c>
      <c r="O20">
        <v>10.98</v>
      </c>
      <c r="S20">
        <v>0.87</v>
      </c>
      <c r="T20">
        <f t="shared" si="3"/>
        <v>99.259999999999991</v>
      </c>
    </row>
    <row r="21" spans="1:24">
      <c r="A21" t="s">
        <v>138</v>
      </c>
      <c r="D21">
        <v>0.83</v>
      </c>
      <c r="E21">
        <v>0.96</v>
      </c>
      <c r="F21">
        <v>1</v>
      </c>
      <c r="G21">
        <v>4.6900000000000004</v>
      </c>
      <c r="I21">
        <v>0.65</v>
      </c>
      <c r="J21">
        <v>0.14000000000000001</v>
      </c>
      <c r="N21">
        <v>0.36</v>
      </c>
      <c r="S21">
        <v>1.5</v>
      </c>
      <c r="T21">
        <f t="shared" si="3"/>
        <v>10.130000000000001</v>
      </c>
    </row>
    <row r="22" spans="1:24">
      <c r="A22" t="s">
        <v>139</v>
      </c>
      <c r="B22">
        <v>35.299999999999997</v>
      </c>
      <c r="D22">
        <v>1.18</v>
      </c>
      <c r="E22">
        <v>1.49</v>
      </c>
      <c r="F22">
        <v>1.1599999999999999</v>
      </c>
      <c r="H22">
        <v>1.27</v>
      </c>
      <c r="I22">
        <v>1.6</v>
      </c>
      <c r="K22">
        <v>7.01</v>
      </c>
      <c r="L22">
        <v>0.28000000000000003</v>
      </c>
      <c r="M22">
        <v>0.54</v>
      </c>
      <c r="N22">
        <v>0.99</v>
      </c>
      <c r="O22">
        <v>8.9499999999999993</v>
      </c>
      <c r="P22">
        <v>0.57999999999999996</v>
      </c>
      <c r="S22">
        <v>1.58</v>
      </c>
      <c r="T22">
        <f t="shared" si="3"/>
        <v>61.929999999999993</v>
      </c>
    </row>
    <row r="23" spans="1:24">
      <c r="A23" t="s">
        <v>140</v>
      </c>
      <c r="B23">
        <v>26.35</v>
      </c>
      <c r="G23">
        <v>4.79</v>
      </c>
      <c r="H23">
        <v>0.48</v>
      </c>
      <c r="I23">
        <v>0.6</v>
      </c>
      <c r="K23">
        <v>9.24</v>
      </c>
      <c r="L23">
        <v>0.16</v>
      </c>
      <c r="N23">
        <v>0.5</v>
      </c>
      <c r="O23">
        <v>4.25</v>
      </c>
      <c r="Q23">
        <v>0.23</v>
      </c>
      <c r="S23">
        <v>1.0900000000000001</v>
      </c>
      <c r="T23">
        <f t="shared" si="3"/>
        <v>47.69</v>
      </c>
    </row>
    <row r="24" spans="1:24">
      <c r="A24" t="s">
        <v>141</v>
      </c>
      <c r="B24">
        <v>26.78</v>
      </c>
      <c r="C24">
        <v>44</v>
      </c>
      <c r="E24">
        <v>1.26</v>
      </c>
      <c r="F24">
        <v>1.26</v>
      </c>
      <c r="K24">
        <v>10.01</v>
      </c>
      <c r="N24">
        <v>0.48</v>
      </c>
      <c r="O24">
        <v>3.33</v>
      </c>
      <c r="S24">
        <v>1.36</v>
      </c>
      <c r="T24">
        <f t="shared" si="3"/>
        <v>88.480000000000018</v>
      </c>
    </row>
    <row r="25" spans="1:24">
      <c r="A25" t="s">
        <v>142</v>
      </c>
      <c r="B25">
        <v>19.13</v>
      </c>
      <c r="C25">
        <v>44.15</v>
      </c>
      <c r="F25">
        <v>1.19</v>
      </c>
      <c r="G25">
        <v>3.92</v>
      </c>
      <c r="H25">
        <v>0.92</v>
      </c>
      <c r="I25">
        <v>1.1599999999999999</v>
      </c>
      <c r="K25">
        <v>3.9</v>
      </c>
      <c r="L25">
        <v>0.38</v>
      </c>
      <c r="T25">
        <f t="shared" si="3"/>
        <v>74.75</v>
      </c>
    </row>
    <row r="26" spans="1:24">
      <c r="A26" t="s">
        <v>143</v>
      </c>
      <c r="B26">
        <v>26.01</v>
      </c>
      <c r="C26">
        <v>46.37</v>
      </c>
      <c r="D26">
        <v>0.84</v>
      </c>
      <c r="E26">
        <v>1.1499999999999999</v>
      </c>
      <c r="F26">
        <v>1.6</v>
      </c>
      <c r="G26">
        <v>4.4800000000000004</v>
      </c>
      <c r="I26">
        <v>0.32</v>
      </c>
      <c r="K26">
        <v>4.34</v>
      </c>
      <c r="N26">
        <v>0.8</v>
      </c>
      <c r="O26">
        <v>11.96</v>
      </c>
      <c r="R26">
        <v>0.42</v>
      </c>
      <c r="S26">
        <v>0.82</v>
      </c>
      <c r="T26">
        <f t="shared" si="3"/>
        <v>99.11</v>
      </c>
    </row>
    <row r="27" spans="1:24">
      <c r="A27" t="s">
        <v>144</v>
      </c>
      <c r="B27">
        <v>39.57</v>
      </c>
      <c r="C27">
        <v>45.53</v>
      </c>
      <c r="D27">
        <v>0.62</v>
      </c>
      <c r="E27">
        <v>1.55</v>
      </c>
      <c r="F27">
        <v>1.69</v>
      </c>
      <c r="H27">
        <v>0.39</v>
      </c>
      <c r="I27">
        <v>0.53</v>
      </c>
      <c r="K27">
        <v>1.46</v>
      </c>
      <c r="L27">
        <v>0.16</v>
      </c>
      <c r="N27">
        <v>0.35</v>
      </c>
      <c r="O27">
        <v>3.52</v>
      </c>
      <c r="P27">
        <v>0.45</v>
      </c>
      <c r="S27">
        <v>1.07</v>
      </c>
      <c r="T27">
        <f t="shared" si="3"/>
        <v>96.889999999999972</v>
      </c>
    </row>
    <row r="29" spans="1:24">
      <c r="A29" t="s">
        <v>22</v>
      </c>
      <c r="B29" s="2">
        <f>AVERAGE(B18:B27)</f>
        <v>28.396249999999998</v>
      </c>
      <c r="C29" s="2">
        <f t="shared" ref="C29:O29" si="4">AVERAGE(C18:C27)</f>
        <v>43.518333333333338</v>
      </c>
      <c r="D29" s="2">
        <f t="shared" si="4"/>
        <v>0.875</v>
      </c>
      <c r="E29" s="2">
        <f t="shared" si="4"/>
        <v>1.3114285714285714</v>
      </c>
      <c r="F29" s="2">
        <f t="shared" si="4"/>
        <v>1.3299999999999998</v>
      </c>
      <c r="G29" s="2">
        <f t="shared" si="4"/>
        <v>4.3957142857142859</v>
      </c>
      <c r="H29" s="2">
        <f t="shared" si="4"/>
        <v>0.66333333333333333</v>
      </c>
      <c r="I29" s="2">
        <f t="shared" si="4"/>
        <v>0.84750000000000003</v>
      </c>
      <c r="J29" s="4"/>
      <c r="K29" s="2">
        <f t="shared" si="4"/>
        <v>5.9862499999999992</v>
      </c>
      <c r="L29" s="2">
        <f t="shared" si="4"/>
        <v>0.29333333333333333</v>
      </c>
      <c r="M29" s="4"/>
      <c r="N29" s="2">
        <f t="shared" si="4"/>
        <v>0.64499999999999991</v>
      </c>
      <c r="O29" s="2">
        <f t="shared" si="4"/>
        <v>6.75</v>
      </c>
      <c r="P29" s="4"/>
      <c r="Q29" s="4"/>
      <c r="R29" s="4"/>
      <c r="S29" s="2"/>
    </row>
    <row r="30" spans="1:24">
      <c r="A30" t="s">
        <v>23</v>
      </c>
      <c r="B30" s="2">
        <f>_xlfn.STDEV.P(B18:B27)</f>
        <v>5.8847428522833507</v>
      </c>
      <c r="C30" s="2">
        <f t="shared" ref="C30:O30" si="5">_xlfn.STDEV.P(C18:C27)</f>
        <v>2.2822972101712677</v>
      </c>
      <c r="D30" s="2">
        <f t="shared" si="5"/>
        <v>0.24288200152886308</v>
      </c>
      <c r="E30" s="2">
        <f t="shared" si="5"/>
        <v>0.23357033638888353</v>
      </c>
      <c r="F30" s="2">
        <f t="shared" si="5"/>
        <v>0.28324018076537133</v>
      </c>
      <c r="G30" s="2">
        <f t="shared" si="5"/>
        <v>0.34204666109662146</v>
      </c>
      <c r="H30" s="2">
        <f t="shared" si="5"/>
        <v>0.32601976763516799</v>
      </c>
      <c r="I30" s="2">
        <f t="shared" si="5"/>
        <v>0.48897213622046004</v>
      </c>
      <c r="J30" s="2"/>
      <c r="K30" s="2">
        <f t="shared" si="5"/>
        <v>3.352312401537183</v>
      </c>
      <c r="L30" s="2">
        <f t="shared" si="5"/>
        <v>0.12297244497131145</v>
      </c>
      <c r="M30" s="2"/>
      <c r="N30" s="2">
        <f t="shared" si="5"/>
        <v>0.26958301133417173</v>
      </c>
      <c r="O30" s="2">
        <f t="shared" si="5"/>
        <v>3.4734996761191739</v>
      </c>
      <c r="P30" s="2"/>
      <c r="Q30" s="2"/>
      <c r="R30" s="2"/>
      <c r="S30" s="2"/>
    </row>
    <row r="32" spans="1:24">
      <c r="B32" s="6" t="s">
        <v>0</v>
      </c>
      <c r="C32" s="7" t="s">
        <v>1</v>
      </c>
      <c r="D32" s="7" t="s">
        <v>49</v>
      </c>
      <c r="E32" s="7" t="s">
        <v>10</v>
      </c>
      <c r="F32" s="7" t="s">
        <v>3</v>
      </c>
      <c r="G32" s="7" t="s">
        <v>11</v>
      </c>
      <c r="H32" s="7" t="s">
        <v>2</v>
      </c>
      <c r="I32" s="7" t="s">
        <v>8</v>
      </c>
      <c r="J32" s="7" t="s">
        <v>4</v>
      </c>
      <c r="K32" s="7" t="s">
        <v>81</v>
      </c>
      <c r="L32" s="7" t="s">
        <v>5</v>
      </c>
      <c r="M32" s="7" t="s">
        <v>12</v>
      </c>
      <c r="N32" s="7" t="s">
        <v>28</v>
      </c>
      <c r="O32" s="7" t="s">
        <v>60</v>
      </c>
      <c r="P32" s="7" t="s">
        <v>37</v>
      </c>
      <c r="Q32" s="7" t="s">
        <v>25</v>
      </c>
      <c r="R32" s="7" t="s">
        <v>26</v>
      </c>
      <c r="S32" s="7" t="s">
        <v>48</v>
      </c>
      <c r="T32" s="7" t="s">
        <v>92</v>
      </c>
      <c r="U32" s="7" t="s">
        <v>21</v>
      </c>
      <c r="V32" s="7" t="s">
        <v>123</v>
      </c>
      <c r="W32" s="7" t="s">
        <v>124</v>
      </c>
      <c r="X32" s="7" t="s">
        <v>175</v>
      </c>
    </row>
    <row r="33" spans="2:18">
      <c r="B33" s="2">
        <f>B29</f>
        <v>28.396249999999998</v>
      </c>
      <c r="C33" s="2">
        <f>C29</f>
        <v>43.518333333333338</v>
      </c>
      <c r="E33" s="2">
        <f t="shared" ref="E33:G34" si="6">E29</f>
        <v>1.3114285714285714</v>
      </c>
      <c r="F33" s="2">
        <f t="shared" si="6"/>
        <v>1.3299999999999998</v>
      </c>
      <c r="G33" s="2">
        <f t="shared" si="6"/>
        <v>4.3957142857142859</v>
      </c>
      <c r="H33" s="2">
        <f>D29</f>
        <v>0.875</v>
      </c>
      <c r="I33" s="2">
        <f>H29</f>
        <v>0.66333333333333333</v>
      </c>
      <c r="J33" s="2">
        <f>I29</f>
        <v>0.84750000000000003</v>
      </c>
      <c r="M33" s="2">
        <f>K29</f>
        <v>5.9862499999999992</v>
      </c>
      <c r="N33" s="2">
        <f>L29</f>
        <v>0.29333333333333333</v>
      </c>
      <c r="Q33" s="2">
        <f>N29</f>
        <v>0.64499999999999991</v>
      </c>
      <c r="R33" s="2">
        <f>O29</f>
        <v>6.75</v>
      </c>
    </row>
    <row r="34" spans="2:18">
      <c r="B34" s="2">
        <f>B30</f>
        <v>5.8847428522833507</v>
      </c>
      <c r="C34" s="2">
        <f>C30</f>
        <v>2.2822972101712677</v>
      </c>
      <c r="E34" s="2">
        <f t="shared" si="6"/>
        <v>0.23357033638888353</v>
      </c>
      <c r="F34" s="2">
        <f t="shared" si="6"/>
        <v>0.28324018076537133</v>
      </c>
      <c r="G34" s="2">
        <f t="shared" si="6"/>
        <v>0.34204666109662146</v>
      </c>
      <c r="H34" s="2">
        <f>D30</f>
        <v>0.24288200152886308</v>
      </c>
      <c r="I34" s="2">
        <f>H30</f>
        <v>0.32601976763516799</v>
      </c>
      <c r="J34" s="2">
        <f>I30</f>
        <v>0.48897213622046004</v>
      </c>
      <c r="M34" s="2">
        <f>K30</f>
        <v>3.352312401537183</v>
      </c>
      <c r="N34" s="2">
        <f>L30</f>
        <v>0.12297244497131145</v>
      </c>
      <c r="Q34" s="2">
        <f>N30</f>
        <v>0.26958301133417173</v>
      </c>
      <c r="R34" s="2">
        <f>O30</f>
        <v>3.4734996761191739</v>
      </c>
    </row>
  </sheetData>
  <conditionalFormatting sqref="B12">
    <cfRule type="cellIs" dxfId="79" priority="13" operator="lessThan">
      <formula>B$14-B$15</formula>
    </cfRule>
    <cfRule type="cellIs" dxfId="78" priority="14" operator="greaterThan">
      <formula>B$14+B$15</formula>
    </cfRule>
  </conditionalFormatting>
  <conditionalFormatting sqref="B3:B11">
    <cfRule type="cellIs" dxfId="77" priority="15" operator="lessThan">
      <formula>B$14-B$15</formula>
    </cfRule>
    <cfRule type="cellIs" dxfId="76" priority="16" operator="greaterThan">
      <formula>B$14+B$15</formula>
    </cfRule>
  </conditionalFormatting>
  <conditionalFormatting sqref="C12:Q12">
    <cfRule type="cellIs" dxfId="75" priority="9" operator="lessThan">
      <formula>C$14-C$15</formula>
    </cfRule>
    <cfRule type="cellIs" dxfId="74" priority="10" operator="greaterThan">
      <formula>C$14+C$15</formula>
    </cfRule>
  </conditionalFormatting>
  <conditionalFormatting sqref="C3:Q11">
    <cfRule type="cellIs" dxfId="73" priority="11" operator="lessThan">
      <formula>C$14-C$15</formula>
    </cfRule>
    <cfRule type="cellIs" dxfId="72" priority="12" operator="greaterThan">
      <formula>C$14+C$15</formula>
    </cfRule>
  </conditionalFormatting>
  <conditionalFormatting sqref="B27">
    <cfRule type="cellIs" dxfId="71" priority="5" operator="lessThan">
      <formula>B$14-B$15</formula>
    </cfRule>
    <cfRule type="cellIs" dxfId="70" priority="6" operator="greaterThan">
      <formula>B$14+B$15</formula>
    </cfRule>
  </conditionalFormatting>
  <conditionalFormatting sqref="B18:B26">
    <cfRule type="cellIs" dxfId="69" priority="7" operator="lessThan">
      <formula>B$14-B$15</formula>
    </cfRule>
    <cfRule type="cellIs" dxfId="68" priority="8" operator="greaterThan">
      <formula>B$14+B$15</formula>
    </cfRule>
  </conditionalFormatting>
  <conditionalFormatting sqref="C27:Q27">
    <cfRule type="cellIs" dxfId="67" priority="1" operator="lessThan">
      <formula>C$14-C$15</formula>
    </cfRule>
    <cfRule type="cellIs" dxfId="66" priority="2" operator="greaterThan">
      <formula>C$14+C$15</formula>
    </cfRule>
  </conditionalFormatting>
  <conditionalFormatting sqref="C18:Q26">
    <cfRule type="cellIs" dxfId="65" priority="3" operator="lessThan">
      <formula>C$14-C$15</formula>
    </cfRule>
    <cfRule type="cellIs" dxfId="64" priority="4" operator="greaterThan">
      <formula>C$14+C$15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4"/>
  <sheetViews>
    <sheetView topLeftCell="A8" workbookViewId="0">
      <selection activeCell="A33" sqref="A33:XFD34"/>
    </sheetView>
  </sheetViews>
  <sheetFormatPr baseColWidth="10" defaultRowHeight="15" x14ac:dyDescent="0"/>
  <sheetData>
    <row r="2" spans="1:18">
      <c r="B2" s="1" t="s">
        <v>0</v>
      </c>
      <c r="C2" t="s">
        <v>1</v>
      </c>
      <c r="D2" t="s">
        <v>2</v>
      </c>
      <c r="E2" t="s">
        <v>10</v>
      </c>
      <c r="F2" t="s">
        <v>3</v>
      </c>
      <c r="G2" t="s">
        <v>11</v>
      </c>
      <c r="H2" t="s">
        <v>8</v>
      </c>
      <c r="I2" t="s">
        <v>4</v>
      </c>
      <c r="J2" t="s">
        <v>5</v>
      </c>
      <c r="K2" t="s">
        <v>12</v>
      </c>
      <c r="L2" t="s">
        <v>28</v>
      </c>
      <c r="M2" t="s">
        <v>37</v>
      </c>
      <c r="N2" t="s">
        <v>25</v>
      </c>
      <c r="O2" t="s">
        <v>26</v>
      </c>
      <c r="P2" t="s">
        <v>21</v>
      </c>
      <c r="Q2" t="s">
        <v>92</v>
      </c>
      <c r="R2" t="s">
        <v>6</v>
      </c>
    </row>
    <row r="3" spans="1:18">
      <c r="A3" t="s">
        <v>145</v>
      </c>
      <c r="B3">
        <v>35.03</v>
      </c>
      <c r="C3">
        <v>40.75</v>
      </c>
      <c r="D3">
        <v>2.44</v>
      </c>
      <c r="E3">
        <v>1.66</v>
      </c>
      <c r="F3">
        <v>0.95</v>
      </c>
      <c r="G3">
        <v>2.94</v>
      </c>
      <c r="H3">
        <v>0.72</v>
      </c>
      <c r="I3">
        <v>1.53</v>
      </c>
      <c r="J3">
        <v>0.12</v>
      </c>
      <c r="K3">
        <v>3.44</v>
      </c>
      <c r="L3">
        <v>0.11</v>
      </c>
      <c r="M3">
        <v>0.12</v>
      </c>
      <c r="N3">
        <v>0.9</v>
      </c>
      <c r="O3">
        <v>7.81</v>
      </c>
      <c r="Q3">
        <v>1.39</v>
      </c>
      <c r="R3">
        <f t="shared" ref="R3:R12" si="0">SUM(B3:Q3)</f>
        <v>99.910000000000011</v>
      </c>
    </row>
    <row r="4" spans="1:18">
      <c r="A4" t="s">
        <v>146</v>
      </c>
      <c r="B4">
        <v>28.5</v>
      </c>
      <c r="C4">
        <v>43.58</v>
      </c>
      <c r="D4">
        <v>2.66</v>
      </c>
      <c r="E4">
        <v>1.03</v>
      </c>
      <c r="F4">
        <v>2.96</v>
      </c>
      <c r="G4">
        <v>7.97</v>
      </c>
      <c r="H4">
        <v>0.57999999999999996</v>
      </c>
      <c r="I4">
        <v>0.68</v>
      </c>
      <c r="J4">
        <v>0.26</v>
      </c>
      <c r="K4">
        <v>2.1</v>
      </c>
      <c r="L4">
        <v>0.09</v>
      </c>
      <c r="N4">
        <v>0.45</v>
      </c>
      <c r="O4">
        <v>8.01</v>
      </c>
      <c r="Q4">
        <v>1.1299999999999999</v>
      </c>
      <c r="R4">
        <f t="shared" si="0"/>
        <v>100</v>
      </c>
    </row>
    <row r="5" spans="1:18">
      <c r="A5" t="s">
        <v>147</v>
      </c>
      <c r="B5">
        <v>15.24</v>
      </c>
      <c r="C5">
        <v>52.94</v>
      </c>
      <c r="D5">
        <v>1.54</v>
      </c>
      <c r="E5">
        <v>2.13</v>
      </c>
      <c r="F5">
        <v>1.1299999999999999</v>
      </c>
      <c r="G5">
        <v>4.88</v>
      </c>
      <c r="H5">
        <v>0.4</v>
      </c>
      <c r="I5">
        <v>1.01</v>
      </c>
      <c r="J5">
        <v>0.16</v>
      </c>
      <c r="K5">
        <v>12.95</v>
      </c>
      <c r="L5">
        <v>0.27</v>
      </c>
      <c r="O5">
        <v>7.35</v>
      </c>
      <c r="R5">
        <f t="shared" si="0"/>
        <v>99.999999999999986</v>
      </c>
    </row>
    <row r="6" spans="1:18">
      <c r="A6" t="s">
        <v>148</v>
      </c>
      <c r="B6">
        <v>31.91</v>
      </c>
      <c r="C6">
        <v>37.15</v>
      </c>
      <c r="D6">
        <v>1.17</v>
      </c>
      <c r="E6">
        <v>2.3199999999999998</v>
      </c>
      <c r="F6">
        <v>1.52</v>
      </c>
      <c r="G6">
        <v>4.1500000000000004</v>
      </c>
      <c r="H6">
        <v>1.51</v>
      </c>
      <c r="I6">
        <v>1.1499999999999999</v>
      </c>
      <c r="J6">
        <v>0.13</v>
      </c>
      <c r="K6">
        <v>5.61</v>
      </c>
      <c r="L6">
        <v>0.34</v>
      </c>
      <c r="M6">
        <v>0.63</v>
      </c>
      <c r="O6">
        <v>11.35</v>
      </c>
      <c r="Q6">
        <v>1.05</v>
      </c>
      <c r="R6">
        <f t="shared" si="0"/>
        <v>99.99</v>
      </c>
    </row>
    <row r="7" spans="1:18">
      <c r="A7" t="s">
        <v>149</v>
      </c>
      <c r="B7">
        <v>33.03</v>
      </c>
      <c r="C7">
        <v>39.81</v>
      </c>
      <c r="D7">
        <v>2.67</v>
      </c>
      <c r="E7">
        <v>1.54</v>
      </c>
      <c r="F7">
        <v>1.27</v>
      </c>
      <c r="G7">
        <v>5.72</v>
      </c>
      <c r="H7">
        <v>0.89</v>
      </c>
      <c r="I7">
        <v>1.97</v>
      </c>
      <c r="J7">
        <v>0.54</v>
      </c>
      <c r="K7">
        <v>6.16</v>
      </c>
      <c r="L7">
        <v>0.31</v>
      </c>
      <c r="M7">
        <v>0.22</v>
      </c>
      <c r="O7">
        <v>5.86</v>
      </c>
      <c r="R7">
        <f t="shared" si="0"/>
        <v>99.990000000000009</v>
      </c>
    </row>
    <row r="8" spans="1:18">
      <c r="A8" t="s">
        <v>150</v>
      </c>
      <c r="B8">
        <v>23.76</v>
      </c>
      <c r="C8">
        <v>48.54</v>
      </c>
      <c r="D8">
        <v>2.87</v>
      </c>
      <c r="E8">
        <v>1.65</v>
      </c>
      <c r="F8">
        <v>3</v>
      </c>
      <c r="G8">
        <v>8.81</v>
      </c>
      <c r="H8">
        <v>0.5</v>
      </c>
      <c r="I8">
        <v>0.81</v>
      </c>
      <c r="J8">
        <v>0.22</v>
      </c>
      <c r="K8">
        <v>2.69</v>
      </c>
      <c r="L8">
        <v>0.28999999999999998</v>
      </c>
      <c r="N8">
        <v>0.69</v>
      </c>
      <c r="O8">
        <v>6.16</v>
      </c>
      <c r="R8">
        <f t="shared" si="0"/>
        <v>99.990000000000009</v>
      </c>
    </row>
    <row r="9" spans="1:18">
      <c r="A9" t="s">
        <v>151</v>
      </c>
      <c r="B9">
        <v>27.78</v>
      </c>
      <c r="C9">
        <v>50.48</v>
      </c>
      <c r="D9">
        <v>2.75</v>
      </c>
      <c r="E9">
        <v>1.54</v>
      </c>
      <c r="F9">
        <v>1.73</v>
      </c>
      <c r="G9">
        <v>5.33</v>
      </c>
      <c r="H9">
        <v>0.85</v>
      </c>
      <c r="I9">
        <v>1.38</v>
      </c>
      <c r="J9">
        <v>0.19</v>
      </c>
      <c r="K9">
        <v>3.01</v>
      </c>
      <c r="L9">
        <v>0.2</v>
      </c>
      <c r="N9">
        <v>0.45</v>
      </c>
      <c r="O9">
        <v>3.13</v>
      </c>
      <c r="Q9">
        <v>1.1599999999999999</v>
      </c>
      <c r="R9">
        <f t="shared" si="0"/>
        <v>99.97999999999999</v>
      </c>
    </row>
    <row r="10" spans="1:18">
      <c r="A10" t="s">
        <v>152</v>
      </c>
      <c r="B10">
        <v>27.52</v>
      </c>
      <c r="C10">
        <v>46.09</v>
      </c>
      <c r="D10">
        <v>1.42</v>
      </c>
      <c r="E10">
        <v>1.94</v>
      </c>
      <c r="F10">
        <v>1.41</v>
      </c>
      <c r="G10">
        <v>4.99</v>
      </c>
      <c r="H10">
        <v>0.77</v>
      </c>
      <c r="I10">
        <v>1.36</v>
      </c>
      <c r="J10">
        <v>0.21</v>
      </c>
      <c r="K10">
        <v>3.65</v>
      </c>
      <c r="L10">
        <v>0.31</v>
      </c>
      <c r="N10">
        <v>1.04</v>
      </c>
      <c r="O10">
        <v>8.1199999999999992</v>
      </c>
      <c r="Q10">
        <v>1.17</v>
      </c>
      <c r="R10">
        <f t="shared" si="0"/>
        <v>100</v>
      </c>
    </row>
    <row r="11" spans="1:18">
      <c r="A11" t="s">
        <v>153</v>
      </c>
      <c r="B11">
        <v>20.07</v>
      </c>
      <c r="C11">
        <v>44.66</v>
      </c>
      <c r="D11">
        <v>4.59</v>
      </c>
      <c r="E11">
        <v>2.31</v>
      </c>
      <c r="F11">
        <v>0.89</v>
      </c>
      <c r="G11">
        <v>2.9</v>
      </c>
      <c r="H11">
        <v>1.33</v>
      </c>
      <c r="I11">
        <v>3.4</v>
      </c>
      <c r="J11">
        <v>0.08</v>
      </c>
      <c r="K11">
        <v>5.48</v>
      </c>
      <c r="L11">
        <v>0.24</v>
      </c>
      <c r="M11">
        <v>0.86</v>
      </c>
      <c r="N11">
        <v>1.22</v>
      </c>
      <c r="O11">
        <v>11.97</v>
      </c>
      <c r="R11">
        <f t="shared" si="0"/>
        <v>100</v>
      </c>
    </row>
    <row r="12" spans="1:18">
      <c r="A12" t="s">
        <v>154</v>
      </c>
      <c r="B12">
        <v>25.17</v>
      </c>
      <c r="C12">
        <v>52.42</v>
      </c>
      <c r="D12">
        <v>2.17</v>
      </c>
      <c r="E12">
        <v>1.05</v>
      </c>
      <c r="F12">
        <v>0.73</v>
      </c>
      <c r="G12">
        <v>4.66</v>
      </c>
      <c r="H12">
        <v>0.68</v>
      </c>
      <c r="I12">
        <v>1.51</v>
      </c>
      <c r="J12">
        <v>0.11</v>
      </c>
      <c r="K12">
        <v>7.67</v>
      </c>
      <c r="L12">
        <v>0.11</v>
      </c>
      <c r="N12">
        <v>0.4</v>
      </c>
      <c r="O12">
        <v>2.75</v>
      </c>
      <c r="P12">
        <v>0.56000000000000005</v>
      </c>
      <c r="R12">
        <f t="shared" si="0"/>
        <v>99.990000000000023</v>
      </c>
    </row>
    <row r="14" spans="1:18">
      <c r="A14" t="s">
        <v>22</v>
      </c>
      <c r="B14" s="2">
        <f>AVERAGE(B3:B12)</f>
        <v>26.800999999999998</v>
      </c>
      <c r="C14" s="2">
        <f t="shared" ref="C14:Q14" si="1">AVERAGE(C3:C12)</f>
        <v>45.642000000000003</v>
      </c>
      <c r="D14" s="2">
        <f t="shared" si="1"/>
        <v>2.4279999999999999</v>
      </c>
      <c r="E14" s="2">
        <f t="shared" si="1"/>
        <v>1.7170000000000001</v>
      </c>
      <c r="F14" s="2">
        <f t="shared" si="1"/>
        <v>1.5590000000000002</v>
      </c>
      <c r="G14" s="2">
        <f t="shared" si="1"/>
        <v>5.2349999999999994</v>
      </c>
      <c r="H14" s="2">
        <f t="shared" si="1"/>
        <v>0.82299999999999984</v>
      </c>
      <c r="I14" s="2">
        <f t="shared" si="1"/>
        <v>1.4799999999999998</v>
      </c>
      <c r="J14" s="2">
        <f t="shared" si="1"/>
        <v>0.20200000000000001</v>
      </c>
      <c r="K14" s="2">
        <f t="shared" si="1"/>
        <v>5.2759999999999989</v>
      </c>
      <c r="L14" s="2">
        <f t="shared" si="1"/>
        <v>0.22700000000000001</v>
      </c>
      <c r="M14" s="4">
        <f t="shared" si="1"/>
        <v>0.45750000000000002</v>
      </c>
      <c r="N14" s="2">
        <f t="shared" si="1"/>
        <v>0.73571428571428577</v>
      </c>
      <c r="O14" s="2">
        <f t="shared" si="1"/>
        <v>7.2510000000000003</v>
      </c>
      <c r="P14" s="4">
        <f t="shared" si="1"/>
        <v>0.56000000000000005</v>
      </c>
      <c r="Q14" s="4">
        <f t="shared" si="1"/>
        <v>1.18</v>
      </c>
    </row>
    <row r="15" spans="1:18">
      <c r="A15" t="s">
        <v>23</v>
      </c>
      <c r="B15" s="2">
        <f>_xlfn.STDEV.P(B3:B12)</f>
        <v>5.725833476446903</v>
      </c>
      <c r="C15" s="2">
        <f t="shared" ref="C15:Q15" si="2">_xlfn.STDEV.P(C3:C12)</f>
        <v>5.1621851962129393</v>
      </c>
      <c r="D15" s="2">
        <f t="shared" si="2"/>
        <v>0.92409739746414143</v>
      </c>
      <c r="E15" s="2">
        <f t="shared" si="2"/>
        <v>0.43849857468411441</v>
      </c>
      <c r="F15" s="2">
        <f t="shared" si="2"/>
        <v>0.76586487058749442</v>
      </c>
      <c r="G15" s="2">
        <f t="shared" si="2"/>
        <v>1.8143387225102161</v>
      </c>
      <c r="H15" s="2">
        <f t="shared" si="2"/>
        <v>0.33322815007138923</v>
      </c>
      <c r="I15" s="2">
        <f t="shared" si="2"/>
        <v>0.73300750337223752</v>
      </c>
      <c r="J15" s="2">
        <f t="shared" si="2"/>
        <v>0.12456323695216019</v>
      </c>
      <c r="K15" s="2">
        <f t="shared" si="2"/>
        <v>3.0574505719635119</v>
      </c>
      <c r="L15" s="2">
        <f t="shared" si="2"/>
        <v>8.9112288714856838E-2</v>
      </c>
      <c r="M15" s="2">
        <f t="shared" si="2"/>
        <v>0.30086334107032714</v>
      </c>
      <c r="N15" s="2">
        <f t="shared" si="2"/>
        <v>0.30051656207542482</v>
      </c>
      <c r="O15" s="2">
        <f t="shared" si="2"/>
        <v>2.847649732674296</v>
      </c>
      <c r="P15" s="2">
        <f t="shared" si="2"/>
        <v>0</v>
      </c>
      <c r="Q15" s="2">
        <f t="shared" si="2"/>
        <v>0.11313708498984756</v>
      </c>
    </row>
    <row r="17" spans="1:24">
      <c r="B17" s="1" t="s">
        <v>0</v>
      </c>
      <c r="C17" t="s">
        <v>1</v>
      </c>
      <c r="D17" t="s">
        <v>2</v>
      </c>
      <c r="E17" t="s">
        <v>10</v>
      </c>
      <c r="F17" t="s">
        <v>3</v>
      </c>
      <c r="G17" t="s">
        <v>11</v>
      </c>
      <c r="H17" t="s">
        <v>8</v>
      </c>
      <c r="I17" t="s">
        <v>4</v>
      </c>
      <c r="J17" t="s">
        <v>5</v>
      </c>
      <c r="K17" t="s">
        <v>12</v>
      </c>
      <c r="L17" t="s">
        <v>28</v>
      </c>
      <c r="M17" t="s">
        <v>37</v>
      </c>
      <c r="N17" t="s">
        <v>25</v>
      </c>
      <c r="O17" t="s">
        <v>26</v>
      </c>
      <c r="P17" t="s">
        <v>21</v>
      </c>
      <c r="Q17" t="s">
        <v>92</v>
      </c>
      <c r="R17" t="s">
        <v>6</v>
      </c>
    </row>
    <row r="18" spans="1:24">
      <c r="A18" t="s">
        <v>145</v>
      </c>
      <c r="C18">
        <v>40.75</v>
      </c>
      <c r="D18">
        <v>2.44</v>
      </c>
      <c r="E18">
        <v>1.66</v>
      </c>
      <c r="F18">
        <v>0.95</v>
      </c>
      <c r="H18">
        <v>0.72</v>
      </c>
      <c r="I18">
        <v>1.53</v>
      </c>
      <c r="J18">
        <v>0.12</v>
      </c>
      <c r="K18">
        <v>3.44</v>
      </c>
      <c r="N18">
        <v>0.9</v>
      </c>
      <c r="O18">
        <v>7.81</v>
      </c>
      <c r="R18">
        <f t="shared" ref="R18:R27" si="3">SUM(B18:Q18)</f>
        <v>60.319999999999993</v>
      </c>
    </row>
    <row r="19" spans="1:24">
      <c r="A19" t="s">
        <v>146</v>
      </c>
      <c r="B19">
        <v>28.5</v>
      </c>
      <c r="C19">
        <v>43.58</v>
      </c>
      <c r="D19">
        <v>2.66</v>
      </c>
      <c r="H19">
        <v>0.57999999999999996</v>
      </c>
      <c r="J19">
        <v>0.26</v>
      </c>
      <c r="N19">
        <v>0.45</v>
      </c>
      <c r="O19">
        <v>8.01</v>
      </c>
      <c r="Q19">
        <v>1.1299999999999999</v>
      </c>
      <c r="R19">
        <f t="shared" si="3"/>
        <v>85.17</v>
      </c>
    </row>
    <row r="20" spans="1:24">
      <c r="A20" t="s">
        <v>147</v>
      </c>
      <c r="D20">
        <v>1.54</v>
      </c>
      <c r="E20">
        <v>2.13</v>
      </c>
      <c r="F20">
        <v>1.1299999999999999</v>
      </c>
      <c r="G20">
        <v>4.88</v>
      </c>
      <c r="I20">
        <v>1.01</v>
      </c>
      <c r="J20">
        <v>0.16</v>
      </c>
      <c r="L20">
        <v>0.27</v>
      </c>
      <c r="O20">
        <v>7.35</v>
      </c>
      <c r="R20">
        <f t="shared" si="3"/>
        <v>18.47</v>
      </c>
    </row>
    <row r="21" spans="1:24">
      <c r="A21" t="s">
        <v>148</v>
      </c>
      <c r="B21">
        <v>31.91</v>
      </c>
      <c r="F21">
        <v>1.52</v>
      </c>
      <c r="G21">
        <v>4.1500000000000004</v>
      </c>
      <c r="I21">
        <v>1.1499999999999999</v>
      </c>
      <c r="J21">
        <v>0.13</v>
      </c>
      <c r="K21">
        <v>5.61</v>
      </c>
      <c r="M21">
        <v>0.63</v>
      </c>
      <c r="R21">
        <f t="shared" si="3"/>
        <v>45.1</v>
      </c>
    </row>
    <row r="22" spans="1:24">
      <c r="A22" t="s">
        <v>149</v>
      </c>
      <c r="D22">
        <v>2.67</v>
      </c>
      <c r="E22">
        <v>1.54</v>
      </c>
      <c r="F22">
        <v>1.27</v>
      </c>
      <c r="G22">
        <v>5.72</v>
      </c>
      <c r="H22">
        <v>0.89</v>
      </c>
      <c r="I22">
        <v>1.97</v>
      </c>
      <c r="K22">
        <v>6.16</v>
      </c>
      <c r="L22">
        <v>0.31</v>
      </c>
      <c r="M22">
        <v>0.22</v>
      </c>
      <c r="O22">
        <v>5.86</v>
      </c>
      <c r="R22">
        <f t="shared" si="3"/>
        <v>26.609999999999996</v>
      </c>
    </row>
    <row r="23" spans="1:24">
      <c r="A23" t="s">
        <v>150</v>
      </c>
      <c r="B23">
        <v>23.76</v>
      </c>
      <c r="C23">
        <v>48.54</v>
      </c>
      <c r="D23">
        <v>2.87</v>
      </c>
      <c r="E23">
        <v>1.65</v>
      </c>
      <c r="H23">
        <v>0.5</v>
      </c>
      <c r="I23">
        <v>0.81</v>
      </c>
      <c r="J23">
        <v>0.22</v>
      </c>
      <c r="K23">
        <v>2.69</v>
      </c>
      <c r="L23">
        <v>0.28999999999999998</v>
      </c>
      <c r="N23">
        <v>0.69</v>
      </c>
      <c r="O23">
        <v>6.16</v>
      </c>
      <c r="R23">
        <f t="shared" si="3"/>
        <v>88.18</v>
      </c>
    </row>
    <row r="24" spans="1:24">
      <c r="A24" t="s">
        <v>151</v>
      </c>
      <c r="B24">
        <v>27.78</v>
      </c>
      <c r="C24">
        <v>50.48</v>
      </c>
      <c r="D24">
        <v>2.75</v>
      </c>
      <c r="E24">
        <v>1.54</v>
      </c>
      <c r="F24">
        <v>1.73</v>
      </c>
      <c r="G24">
        <v>5.33</v>
      </c>
      <c r="H24">
        <v>0.85</v>
      </c>
      <c r="I24">
        <v>1.38</v>
      </c>
      <c r="J24">
        <v>0.19</v>
      </c>
      <c r="K24">
        <v>3.01</v>
      </c>
      <c r="L24">
        <v>0.2</v>
      </c>
      <c r="N24">
        <v>0.45</v>
      </c>
      <c r="Q24">
        <v>1.1599999999999999</v>
      </c>
      <c r="R24">
        <f t="shared" si="3"/>
        <v>96.85</v>
      </c>
    </row>
    <row r="25" spans="1:24">
      <c r="A25" t="s">
        <v>152</v>
      </c>
      <c r="B25">
        <v>27.52</v>
      </c>
      <c r="C25">
        <v>46.09</v>
      </c>
      <c r="E25">
        <v>1.94</v>
      </c>
      <c r="F25">
        <v>1.41</v>
      </c>
      <c r="G25">
        <v>4.99</v>
      </c>
      <c r="H25">
        <v>0.77</v>
      </c>
      <c r="I25">
        <v>1.36</v>
      </c>
      <c r="J25">
        <v>0.21</v>
      </c>
      <c r="K25">
        <v>3.65</v>
      </c>
      <c r="L25">
        <v>0.31</v>
      </c>
      <c r="O25">
        <v>8.1199999999999992</v>
      </c>
      <c r="Q25">
        <v>1.17</v>
      </c>
      <c r="R25">
        <f t="shared" si="3"/>
        <v>97.539999999999992</v>
      </c>
    </row>
    <row r="26" spans="1:24">
      <c r="A26" t="s">
        <v>153</v>
      </c>
      <c r="C26">
        <v>44.66</v>
      </c>
      <c r="F26">
        <v>0.89</v>
      </c>
      <c r="J26">
        <v>0.08</v>
      </c>
      <c r="K26">
        <v>5.48</v>
      </c>
      <c r="L26">
        <v>0.24</v>
      </c>
      <c r="R26">
        <f t="shared" si="3"/>
        <v>51.35</v>
      </c>
    </row>
    <row r="27" spans="1:24">
      <c r="A27" t="s">
        <v>154</v>
      </c>
      <c r="B27">
        <v>25.17</v>
      </c>
      <c r="D27">
        <v>2.17</v>
      </c>
      <c r="G27">
        <v>4.66</v>
      </c>
      <c r="H27">
        <v>0.68</v>
      </c>
      <c r="I27">
        <v>1.51</v>
      </c>
      <c r="J27">
        <v>0.11</v>
      </c>
      <c r="K27">
        <v>7.67</v>
      </c>
      <c r="P27">
        <v>0.56000000000000005</v>
      </c>
      <c r="R27">
        <f t="shared" si="3"/>
        <v>42.53</v>
      </c>
    </row>
    <row r="29" spans="1:24">
      <c r="A29" t="s">
        <v>22</v>
      </c>
      <c r="B29" s="2">
        <f>AVERAGE(B18:B27)</f>
        <v>27.439999999999998</v>
      </c>
      <c r="C29" s="2">
        <f t="shared" ref="C29:O29" si="4">AVERAGE(C18:C27)</f>
        <v>45.683333333333337</v>
      </c>
      <c r="D29" s="2">
        <f t="shared" si="4"/>
        <v>2.4428571428571431</v>
      </c>
      <c r="E29" s="2">
        <f t="shared" si="4"/>
        <v>1.7433333333333332</v>
      </c>
      <c r="F29" s="2">
        <f t="shared" si="4"/>
        <v>1.2714285714285716</v>
      </c>
      <c r="G29" s="2">
        <f t="shared" si="4"/>
        <v>4.9550000000000001</v>
      </c>
      <c r="H29" s="2">
        <f t="shared" si="4"/>
        <v>0.71285714285714286</v>
      </c>
      <c r="I29" s="2">
        <f t="shared" si="4"/>
        <v>1.34</v>
      </c>
      <c r="J29" s="2">
        <f t="shared" si="4"/>
        <v>0.16444444444444448</v>
      </c>
      <c r="K29" s="2">
        <f t="shared" si="4"/>
        <v>4.7137500000000001</v>
      </c>
      <c r="L29" s="2">
        <f t="shared" si="4"/>
        <v>0.27</v>
      </c>
      <c r="M29" s="4"/>
      <c r="N29" s="2">
        <f t="shared" si="4"/>
        <v>0.62250000000000005</v>
      </c>
      <c r="O29" s="2">
        <f t="shared" si="4"/>
        <v>7.2183333333333328</v>
      </c>
      <c r="P29" s="4"/>
      <c r="Q29" s="4"/>
    </row>
    <row r="30" spans="1:24">
      <c r="A30" t="s">
        <v>23</v>
      </c>
      <c r="B30" s="2">
        <f>_xlfn.STDEV.P(B18:B27)</f>
        <v>2.579463768563794</v>
      </c>
      <c r="C30" s="2">
        <f t="shared" ref="C30:O30" si="5">_xlfn.STDEV.P(C18:C27)</f>
        <v>3.192254515054977</v>
      </c>
      <c r="D30" s="2">
        <f t="shared" si="5"/>
        <v>0.42512903203327546</v>
      </c>
      <c r="E30" s="2">
        <f t="shared" si="5"/>
        <v>0.21853044537445113</v>
      </c>
      <c r="F30" s="2">
        <f t="shared" si="5"/>
        <v>0.2828643577723407</v>
      </c>
      <c r="G30" s="2">
        <f t="shared" si="5"/>
        <v>0.49459579456360103</v>
      </c>
      <c r="H30" s="2">
        <f t="shared" si="5"/>
        <v>0.12958331966226913</v>
      </c>
      <c r="I30" s="2">
        <f t="shared" si="5"/>
        <v>0.33350412291304538</v>
      </c>
      <c r="J30" s="2">
        <f t="shared" si="5"/>
        <v>5.5998236303796134E-2</v>
      </c>
      <c r="K30" s="2">
        <f t="shared" si="5"/>
        <v>1.6573241799660072</v>
      </c>
      <c r="L30" s="2">
        <f t="shared" si="5"/>
        <v>3.9581140290126236E-2</v>
      </c>
      <c r="M30" s="2"/>
      <c r="N30" s="2">
        <f t="shared" si="5"/>
        <v>0.18779976038323362</v>
      </c>
      <c r="O30" s="2">
        <f t="shared" si="5"/>
        <v>0.89184110443260267</v>
      </c>
      <c r="P30" s="2"/>
      <c r="Q30" s="2"/>
    </row>
    <row r="32" spans="1:24">
      <c r="B32" s="6" t="s">
        <v>0</v>
      </c>
      <c r="C32" s="7" t="s">
        <v>1</v>
      </c>
      <c r="D32" s="7" t="s">
        <v>49</v>
      </c>
      <c r="E32" s="7" t="s">
        <v>10</v>
      </c>
      <c r="F32" s="7" t="s">
        <v>3</v>
      </c>
      <c r="G32" s="7" t="s">
        <v>11</v>
      </c>
      <c r="H32" s="7" t="s">
        <v>2</v>
      </c>
      <c r="I32" s="7" t="s">
        <v>8</v>
      </c>
      <c r="J32" s="7" t="s">
        <v>4</v>
      </c>
      <c r="K32" s="7" t="s">
        <v>81</v>
      </c>
      <c r="L32" s="7" t="s">
        <v>5</v>
      </c>
      <c r="M32" s="7" t="s">
        <v>12</v>
      </c>
      <c r="N32" s="7" t="s">
        <v>28</v>
      </c>
      <c r="O32" s="7" t="s">
        <v>60</v>
      </c>
      <c r="P32" s="7" t="s">
        <v>37</v>
      </c>
      <c r="Q32" s="7" t="s">
        <v>25</v>
      </c>
      <c r="R32" s="7" t="s">
        <v>26</v>
      </c>
      <c r="S32" s="7" t="s">
        <v>48</v>
      </c>
      <c r="T32" s="7" t="s">
        <v>92</v>
      </c>
      <c r="U32" s="7" t="s">
        <v>21</v>
      </c>
      <c r="V32" s="7" t="s">
        <v>123</v>
      </c>
      <c r="W32" s="7" t="s">
        <v>124</v>
      </c>
      <c r="X32" s="7" t="s">
        <v>175</v>
      </c>
    </row>
    <row r="33" spans="2:18">
      <c r="B33" s="2">
        <f>B29</f>
        <v>27.439999999999998</v>
      </c>
      <c r="C33" s="2">
        <f>C29</f>
        <v>45.683333333333337</v>
      </c>
      <c r="E33" s="2">
        <f t="shared" ref="E33:G34" si="6">E29</f>
        <v>1.7433333333333332</v>
      </c>
      <c r="F33" s="2">
        <f t="shared" si="6"/>
        <v>1.2714285714285716</v>
      </c>
      <c r="G33" s="2">
        <f t="shared" si="6"/>
        <v>4.9550000000000001</v>
      </c>
      <c r="H33" s="2">
        <f>D29</f>
        <v>2.4428571428571431</v>
      </c>
      <c r="I33" s="2">
        <f>H29</f>
        <v>0.71285714285714286</v>
      </c>
      <c r="J33" s="2">
        <f>I29</f>
        <v>1.34</v>
      </c>
      <c r="L33" s="2">
        <f t="shared" ref="L33:N34" si="7">J29</f>
        <v>0.16444444444444448</v>
      </c>
      <c r="M33" s="2">
        <f t="shared" si="7"/>
        <v>4.7137500000000001</v>
      </c>
      <c r="N33" s="2">
        <f t="shared" si="7"/>
        <v>0.27</v>
      </c>
      <c r="Q33" s="2">
        <f>N29</f>
        <v>0.62250000000000005</v>
      </c>
      <c r="R33" s="2">
        <f>O29</f>
        <v>7.2183333333333328</v>
      </c>
    </row>
    <row r="34" spans="2:18">
      <c r="B34" s="2">
        <f>B30</f>
        <v>2.579463768563794</v>
      </c>
      <c r="C34" s="2">
        <f>C30</f>
        <v>3.192254515054977</v>
      </c>
      <c r="E34" s="2">
        <f t="shared" si="6"/>
        <v>0.21853044537445113</v>
      </c>
      <c r="F34" s="2">
        <f t="shared" si="6"/>
        <v>0.2828643577723407</v>
      </c>
      <c r="G34" s="2">
        <f t="shared" si="6"/>
        <v>0.49459579456360103</v>
      </c>
      <c r="H34" s="2">
        <f>D30</f>
        <v>0.42512903203327546</v>
      </c>
      <c r="I34" s="2">
        <f>H30</f>
        <v>0.12958331966226913</v>
      </c>
      <c r="J34" s="2">
        <f>I30</f>
        <v>0.33350412291304538</v>
      </c>
      <c r="L34" s="2">
        <f t="shared" si="7"/>
        <v>5.5998236303796134E-2</v>
      </c>
      <c r="M34" s="2">
        <f t="shared" si="7"/>
        <v>1.6573241799660072</v>
      </c>
      <c r="N34" s="2">
        <f t="shared" si="7"/>
        <v>3.9581140290126236E-2</v>
      </c>
      <c r="Q34" s="2">
        <f>N30</f>
        <v>0.18779976038323362</v>
      </c>
      <c r="R34" s="2">
        <f>O30</f>
        <v>0.89184110443260267</v>
      </c>
    </row>
  </sheetData>
  <conditionalFormatting sqref="B12">
    <cfRule type="cellIs" dxfId="63" priority="13" operator="lessThan">
      <formula>B$14-B$15</formula>
    </cfRule>
    <cfRule type="cellIs" dxfId="62" priority="14" operator="greaterThan">
      <formula>B$14+B$15</formula>
    </cfRule>
  </conditionalFormatting>
  <conditionalFormatting sqref="B3:B11">
    <cfRule type="cellIs" dxfId="61" priority="15" operator="lessThan">
      <formula>B$14-B$15</formula>
    </cfRule>
    <cfRule type="cellIs" dxfId="60" priority="16" operator="greaterThan">
      <formula>B$14+B$15</formula>
    </cfRule>
  </conditionalFormatting>
  <conditionalFormatting sqref="C12:Q12">
    <cfRule type="cellIs" dxfId="59" priority="9" operator="lessThan">
      <formula>C$14-C$15</formula>
    </cfRule>
    <cfRule type="cellIs" dxfId="58" priority="10" operator="greaterThan">
      <formula>C$14+C$15</formula>
    </cfRule>
  </conditionalFormatting>
  <conditionalFormatting sqref="C3:Q11">
    <cfRule type="cellIs" dxfId="57" priority="11" operator="lessThan">
      <formula>C$14-C$15</formula>
    </cfRule>
    <cfRule type="cellIs" dxfId="56" priority="12" operator="greaterThan">
      <formula>C$14+C$15</formula>
    </cfRule>
  </conditionalFormatting>
  <conditionalFormatting sqref="B27">
    <cfRule type="cellIs" dxfId="55" priority="5" operator="lessThan">
      <formula>B$14-B$15</formula>
    </cfRule>
    <cfRule type="cellIs" dxfId="54" priority="6" operator="greaterThan">
      <formula>B$14+B$15</formula>
    </cfRule>
  </conditionalFormatting>
  <conditionalFormatting sqref="B18:B26">
    <cfRule type="cellIs" dxfId="53" priority="7" operator="lessThan">
      <formula>B$14-B$15</formula>
    </cfRule>
    <cfRule type="cellIs" dxfId="52" priority="8" operator="greaterThan">
      <formula>B$14+B$15</formula>
    </cfRule>
  </conditionalFormatting>
  <conditionalFormatting sqref="C27:Q27">
    <cfRule type="cellIs" dxfId="51" priority="1" operator="lessThan">
      <formula>C$14-C$15</formula>
    </cfRule>
    <cfRule type="cellIs" dxfId="50" priority="2" operator="greaterThan">
      <formula>C$14+C$15</formula>
    </cfRule>
  </conditionalFormatting>
  <conditionalFormatting sqref="C18:Q26">
    <cfRule type="cellIs" dxfId="49" priority="3" operator="lessThan">
      <formula>C$14-C$15</formula>
    </cfRule>
    <cfRule type="cellIs" dxfId="48" priority="4" operator="greaterThan">
      <formula>C$14+C$15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tabSelected="1" topLeftCell="R1" workbookViewId="0">
      <selection activeCell="AE21" sqref="AE21"/>
    </sheetView>
  </sheetViews>
  <sheetFormatPr baseColWidth="10" defaultRowHeight="15" x14ac:dyDescent="0"/>
  <cols>
    <col min="1" max="1" width="15" bestFit="1" customWidth="1"/>
  </cols>
  <sheetData>
    <row r="1" spans="1:23">
      <c r="A1" s="7" t="s">
        <v>226</v>
      </c>
    </row>
    <row r="2" spans="1:23">
      <c r="B2" s="6" t="s">
        <v>0</v>
      </c>
      <c r="C2" s="6" t="s">
        <v>1</v>
      </c>
      <c r="D2" s="6" t="s">
        <v>10</v>
      </c>
      <c r="E2" s="6" t="s">
        <v>3</v>
      </c>
      <c r="F2" s="6" t="s">
        <v>11</v>
      </c>
      <c r="G2" s="6" t="s">
        <v>2</v>
      </c>
      <c r="H2" s="6" t="s">
        <v>8</v>
      </c>
      <c r="I2" s="6" t="s">
        <v>4</v>
      </c>
      <c r="J2" s="6" t="s">
        <v>81</v>
      </c>
      <c r="K2" s="6" t="s">
        <v>5</v>
      </c>
      <c r="L2" s="6" t="s">
        <v>12</v>
      </c>
      <c r="M2" s="6" t="s">
        <v>28</v>
      </c>
      <c r="N2" s="6" t="s">
        <v>37</v>
      </c>
      <c r="O2" s="6" t="s">
        <v>25</v>
      </c>
      <c r="P2" s="6" t="s">
        <v>26</v>
      </c>
    </row>
    <row r="3" spans="1:23">
      <c r="A3" t="s">
        <v>208</v>
      </c>
      <c r="B3" s="5">
        <v>42.922499999999999</v>
      </c>
      <c r="C3" s="5">
        <v>43.096250000000005</v>
      </c>
      <c r="D3" s="5">
        <v>0</v>
      </c>
      <c r="E3" s="5">
        <v>0</v>
      </c>
      <c r="F3" s="5">
        <v>0</v>
      </c>
      <c r="G3" s="5">
        <v>6.9833333333333343</v>
      </c>
      <c r="H3" s="5">
        <v>0.495</v>
      </c>
      <c r="I3" s="5">
        <v>2.3442857142857143</v>
      </c>
      <c r="J3" s="5">
        <v>0</v>
      </c>
      <c r="K3" s="5">
        <v>0.6180000000000001</v>
      </c>
      <c r="L3" s="5">
        <v>0</v>
      </c>
      <c r="M3" s="5">
        <v>0</v>
      </c>
      <c r="N3" s="5">
        <v>0</v>
      </c>
      <c r="O3" s="5">
        <v>0</v>
      </c>
      <c r="P3" s="5">
        <v>0</v>
      </c>
    </row>
    <row r="4" spans="1:23">
      <c r="A4" t="s">
        <v>209</v>
      </c>
      <c r="B4" s="5">
        <v>13.841428571428574</v>
      </c>
      <c r="C4" s="5">
        <v>44.909999999999989</v>
      </c>
      <c r="D4" s="5">
        <v>2.29</v>
      </c>
      <c r="E4" s="5">
        <v>1.8800000000000001</v>
      </c>
      <c r="F4" s="5">
        <v>6.7128571428571417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12.122857142857143</v>
      </c>
      <c r="M4" s="5">
        <v>0.30499999999999999</v>
      </c>
      <c r="N4" s="5">
        <v>0.20400000000000001</v>
      </c>
      <c r="O4" s="5">
        <v>1.3666666666666669</v>
      </c>
      <c r="P4" s="5">
        <v>12.56875</v>
      </c>
    </row>
    <row r="5" spans="1:23">
      <c r="A5" t="s">
        <v>203</v>
      </c>
      <c r="B5" s="5">
        <v>24.575000000000003</v>
      </c>
      <c r="C5" s="5">
        <v>46.408000000000001</v>
      </c>
      <c r="D5" s="5">
        <v>1.4025000000000001</v>
      </c>
      <c r="E5" s="5">
        <v>1.2657142857142858</v>
      </c>
      <c r="F5" s="5">
        <v>4.1283333333333339</v>
      </c>
      <c r="G5" s="5">
        <v>0.41500000000000004</v>
      </c>
      <c r="H5" s="5">
        <v>1.0550000000000002</v>
      </c>
      <c r="I5" s="5">
        <v>0.81714285714285706</v>
      </c>
      <c r="J5" s="5">
        <v>0</v>
      </c>
      <c r="K5" s="5">
        <v>0</v>
      </c>
      <c r="L5" s="5">
        <v>10.5875</v>
      </c>
      <c r="M5" s="5">
        <v>0.32</v>
      </c>
      <c r="N5" s="5">
        <v>0</v>
      </c>
      <c r="O5" s="5">
        <v>0.73000000000000009</v>
      </c>
      <c r="P5" s="5">
        <v>5.85</v>
      </c>
    </row>
    <row r="6" spans="1:23">
      <c r="A6" t="s">
        <v>204</v>
      </c>
      <c r="B6" s="5">
        <v>25.755714285714287</v>
      </c>
      <c r="C6" s="5">
        <v>42.374285714285712</v>
      </c>
      <c r="D6" s="5">
        <v>1.5449999999999999</v>
      </c>
      <c r="E6" s="5">
        <v>1.91625</v>
      </c>
      <c r="F6" s="5">
        <v>4.1655555555555557</v>
      </c>
      <c r="G6" s="5">
        <v>1.1966666666666665</v>
      </c>
      <c r="H6" s="5">
        <v>0.67500000000000004</v>
      </c>
      <c r="I6" s="5">
        <v>0.7683333333333332</v>
      </c>
      <c r="J6" s="5">
        <v>0</v>
      </c>
      <c r="K6" s="5">
        <v>0</v>
      </c>
      <c r="L6" s="5">
        <v>7.5033333333333339</v>
      </c>
      <c r="M6" s="5">
        <v>0.32</v>
      </c>
      <c r="N6" s="5">
        <v>0</v>
      </c>
      <c r="O6" s="5">
        <v>1.335</v>
      </c>
      <c r="P6" s="5">
        <v>11.988749999999998</v>
      </c>
    </row>
    <row r="7" spans="1:23">
      <c r="A7" t="s">
        <v>205</v>
      </c>
      <c r="B7" s="5">
        <v>25.779999999999998</v>
      </c>
      <c r="C7" s="5">
        <v>49.401428571428561</v>
      </c>
      <c r="D7" s="5">
        <v>1.58</v>
      </c>
      <c r="E7" s="5">
        <v>1.3674999999999999</v>
      </c>
      <c r="F7" s="5">
        <v>4.2949999999999999</v>
      </c>
      <c r="G7" s="5">
        <v>1.3399999999999999</v>
      </c>
      <c r="H7" s="5">
        <v>0.75124999999999997</v>
      </c>
      <c r="I7" s="5">
        <v>0.48428571428571432</v>
      </c>
      <c r="J7" s="5">
        <v>0</v>
      </c>
      <c r="K7" s="5">
        <v>0.21</v>
      </c>
      <c r="L7" s="5">
        <v>7.1574999999999998</v>
      </c>
      <c r="M7" s="5">
        <v>0.18333333333333335</v>
      </c>
      <c r="N7" s="5">
        <v>0</v>
      </c>
      <c r="O7" s="5">
        <v>0.57999999999999996</v>
      </c>
      <c r="P7" s="5">
        <v>4.0355555555555549</v>
      </c>
    </row>
    <row r="8" spans="1:23">
      <c r="A8" t="s">
        <v>206</v>
      </c>
      <c r="B8" s="5">
        <v>28.396249999999998</v>
      </c>
      <c r="C8" s="5">
        <v>43.518333333333338</v>
      </c>
      <c r="D8" s="5">
        <v>1.3114285714285714</v>
      </c>
      <c r="E8" s="5">
        <v>1.3299999999999998</v>
      </c>
      <c r="F8" s="5">
        <v>4.3957142857142859</v>
      </c>
      <c r="G8" s="5">
        <v>0.875</v>
      </c>
      <c r="H8" s="5">
        <v>0.66333333333333333</v>
      </c>
      <c r="I8" s="5">
        <v>0.84750000000000003</v>
      </c>
      <c r="J8" s="5">
        <v>0</v>
      </c>
      <c r="K8" s="5">
        <v>0</v>
      </c>
      <c r="L8" s="5">
        <v>5.9862499999999992</v>
      </c>
      <c r="M8" s="5">
        <v>0.29333333333333333</v>
      </c>
      <c r="N8" s="5">
        <v>0</v>
      </c>
      <c r="O8" s="5">
        <v>0.64499999999999991</v>
      </c>
      <c r="P8" s="5">
        <v>6.75</v>
      </c>
    </row>
    <row r="9" spans="1:23">
      <c r="A9" t="s">
        <v>207</v>
      </c>
      <c r="B9" s="5">
        <v>27.439999999999998</v>
      </c>
      <c r="C9" s="5">
        <v>45.683333333333337</v>
      </c>
      <c r="D9" s="5">
        <v>1.7433333333333332</v>
      </c>
      <c r="E9" s="5">
        <v>1.2714285714285716</v>
      </c>
      <c r="F9" s="5">
        <v>4.9550000000000001</v>
      </c>
      <c r="G9" s="5">
        <v>2.4428571428571431</v>
      </c>
      <c r="H9" s="5">
        <v>0.71285714285714286</v>
      </c>
      <c r="I9" s="5">
        <v>1.34</v>
      </c>
      <c r="J9" s="5">
        <v>0</v>
      </c>
      <c r="K9" s="5">
        <v>0.16444444444444448</v>
      </c>
      <c r="L9" s="5">
        <v>4.7137500000000001</v>
      </c>
      <c r="M9" s="5">
        <v>0.27</v>
      </c>
      <c r="N9" s="5">
        <v>0</v>
      </c>
      <c r="O9" s="5">
        <v>0.62250000000000005</v>
      </c>
      <c r="P9" s="5">
        <v>7.2183333333333328</v>
      </c>
    </row>
    <row r="12" spans="1:23">
      <c r="A12" s="7" t="s">
        <v>229</v>
      </c>
      <c r="H12" t="s">
        <v>215</v>
      </c>
    </row>
    <row r="13" spans="1:23">
      <c r="C13" t="s">
        <v>210</v>
      </c>
      <c r="D13" t="s">
        <v>211</v>
      </c>
      <c r="E13" t="s">
        <v>212</v>
      </c>
      <c r="F13" t="s">
        <v>213</v>
      </c>
      <c r="G13" t="s">
        <v>214</v>
      </c>
      <c r="I13" s="6" t="s">
        <v>0</v>
      </c>
      <c r="J13" s="6" t="s">
        <v>1</v>
      </c>
      <c r="K13" s="6" t="s">
        <v>10</v>
      </c>
      <c r="L13" s="6" t="s">
        <v>3</v>
      </c>
      <c r="M13" s="6" t="s">
        <v>11</v>
      </c>
      <c r="N13" s="6" t="s">
        <v>2</v>
      </c>
      <c r="O13" s="6" t="s">
        <v>8</v>
      </c>
      <c r="P13" s="6" t="s">
        <v>4</v>
      </c>
      <c r="Q13" s="6" t="s">
        <v>81</v>
      </c>
      <c r="R13" s="6" t="s">
        <v>5</v>
      </c>
      <c r="S13" s="6" t="s">
        <v>12</v>
      </c>
      <c r="T13" s="6" t="s">
        <v>28</v>
      </c>
      <c r="U13" s="6" t="s">
        <v>37</v>
      </c>
      <c r="V13" s="6" t="s">
        <v>25</v>
      </c>
      <c r="W13" s="6" t="s">
        <v>26</v>
      </c>
    </row>
    <row r="14" spans="1:23">
      <c r="A14" t="s">
        <v>218</v>
      </c>
      <c r="B14" t="s">
        <v>220</v>
      </c>
      <c r="C14">
        <v>5.0039999999999996</v>
      </c>
      <c r="D14">
        <v>5.0080999999999998</v>
      </c>
      <c r="E14">
        <v>49.488900000000001</v>
      </c>
      <c r="F14">
        <v>55.4099</v>
      </c>
      <c r="G14">
        <f>F14-E14</f>
        <v>5.9209999999999994</v>
      </c>
      <c r="I14" s="8">
        <f t="shared" ref="I14:K18" si="0">B5*$G14/(B$4*$D14+B$3*$C14)</f>
        <v>0.51216757770746812</v>
      </c>
      <c r="J14" s="8">
        <f t="shared" si="0"/>
        <v>0.62369972053720202</v>
      </c>
      <c r="K14" s="8">
        <f t="shared" si="0"/>
        <v>0.72408484281664565</v>
      </c>
      <c r="L14" s="8">
        <f>E5*$G14/(E$4*$D14+E$3*$C14)</f>
        <v>0.79597586863688108</v>
      </c>
      <c r="M14" s="8">
        <f>F5*$G14/(F$4*$D14+F$3*$C14)</f>
        <v>0.72709209024205512</v>
      </c>
      <c r="N14" s="8">
        <f t="shared" ref="M14:P18" si="1">G5*$G14/(G$4*$D14+G$3*$C14)</f>
        <v>7.0317445327747349E-2</v>
      </c>
      <c r="O14" s="8">
        <f t="shared" si="1"/>
        <v>2.5218835032983717</v>
      </c>
      <c r="P14" s="8">
        <f t="shared" si="1"/>
        <v>0.41244420673089799</v>
      </c>
      <c r="Q14" s="8"/>
      <c r="R14" s="8">
        <f t="shared" ref="R14:T18" si="2">K5*$G14/(K$4*$D14+K$3*$C14)</f>
        <v>0</v>
      </c>
      <c r="S14" s="8">
        <f t="shared" si="2"/>
        <v>1.0325486063978664</v>
      </c>
      <c r="T14" s="8">
        <f t="shared" si="2"/>
        <v>1.2404298479086828</v>
      </c>
      <c r="U14" s="8"/>
      <c r="V14" s="8">
        <f t="shared" ref="V14:W18" si="3">O5*$G14/(O$4*$D14+O$3*$C14)</f>
        <v>0.63151304642576578</v>
      </c>
      <c r="W14" s="8">
        <f t="shared" si="3"/>
        <v>0.55028268426928584</v>
      </c>
    </row>
    <row r="15" spans="1:23">
      <c r="B15" t="s">
        <v>221</v>
      </c>
      <c r="C15">
        <v>5.0468999999999999</v>
      </c>
      <c r="D15">
        <v>5.0190999999999999</v>
      </c>
      <c r="E15">
        <v>49.895200000000003</v>
      </c>
      <c r="F15">
        <v>55.5105</v>
      </c>
      <c r="G15">
        <f>F15-E15</f>
        <v>5.6152999999999977</v>
      </c>
      <c r="I15" s="8">
        <f t="shared" si="0"/>
        <v>0.50551394210486367</v>
      </c>
      <c r="J15" s="8">
        <f t="shared" si="0"/>
        <v>0.537229222377267</v>
      </c>
      <c r="K15" s="8">
        <f t="shared" si="0"/>
        <v>0.75481429498268549</v>
      </c>
      <c r="L15" s="8">
        <f>E6*$G15/(E$4*$D15+E$3*$C15)</f>
        <v>1.1403585775740921</v>
      </c>
      <c r="M15" s="8">
        <f t="shared" si="1"/>
        <v>0.69424480874113348</v>
      </c>
      <c r="N15" s="8">
        <f t="shared" si="1"/>
        <v>0.19065960337381416</v>
      </c>
      <c r="O15" s="8">
        <f t="shared" si="1"/>
        <v>1.5172139873441657</v>
      </c>
      <c r="P15" s="8">
        <f t="shared" si="1"/>
        <v>0.36465938728929403</v>
      </c>
      <c r="Q15" s="8"/>
      <c r="R15" s="8">
        <f t="shared" si="2"/>
        <v>0</v>
      </c>
      <c r="S15" s="8">
        <f t="shared" si="2"/>
        <v>0.69246267301957798</v>
      </c>
      <c r="T15" s="8">
        <f t="shared" si="2"/>
        <v>1.1738085105062592</v>
      </c>
      <c r="U15" s="8"/>
      <c r="V15" s="8">
        <f t="shared" si="3"/>
        <v>1.0928631408507299</v>
      </c>
      <c r="W15" s="8">
        <f t="shared" si="3"/>
        <v>1.0671585077079146</v>
      </c>
    </row>
    <row r="16" spans="1:23">
      <c r="B16" t="s">
        <v>222</v>
      </c>
      <c r="C16">
        <v>4.9977</v>
      </c>
      <c r="D16">
        <v>5.0202</v>
      </c>
      <c r="E16">
        <v>48.841799999999999</v>
      </c>
      <c r="F16">
        <v>55.353999999999999</v>
      </c>
      <c r="G16">
        <f>F16-E16</f>
        <v>6.5122</v>
      </c>
      <c r="I16" s="8">
        <f t="shared" si="0"/>
        <v>0.59114158383722448</v>
      </c>
      <c r="J16" s="8">
        <f t="shared" si="0"/>
        <v>0.72977154121475662</v>
      </c>
      <c r="K16" s="8">
        <f t="shared" si="0"/>
        <v>0.89501088093186498</v>
      </c>
      <c r="L16" s="8">
        <f>E7*$G16/(E$4*$D16+E$3*$C16)</f>
        <v>0.94357450156686118</v>
      </c>
      <c r="M16" s="8">
        <f t="shared" si="1"/>
        <v>0.82997015106426952</v>
      </c>
      <c r="N16" s="8">
        <f t="shared" si="1"/>
        <v>0.25003429023651591</v>
      </c>
      <c r="O16" s="8">
        <f t="shared" si="1"/>
        <v>1.9775926218990025</v>
      </c>
      <c r="P16" s="8">
        <f t="shared" si="1"/>
        <v>0.26918364165980707</v>
      </c>
      <c r="Q16" s="8"/>
      <c r="R16" s="8">
        <f t="shared" si="2"/>
        <v>0.44278037800300751</v>
      </c>
      <c r="S16" s="8">
        <f t="shared" si="2"/>
        <v>0.76588414645510905</v>
      </c>
      <c r="T16" s="8">
        <f t="shared" si="2"/>
        <v>0.77973729303014738</v>
      </c>
      <c r="U16" s="8"/>
      <c r="V16" s="8">
        <f t="shared" si="3"/>
        <v>0.55051873358461068</v>
      </c>
      <c r="W16" s="8">
        <f t="shared" si="3"/>
        <v>0.41650282656399534</v>
      </c>
    </row>
    <row r="17" spans="1:23">
      <c r="A17" t="s">
        <v>219</v>
      </c>
      <c r="B17" t="s">
        <v>220</v>
      </c>
      <c r="C17">
        <v>5.0178000000000003</v>
      </c>
      <c r="D17">
        <v>5.0079000000000002</v>
      </c>
      <c r="E17">
        <v>50.820399999999999</v>
      </c>
      <c r="F17">
        <v>56.837699999999998</v>
      </c>
      <c r="G17">
        <f>F17-E17</f>
        <v>6.0172999999999988</v>
      </c>
      <c r="I17" s="8">
        <f t="shared" si="0"/>
        <v>0.60018598538533163</v>
      </c>
      <c r="J17" s="8">
        <f t="shared" si="0"/>
        <v>0.59358720623687133</v>
      </c>
      <c r="K17" s="8">
        <f t="shared" si="0"/>
        <v>0.68810573118552509</v>
      </c>
      <c r="L17" s="8">
        <f>E8*$G17/(E$4*$D17+E$3*$C17)</f>
        <v>0.85004087159309516</v>
      </c>
      <c r="M17" s="8">
        <f t="shared" si="1"/>
        <v>0.78680673257258005</v>
      </c>
      <c r="N17" s="8">
        <f t="shared" si="1"/>
        <v>0.15025661390081374</v>
      </c>
      <c r="O17" s="8">
        <f t="shared" si="1"/>
        <v>1.6069965334184708</v>
      </c>
      <c r="P17" s="8">
        <f t="shared" si="1"/>
        <v>0.43352833018658316</v>
      </c>
      <c r="Q17" s="8"/>
      <c r="R17" s="8">
        <f t="shared" si="2"/>
        <v>0</v>
      </c>
      <c r="S17" s="8">
        <f t="shared" si="2"/>
        <v>0.59332941408384299</v>
      </c>
      <c r="T17" s="8">
        <f t="shared" si="2"/>
        <v>1.1556001626719399</v>
      </c>
      <c r="U17" s="8"/>
      <c r="V17" s="8">
        <f t="shared" si="3"/>
        <v>0.56707843071361852</v>
      </c>
      <c r="W17" s="8">
        <f t="shared" si="3"/>
        <v>0.64529411009471249</v>
      </c>
    </row>
    <row r="18" spans="1:23">
      <c r="B18" t="s">
        <v>221</v>
      </c>
      <c r="C18">
        <v>5.0096999999999996</v>
      </c>
      <c r="D18">
        <v>5.0217000000000001</v>
      </c>
      <c r="E18">
        <v>32.215600000000002</v>
      </c>
      <c r="F18">
        <v>38.450099999999999</v>
      </c>
      <c r="G18">
        <f>F18-E18</f>
        <v>6.234499999999997</v>
      </c>
      <c r="I18" s="8">
        <f t="shared" si="0"/>
        <v>0.60124015766555416</v>
      </c>
      <c r="J18" s="8">
        <f t="shared" si="0"/>
        <v>0.6452137875370435</v>
      </c>
      <c r="K18" s="8">
        <f t="shared" si="0"/>
        <v>0.94513928908073108</v>
      </c>
      <c r="L18" s="8">
        <f>E9*$G18/(E$4*$D18+E$3*$C18)</f>
        <v>0.83962426775998822</v>
      </c>
      <c r="M18" s="8">
        <f t="shared" si="1"/>
        <v>0.91640430139493789</v>
      </c>
      <c r="N18" s="8">
        <f t="shared" si="1"/>
        <v>0.43533662662385858</v>
      </c>
      <c r="O18" s="8">
        <f t="shared" si="1"/>
        <v>1.7922030683273864</v>
      </c>
      <c r="P18" s="8">
        <f t="shared" si="1"/>
        <v>0.71135136166124102</v>
      </c>
      <c r="Q18" s="8"/>
      <c r="R18" s="8">
        <f t="shared" si="2"/>
        <v>0.33114685952258716</v>
      </c>
      <c r="S18" s="8">
        <f t="shared" si="2"/>
        <v>0.48273904083287705</v>
      </c>
      <c r="T18" s="8">
        <f t="shared" si="2"/>
        <v>1.0990432669754244</v>
      </c>
      <c r="U18" s="8"/>
      <c r="V18" s="8">
        <f t="shared" si="3"/>
        <v>0.56549350210331029</v>
      </c>
      <c r="W18" s="8">
        <f t="shared" si="3"/>
        <v>0.71301014726535994</v>
      </c>
    </row>
    <row r="20" spans="1:23">
      <c r="A20">
        <v>1</v>
      </c>
      <c r="H20" t="s">
        <v>216</v>
      </c>
    </row>
    <row r="21" spans="1:23">
      <c r="A21">
        <v>3</v>
      </c>
      <c r="H21" s="6" t="s">
        <v>0</v>
      </c>
      <c r="I21" s="6" t="s">
        <v>1</v>
      </c>
      <c r="J21" s="6" t="s">
        <v>10</v>
      </c>
      <c r="K21" s="6" t="s">
        <v>3</v>
      </c>
      <c r="L21" s="6" t="s">
        <v>11</v>
      </c>
      <c r="M21" s="6" t="s">
        <v>2</v>
      </c>
      <c r="N21" s="6" t="s">
        <v>8</v>
      </c>
      <c r="O21" s="6" t="s">
        <v>4</v>
      </c>
      <c r="P21" s="6" t="s">
        <v>81</v>
      </c>
      <c r="Q21" s="6" t="s">
        <v>5</v>
      </c>
      <c r="R21" s="6" t="s">
        <v>12</v>
      </c>
      <c r="S21" s="6" t="s">
        <v>28</v>
      </c>
      <c r="T21" s="6" t="s">
        <v>37</v>
      </c>
      <c r="U21" s="6" t="s">
        <v>25</v>
      </c>
      <c r="V21" s="6" t="s">
        <v>26</v>
      </c>
    </row>
    <row r="22" spans="1:23">
      <c r="A22">
        <v>5</v>
      </c>
      <c r="H22" s="8">
        <f t="shared" ref="H22:I26" si="4">(B5*$G14-B$4*$D14)/(B$3*$C14)</f>
        <v>0.3547249756671037</v>
      </c>
      <c r="I22" s="8">
        <f t="shared" si="4"/>
        <v>0.23124116131870467</v>
      </c>
      <c r="J22" s="8"/>
      <c r="K22" s="8"/>
      <c r="L22" s="8"/>
      <c r="M22" s="8">
        <f t="shared" ref="M22:O26" si="5">(G5*$G14-G$4*$D14)/(G$3*$C14)</f>
        <v>7.0317445327747349E-2</v>
      </c>
      <c r="N22" s="8">
        <f t="shared" si="5"/>
        <v>2.5218835032983717</v>
      </c>
      <c r="O22" s="8">
        <f t="shared" si="5"/>
        <v>0.41244420673089799</v>
      </c>
      <c r="P22" s="8"/>
      <c r="Q22" s="8">
        <f>(K5*$G14-K$4*$D14)/(K$3*$C14)</f>
        <v>0</v>
      </c>
      <c r="R22" s="8"/>
      <c r="S22" s="8"/>
      <c r="T22" s="8"/>
      <c r="U22" s="8"/>
      <c r="V22" s="8"/>
    </row>
    <row r="23" spans="1:23">
      <c r="A23">
        <v>7</v>
      </c>
      <c r="H23" s="8">
        <f t="shared" si="4"/>
        <v>0.34693295871602681</v>
      </c>
      <c r="I23" s="8">
        <f t="shared" si="4"/>
        <v>5.7638636977573224E-2</v>
      </c>
      <c r="J23" s="8"/>
      <c r="K23" s="8"/>
      <c r="L23" s="8"/>
      <c r="M23" s="8">
        <f t="shared" si="5"/>
        <v>0.19065960337381416</v>
      </c>
      <c r="N23" s="8">
        <f t="shared" si="5"/>
        <v>1.5172139873441657</v>
      </c>
      <c r="O23" s="8">
        <f t="shared" si="5"/>
        <v>0.36465938728929403</v>
      </c>
      <c r="P23" s="8"/>
      <c r="Q23" s="8">
        <f>(K6*$G15-K$4*$D15)/(K$3*$C15)</f>
        <v>0</v>
      </c>
      <c r="R23" s="8"/>
      <c r="S23" s="8"/>
      <c r="T23" s="8"/>
      <c r="U23" s="8"/>
      <c r="V23" s="8"/>
    </row>
    <row r="24" spans="1:23">
      <c r="A24">
        <v>9</v>
      </c>
      <c r="H24" s="8">
        <f t="shared" si="4"/>
        <v>0.45870142742550968</v>
      </c>
      <c r="I24" s="8">
        <f t="shared" si="4"/>
        <v>0.44690245080846769</v>
      </c>
      <c r="J24" s="8"/>
      <c r="K24" s="8"/>
      <c r="L24" s="8"/>
      <c r="M24" s="8">
        <f t="shared" si="5"/>
        <v>0.25003429023651591</v>
      </c>
      <c r="N24" s="8">
        <f t="shared" si="5"/>
        <v>1.9775926218990025</v>
      </c>
      <c r="O24" s="8">
        <f t="shared" si="5"/>
        <v>0.26918364165980707</v>
      </c>
      <c r="P24" s="8"/>
      <c r="Q24" s="8">
        <f>(K7*$G16-K$4*$D16)/(K$3*$C16)</f>
        <v>0.44278037800300751</v>
      </c>
      <c r="R24" s="8"/>
      <c r="S24" s="8"/>
      <c r="T24" s="8"/>
      <c r="U24" s="8"/>
      <c r="V24" s="8"/>
    </row>
    <row r="25" spans="1:23">
      <c r="H25" s="8">
        <f t="shared" si="4"/>
        <v>0.47151037980550342</v>
      </c>
      <c r="I25" s="8">
        <f t="shared" si="4"/>
        <v>0.17090570125582991</v>
      </c>
      <c r="J25" s="8"/>
      <c r="K25" s="8"/>
      <c r="L25" s="8"/>
      <c r="M25" s="8">
        <f t="shared" si="5"/>
        <v>0.15025661390081374</v>
      </c>
      <c r="N25" s="8">
        <f t="shared" si="5"/>
        <v>1.6069965334184708</v>
      </c>
      <c r="O25" s="8">
        <f t="shared" si="5"/>
        <v>0.43352833018658316</v>
      </c>
      <c r="P25" s="8"/>
      <c r="Q25" s="8">
        <f>(K8*$G17-K$4*$D17)/(K$3*$C17)</f>
        <v>0</v>
      </c>
      <c r="R25" s="8"/>
      <c r="S25" s="8"/>
      <c r="T25" s="8"/>
      <c r="U25" s="8"/>
      <c r="V25" s="8"/>
    </row>
    <row r="26" spans="1:23">
      <c r="H26" s="8">
        <f t="shared" si="4"/>
        <v>0.47234210185961434</v>
      </c>
      <c r="I26" s="8">
        <f t="shared" si="4"/>
        <v>0.27461042793289447</v>
      </c>
      <c r="J26" s="8"/>
      <c r="K26" s="8"/>
      <c r="L26" s="8"/>
      <c r="M26" s="8">
        <f t="shared" si="5"/>
        <v>0.43533662662385858</v>
      </c>
      <c r="N26" s="8">
        <f t="shared" si="5"/>
        <v>1.7922030683273864</v>
      </c>
      <c r="O26" s="8">
        <f t="shared" si="5"/>
        <v>0.71135136166124102</v>
      </c>
      <c r="P26" s="8"/>
      <c r="Q26" s="8">
        <f>(K9*$G18-K$4*$D18)/(K$3*$C18)</f>
        <v>0.33114685952258716</v>
      </c>
      <c r="R26" s="8"/>
      <c r="S26" s="8"/>
      <c r="T26" s="8"/>
      <c r="U26" s="8"/>
      <c r="V26" s="8"/>
    </row>
    <row r="27" spans="1:23">
      <c r="A27" s="7" t="s">
        <v>227</v>
      </c>
    </row>
    <row r="28" spans="1:23">
      <c r="B28" s="6" t="s">
        <v>0</v>
      </c>
      <c r="C28" s="6" t="s">
        <v>1</v>
      </c>
      <c r="D28" s="6" t="s">
        <v>10</v>
      </c>
      <c r="E28" s="6" t="s">
        <v>3</v>
      </c>
      <c r="F28" s="6" t="s">
        <v>11</v>
      </c>
      <c r="G28" s="6" t="s">
        <v>2</v>
      </c>
      <c r="H28" s="6" t="s">
        <v>8</v>
      </c>
      <c r="I28" s="6" t="s">
        <v>4</v>
      </c>
      <c r="J28" s="6" t="s">
        <v>81</v>
      </c>
      <c r="K28" s="6" t="s">
        <v>5</v>
      </c>
      <c r="L28" s="6" t="s">
        <v>12</v>
      </c>
      <c r="M28" s="6" t="s">
        <v>28</v>
      </c>
      <c r="N28" s="6" t="s">
        <v>37</v>
      </c>
      <c r="O28" s="6" t="s">
        <v>25</v>
      </c>
      <c r="P28" s="6" t="s">
        <v>26</v>
      </c>
    </row>
    <row r="29" spans="1:23">
      <c r="A29" t="s">
        <v>208</v>
      </c>
      <c r="B29" s="5">
        <v>42.922499999999999</v>
      </c>
      <c r="C29" s="5">
        <v>43.096250000000005</v>
      </c>
      <c r="D29" s="5">
        <v>0</v>
      </c>
      <c r="E29" s="5">
        <v>0</v>
      </c>
      <c r="F29" s="5">
        <v>0</v>
      </c>
      <c r="G29" s="5">
        <v>6.9833333333333343</v>
      </c>
      <c r="H29" s="5">
        <v>0.495</v>
      </c>
      <c r="I29" s="5">
        <v>2.3442857142857143</v>
      </c>
      <c r="J29" s="5">
        <v>0</v>
      </c>
      <c r="K29" s="5">
        <v>0.6180000000000001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</row>
    <row r="30" spans="1:23">
      <c r="A30" t="s">
        <v>209</v>
      </c>
      <c r="B30" s="5">
        <v>2.000831459821677</v>
      </c>
      <c r="C30" s="5">
        <v>4.9392075709138155</v>
      </c>
      <c r="D30" s="5">
        <v>0.2712931993250105</v>
      </c>
      <c r="E30" s="5">
        <v>1.2007393555638959</v>
      </c>
      <c r="F30" s="5">
        <v>0.85786636131600069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2.7372442569944258</v>
      </c>
      <c r="M30" s="5">
        <v>0.12579745625409122</v>
      </c>
      <c r="N30" s="5">
        <v>3.4409301068170549E-2</v>
      </c>
      <c r="O30" s="5">
        <v>0.27133415233291508</v>
      </c>
      <c r="P30" s="5">
        <v>4.7224131476926052</v>
      </c>
    </row>
    <row r="31" spans="1:23">
      <c r="A31" t="s">
        <v>203</v>
      </c>
      <c r="B31" s="5">
        <v>5.4469463922458283</v>
      </c>
      <c r="C31" s="5">
        <v>2.9988090969583237</v>
      </c>
      <c r="D31" s="5">
        <v>0.52781980826793506</v>
      </c>
      <c r="E31" s="5">
        <v>0.20070284664912172</v>
      </c>
      <c r="F31" s="5">
        <v>1.2229938220975953</v>
      </c>
      <c r="G31" s="5">
        <v>2.6925824035672518E-2</v>
      </c>
      <c r="H31" s="5">
        <v>0.1833712082089213</v>
      </c>
      <c r="I31" s="5">
        <v>0.47622666529153324</v>
      </c>
      <c r="J31" s="5">
        <v>0</v>
      </c>
      <c r="K31" s="5">
        <v>0</v>
      </c>
      <c r="L31" s="5">
        <v>2.9774475226273913</v>
      </c>
      <c r="M31" s="5">
        <v>0.13515423288475514</v>
      </c>
      <c r="N31" s="5">
        <v>0</v>
      </c>
      <c r="O31" s="5">
        <v>0.24738633753705974</v>
      </c>
      <c r="P31" s="5">
        <v>3.0082469978377779</v>
      </c>
    </row>
    <row r="32" spans="1:23">
      <c r="A32" t="s">
        <v>204</v>
      </c>
      <c r="B32" s="5">
        <v>3.1054645713775759</v>
      </c>
      <c r="C32" s="5">
        <v>4.0139893129007751</v>
      </c>
      <c r="D32" s="5">
        <v>0.19610796346230666</v>
      </c>
      <c r="E32" s="5">
        <v>1.6304979109155584</v>
      </c>
      <c r="F32" s="5">
        <v>1.7884140156457131</v>
      </c>
      <c r="G32" s="5">
        <v>0.12710450643291918</v>
      </c>
      <c r="H32" s="5">
        <v>7.6321687612368169E-2</v>
      </c>
      <c r="I32" s="5">
        <v>0.18288581744417043</v>
      </c>
      <c r="J32" s="5">
        <v>0</v>
      </c>
      <c r="K32" s="5">
        <v>0</v>
      </c>
      <c r="L32" s="5">
        <v>2.7748913892659326</v>
      </c>
      <c r="M32" s="5">
        <v>0.10033277962194942</v>
      </c>
      <c r="N32" s="5">
        <v>0</v>
      </c>
      <c r="O32" s="5">
        <v>0.41455799755080491</v>
      </c>
      <c r="P32" s="5">
        <v>5.7908039975032857</v>
      </c>
    </row>
    <row r="33" spans="1:23">
      <c r="A33" t="s">
        <v>205</v>
      </c>
      <c r="B33" s="5">
        <v>5.518527236241848</v>
      </c>
      <c r="C33" s="5">
        <v>2.381550686731102</v>
      </c>
      <c r="D33" s="5">
        <v>0.36131703530279263</v>
      </c>
      <c r="E33" s="5">
        <v>0.64396719636950495</v>
      </c>
      <c r="F33" s="5">
        <v>1.177649495110211</v>
      </c>
      <c r="G33" s="5">
        <v>0.84385171344597931</v>
      </c>
      <c r="H33" s="5">
        <v>0.51685194930463407</v>
      </c>
      <c r="I33" s="5">
        <v>0.3246473754203888</v>
      </c>
      <c r="J33" s="5">
        <v>0</v>
      </c>
      <c r="K33" s="5">
        <v>7.5055534994651327E-2</v>
      </c>
      <c r="L33" s="5">
        <v>1.0318036392647592</v>
      </c>
      <c r="M33" s="5">
        <v>2.8674417556808683E-2</v>
      </c>
      <c r="N33" s="5">
        <v>0</v>
      </c>
      <c r="O33" s="5">
        <v>0.29529646120466801</v>
      </c>
      <c r="P33" s="5">
        <v>2.515883370866479</v>
      </c>
    </row>
    <row r="34" spans="1:23">
      <c r="A34" t="s">
        <v>206</v>
      </c>
      <c r="B34" s="5">
        <v>5.8847428522833507</v>
      </c>
      <c r="C34" s="5">
        <v>2.2822972101712677</v>
      </c>
      <c r="D34" s="5">
        <v>0.23357033638888353</v>
      </c>
      <c r="E34" s="5">
        <v>0.28324018076537133</v>
      </c>
      <c r="F34" s="5">
        <v>0.34204666109662146</v>
      </c>
      <c r="G34" s="5">
        <v>0.24288200152886308</v>
      </c>
      <c r="H34" s="5">
        <v>0.32601976763516799</v>
      </c>
      <c r="I34" s="5">
        <v>0.48897213622046004</v>
      </c>
      <c r="J34" s="5">
        <v>0</v>
      </c>
      <c r="K34" s="5">
        <v>0</v>
      </c>
      <c r="L34" s="5">
        <v>3.352312401537183</v>
      </c>
      <c r="M34" s="5">
        <v>0.12297244497131145</v>
      </c>
      <c r="N34" s="5">
        <v>0</v>
      </c>
      <c r="O34" s="5">
        <v>0.26958301133417173</v>
      </c>
      <c r="P34" s="5">
        <v>3.4734996761191739</v>
      </c>
    </row>
    <row r="35" spans="1:23">
      <c r="A35" t="s">
        <v>207</v>
      </c>
      <c r="B35" s="5">
        <v>2.579463768563794</v>
      </c>
      <c r="C35" s="5">
        <v>3.192254515054977</v>
      </c>
      <c r="D35" s="5">
        <v>0.21853044537445113</v>
      </c>
      <c r="E35" s="5">
        <v>0.2828643577723407</v>
      </c>
      <c r="F35" s="5">
        <v>0.49459579456360103</v>
      </c>
      <c r="G35" s="5">
        <v>0.42512903203327546</v>
      </c>
      <c r="H35" s="5">
        <v>0.12958331966226913</v>
      </c>
      <c r="I35" s="5">
        <v>0.33350412291304538</v>
      </c>
      <c r="J35" s="5">
        <v>0</v>
      </c>
      <c r="K35" s="5">
        <v>5.5998236303796134E-2</v>
      </c>
      <c r="L35" s="5">
        <v>1.6573241799660072</v>
      </c>
      <c r="M35" s="5">
        <v>3.9581140290126236E-2</v>
      </c>
      <c r="N35" s="5">
        <v>0</v>
      </c>
      <c r="O35" s="5">
        <v>0.18779976038323362</v>
      </c>
      <c r="P35" s="5">
        <v>0.89184110443260267</v>
      </c>
    </row>
    <row r="38" spans="1:23">
      <c r="A38" s="7" t="s">
        <v>228</v>
      </c>
      <c r="H38" t="s">
        <v>215</v>
      </c>
    </row>
    <row r="39" spans="1:23">
      <c r="C39" t="s">
        <v>210</v>
      </c>
      <c r="D39" t="s">
        <v>211</v>
      </c>
      <c r="E39" t="s">
        <v>212</v>
      </c>
      <c r="F39" t="s">
        <v>213</v>
      </c>
      <c r="G39" t="s">
        <v>214</v>
      </c>
      <c r="I39" s="6" t="s">
        <v>0</v>
      </c>
      <c r="J39" s="6" t="s">
        <v>1</v>
      </c>
      <c r="K39" s="6" t="s">
        <v>10</v>
      </c>
      <c r="L39" s="6" t="s">
        <v>3</v>
      </c>
      <c r="M39" s="6" t="s">
        <v>11</v>
      </c>
      <c r="N39" s="6" t="s">
        <v>2</v>
      </c>
      <c r="O39" s="6" t="s">
        <v>8</v>
      </c>
      <c r="P39" s="6" t="s">
        <v>4</v>
      </c>
      <c r="Q39" s="6" t="s">
        <v>81</v>
      </c>
      <c r="R39" s="6" t="s">
        <v>5</v>
      </c>
      <c r="S39" s="6" t="s">
        <v>12</v>
      </c>
      <c r="T39" s="6" t="s">
        <v>28</v>
      </c>
      <c r="U39" s="6" t="s">
        <v>37</v>
      </c>
      <c r="V39" s="6" t="s">
        <v>25</v>
      </c>
      <c r="W39" s="6" t="s">
        <v>26</v>
      </c>
    </row>
    <row r="40" spans="1:23">
      <c r="A40" t="s">
        <v>218</v>
      </c>
      <c r="B40" t="s">
        <v>220</v>
      </c>
      <c r="C40">
        <v>5.0039999999999996</v>
      </c>
      <c r="D40">
        <v>5.0080999999999998</v>
      </c>
      <c r="E40">
        <v>49.488900000000001</v>
      </c>
      <c r="F40">
        <v>55.4099</v>
      </c>
      <c r="G40">
        <f>F40-E40</f>
        <v>5.9209999999999994</v>
      </c>
      <c r="I40" s="8">
        <f t="shared" ref="I40:K44" si="6">B31*$G40/(B$4*$D40+B$3*$C40)</f>
        <v>0.11351981036089433</v>
      </c>
      <c r="J40" s="8">
        <f t="shared" si="6"/>
        <v>4.0302456380738788E-2</v>
      </c>
      <c r="K40" s="8">
        <f t="shared" si="6"/>
        <v>0.27250361704470577</v>
      </c>
      <c r="L40" s="8">
        <f t="shared" ref="L40:P44" si="7">E31*$G40/(E$4*$D40+E$3*$C40)</f>
        <v>0.1262169705300232</v>
      </c>
      <c r="M40" s="8">
        <f t="shared" si="7"/>
        <v>0.21539664137151246</v>
      </c>
      <c r="N40" s="8">
        <f t="shared" si="7"/>
        <v>4.562301589236018E-3</v>
      </c>
      <c r="O40" s="8">
        <f t="shared" si="7"/>
        <v>0.43833253550897583</v>
      </c>
      <c r="P40" s="8">
        <f t="shared" si="7"/>
        <v>0.24037036789018726</v>
      </c>
      <c r="Q40" s="8"/>
      <c r="R40" s="8">
        <f t="shared" ref="R40:T44" si="8">K31*$G40/(K$4*$D40+K$3*$C40)</f>
        <v>0</v>
      </c>
      <c r="S40" s="8">
        <f t="shared" si="8"/>
        <v>0.29037632019945148</v>
      </c>
      <c r="T40" s="8">
        <f t="shared" si="8"/>
        <v>0.523904201692036</v>
      </c>
      <c r="U40" s="8"/>
      <c r="V40" s="8">
        <f t="shared" ref="V40:W44" si="9">O31*$G40/(O$4*$D40+O$3*$C40)</f>
        <v>0.2140105474823854</v>
      </c>
      <c r="W40" s="8">
        <f t="shared" si="9"/>
        <v>0.28297200562652874</v>
      </c>
    </row>
    <row r="41" spans="1:23">
      <c r="B41" t="s">
        <v>221</v>
      </c>
      <c r="C41">
        <v>5.0468999999999999</v>
      </c>
      <c r="D41">
        <v>5.0190999999999999</v>
      </c>
      <c r="E41">
        <v>49.895200000000003</v>
      </c>
      <c r="F41">
        <v>55.5105</v>
      </c>
      <c r="G41">
        <f>F41-E41</f>
        <v>5.6152999999999977</v>
      </c>
      <c r="I41" s="8">
        <f t="shared" si="6"/>
        <v>6.0951741432184167E-2</v>
      </c>
      <c r="J41" s="8">
        <f t="shared" si="6"/>
        <v>5.0890116986050865E-2</v>
      </c>
      <c r="K41" s="8">
        <f t="shared" si="6"/>
        <v>9.5809122447437708E-2</v>
      </c>
      <c r="L41" s="8">
        <f>E32*$G41/(E$4*$D41+E$3*$C41)</f>
        <v>0.97030777739292629</v>
      </c>
      <c r="M41" s="8">
        <f t="shared" si="7"/>
        <v>0.29806279851099715</v>
      </c>
      <c r="N41" s="8">
        <f t="shared" si="7"/>
        <v>2.0250998426343828E-2</v>
      </c>
      <c r="O41" s="8">
        <f t="shared" si="7"/>
        <v>0.17155012145658802</v>
      </c>
      <c r="P41" s="8">
        <f t="shared" si="7"/>
        <v>8.6799605379296596E-2</v>
      </c>
      <c r="Q41" s="8"/>
      <c r="R41" s="8">
        <f t="shared" si="8"/>
        <v>0</v>
      </c>
      <c r="S41" s="8">
        <f t="shared" si="8"/>
        <v>0.25608734456909343</v>
      </c>
      <c r="T41" s="8">
        <f t="shared" si="8"/>
        <v>0.36803584563435376</v>
      </c>
      <c r="U41" s="8"/>
      <c r="V41" s="8">
        <f t="shared" si="9"/>
        <v>0.33936715750424112</v>
      </c>
      <c r="W41" s="8">
        <f t="shared" si="9"/>
        <v>0.51545872191885178</v>
      </c>
    </row>
    <row r="42" spans="1:23">
      <c r="B42" t="s">
        <v>222</v>
      </c>
      <c r="C42">
        <v>4.9977</v>
      </c>
      <c r="D42">
        <v>5.0202</v>
      </c>
      <c r="E42">
        <v>48.841799999999999</v>
      </c>
      <c r="F42">
        <v>55.353999999999999</v>
      </c>
      <c r="G42">
        <f>F42-E42</f>
        <v>6.5122</v>
      </c>
      <c r="I42" s="8">
        <f t="shared" si="6"/>
        <v>0.12654115325371865</v>
      </c>
      <c r="J42" s="8">
        <f t="shared" si="6"/>
        <v>3.5180924224162781E-2</v>
      </c>
      <c r="K42" s="8">
        <f t="shared" si="6"/>
        <v>0.20467258105192543</v>
      </c>
      <c r="L42" s="8">
        <f t="shared" si="7"/>
        <v>0.44433713077862136</v>
      </c>
      <c r="M42" s="8">
        <f t="shared" si="7"/>
        <v>0.22757018145689933</v>
      </c>
      <c r="N42" s="8">
        <f t="shared" si="7"/>
        <v>0.15745661510174122</v>
      </c>
      <c r="O42" s="8">
        <f t="shared" si="7"/>
        <v>1.3605625311932936</v>
      </c>
      <c r="P42" s="8">
        <f t="shared" si="7"/>
        <v>0.18045083758015087</v>
      </c>
      <c r="Q42" s="8"/>
      <c r="R42" s="8">
        <f t="shared" si="8"/>
        <v>0.15825294360071274</v>
      </c>
      <c r="S42" s="8">
        <f t="shared" si="8"/>
        <v>0.11040755145896826</v>
      </c>
      <c r="T42" s="8">
        <f t="shared" si="8"/>
        <v>0.1219555239543389</v>
      </c>
      <c r="U42" s="8"/>
      <c r="V42" s="8">
        <f t="shared" si="9"/>
        <v>0.28028661009381206</v>
      </c>
      <c r="W42" s="8">
        <f t="shared" si="9"/>
        <v>0.2596600445330719</v>
      </c>
    </row>
    <row r="43" spans="1:23">
      <c r="A43" t="s">
        <v>219</v>
      </c>
      <c r="B43" t="s">
        <v>220</v>
      </c>
      <c r="C43">
        <v>5.0178000000000003</v>
      </c>
      <c r="D43">
        <v>5.0079000000000002</v>
      </c>
      <c r="E43">
        <v>50.820399999999999</v>
      </c>
      <c r="F43">
        <v>56.837699999999998</v>
      </c>
      <c r="G43">
        <f>F43-E43</f>
        <v>6.0172999999999988</v>
      </c>
      <c r="I43" s="8">
        <f t="shared" si="6"/>
        <v>0.12438051459389779</v>
      </c>
      <c r="J43" s="8">
        <f t="shared" si="6"/>
        <v>3.1130383932927153E-2</v>
      </c>
      <c r="K43" s="8">
        <f t="shared" si="6"/>
        <v>0.12255420585281616</v>
      </c>
      <c r="L43" s="8">
        <f t="shared" si="7"/>
        <v>0.1810268647578813</v>
      </c>
      <c r="M43" s="8">
        <f t="shared" si="7"/>
        <v>6.1224319487603304E-2</v>
      </c>
      <c r="N43" s="8">
        <f t="shared" si="7"/>
        <v>4.1708145288204837E-2</v>
      </c>
      <c r="O43" s="8">
        <f t="shared" si="7"/>
        <v>0.78981804484765383</v>
      </c>
      <c r="P43" s="8">
        <f t="shared" si="7"/>
        <v>0.25012775660580827</v>
      </c>
      <c r="Q43" s="8"/>
      <c r="R43" s="8">
        <f t="shared" si="8"/>
        <v>0</v>
      </c>
      <c r="S43" s="8">
        <f t="shared" si="8"/>
        <v>0.33226570106996162</v>
      </c>
      <c r="T43" s="8">
        <f t="shared" si="8"/>
        <v>0.4844556048170921</v>
      </c>
      <c r="U43" s="8"/>
      <c r="V43" s="8">
        <f t="shared" si="9"/>
        <v>0.2370150558363314</v>
      </c>
      <c r="W43" s="8">
        <f t="shared" si="9"/>
        <v>0.33206353813564365</v>
      </c>
    </row>
    <row r="44" spans="1:23">
      <c r="B44" t="s">
        <v>221</v>
      </c>
      <c r="C44">
        <v>5.0096999999999996</v>
      </c>
      <c r="D44">
        <v>5.0217000000000001</v>
      </c>
      <c r="E44">
        <v>32.215600000000002</v>
      </c>
      <c r="F44">
        <v>38.450099999999999</v>
      </c>
      <c r="G44">
        <f>F44-E44</f>
        <v>6.234499999999997</v>
      </c>
      <c r="I44" s="8">
        <f t="shared" si="6"/>
        <v>5.6518848502327988E-2</v>
      </c>
      <c r="J44" s="8">
        <f t="shared" si="6"/>
        <v>4.5086172049051791E-2</v>
      </c>
      <c r="K44" s="8">
        <f t="shared" si="6"/>
        <v>0.11847516813596803</v>
      </c>
      <c r="L44" s="8">
        <f t="shared" si="7"/>
        <v>0.18679757920112425</v>
      </c>
      <c r="M44" s="8">
        <f t="shared" si="7"/>
        <v>9.1473201531772144E-2</v>
      </c>
      <c r="N44" s="8">
        <f t="shared" si="7"/>
        <v>7.5761384257112693E-2</v>
      </c>
      <c r="O44" s="8">
        <f t="shared" si="7"/>
        <v>0.32578704643674766</v>
      </c>
      <c r="P44" s="8">
        <f t="shared" si="7"/>
        <v>0.17704374026405428</v>
      </c>
      <c r="Q44" s="8"/>
      <c r="R44" s="8">
        <f t="shared" si="8"/>
        <v>0.11276537893057591</v>
      </c>
      <c r="S44" s="8">
        <f t="shared" si="8"/>
        <v>0.16972794165705113</v>
      </c>
      <c r="T44" s="8">
        <f t="shared" si="8"/>
        <v>0.16111624346323311</v>
      </c>
      <c r="U44" s="8"/>
      <c r="V44" s="8">
        <f t="shared" si="9"/>
        <v>0.17060167741891935</v>
      </c>
      <c r="W44" s="8">
        <f t="shared" si="9"/>
        <v>8.8093986221490367E-2</v>
      </c>
    </row>
    <row r="46" spans="1:23">
      <c r="A46">
        <v>1</v>
      </c>
      <c r="H46" t="s">
        <v>216</v>
      </c>
    </row>
    <row r="47" spans="1:23">
      <c r="A47">
        <v>3</v>
      </c>
      <c r="H47" s="6" t="s">
        <v>0</v>
      </c>
      <c r="I47" s="6" t="s">
        <v>1</v>
      </c>
      <c r="J47" s="6" t="s">
        <v>10</v>
      </c>
      <c r="K47" s="6" t="s">
        <v>3</v>
      </c>
      <c r="L47" s="6" t="s">
        <v>11</v>
      </c>
      <c r="M47" s="6" t="s">
        <v>2</v>
      </c>
      <c r="N47" s="6" t="s">
        <v>8</v>
      </c>
      <c r="O47" s="6" t="s">
        <v>4</v>
      </c>
      <c r="P47" s="6" t="s">
        <v>81</v>
      </c>
      <c r="Q47" s="6" t="s">
        <v>5</v>
      </c>
      <c r="R47" s="6" t="s">
        <v>12</v>
      </c>
      <c r="S47" s="6" t="s">
        <v>28</v>
      </c>
      <c r="T47" s="6" t="s">
        <v>37</v>
      </c>
      <c r="U47" s="6" t="s">
        <v>25</v>
      </c>
      <c r="V47" s="6" t="s">
        <v>26</v>
      </c>
    </row>
    <row r="48" spans="1:23">
      <c r="A48">
        <v>5</v>
      </c>
      <c r="H48" s="8">
        <f t="shared" ref="H48:I52" si="10">(B31*$G40-B$4*$D40)/(B$3*$C40)</f>
        <v>-0.17258201751294591</v>
      </c>
      <c r="I48" s="8">
        <f t="shared" si="10"/>
        <v>-0.96060436141922534</v>
      </c>
      <c r="J48" s="8"/>
      <c r="K48" s="8"/>
      <c r="L48" s="8"/>
      <c r="M48" s="8">
        <f t="shared" ref="M48:O52" si="11">(G31*$G40-G$4*$D40)/(G$3*$C40)</f>
        <v>4.562301589236018E-3</v>
      </c>
      <c r="N48" s="8">
        <f t="shared" si="11"/>
        <v>0.43833253550897583</v>
      </c>
      <c r="O48" s="8">
        <f t="shared" si="11"/>
        <v>0.24037036789018726</v>
      </c>
      <c r="P48" s="8"/>
      <c r="Q48" s="8">
        <f>(K31*$G40-K$4*$D40)/(K$3*$C40)</f>
        <v>0</v>
      </c>
      <c r="R48" s="8"/>
      <c r="S48" s="8"/>
      <c r="T48" s="8"/>
      <c r="U48" s="8"/>
      <c r="V48" s="8"/>
    </row>
    <row r="49" spans="1:22">
      <c r="A49">
        <v>7</v>
      </c>
      <c r="H49" s="8">
        <f t="shared" si="10"/>
        <v>-0.24019971454039019</v>
      </c>
      <c r="I49" s="8">
        <f t="shared" si="10"/>
        <v>-0.93271599302285935</v>
      </c>
      <c r="J49" s="8"/>
      <c r="K49" s="8"/>
      <c r="L49" s="8"/>
      <c r="M49" s="8">
        <f t="shared" si="11"/>
        <v>2.0250998426343828E-2</v>
      </c>
      <c r="N49" s="8">
        <f t="shared" si="11"/>
        <v>0.17155012145658802</v>
      </c>
      <c r="O49" s="8">
        <f t="shared" si="11"/>
        <v>8.6799605379296596E-2</v>
      </c>
      <c r="P49" s="8"/>
      <c r="Q49" s="8">
        <f>(K32*$G41-K$4*$D41)/(K$3*$C41)</f>
        <v>0</v>
      </c>
      <c r="R49" s="8"/>
      <c r="S49" s="8"/>
      <c r="T49" s="8"/>
      <c r="U49" s="8"/>
      <c r="V49" s="8"/>
    </row>
    <row r="50" spans="1:22">
      <c r="A50">
        <v>9</v>
      </c>
      <c r="H50" s="8">
        <f t="shared" si="10"/>
        <v>-0.1563954862019758</v>
      </c>
      <c r="I50" s="8">
        <f t="shared" si="10"/>
        <v>-0.97477004688447677</v>
      </c>
      <c r="J50" s="8"/>
      <c r="K50" s="8"/>
      <c r="L50" s="8"/>
      <c r="M50" s="8">
        <f t="shared" si="11"/>
        <v>0.15745661510174122</v>
      </c>
      <c r="N50" s="8">
        <f t="shared" si="11"/>
        <v>1.3605625311932936</v>
      </c>
      <c r="O50" s="8">
        <f t="shared" si="11"/>
        <v>0.18045083758015087</v>
      </c>
      <c r="P50" s="8"/>
      <c r="Q50" s="8">
        <f>(K33*$G42-K$4*$D42)/(K$3*$C42)</f>
        <v>0.15825294360071274</v>
      </c>
      <c r="R50" s="8"/>
      <c r="S50" s="8"/>
      <c r="T50" s="8"/>
      <c r="U50" s="8"/>
      <c r="V50" s="8"/>
    </row>
    <row r="51" spans="1:22">
      <c r="H51" s="8">
        <f t="shared" si="10"/>
        <v>-0.15742768477779623</v>
      </c>
      <c r="I51" s="8">
        <f t="shared" si="10"/>
        <v>-0.97652309975223062</v>
      </c>
      <c r="J51" s="8"/>
      <c r="K51" s="8"/>
      <c r="L51" s="8"/>
      <c r="M51" s="8">
        <f t="shared" si="11"/>
        <v>4.1708145288204837E-2</v>
      </c>
      <c r="N51" s="8">
        <f t="shared" si="11"/>
        <v>0.78981804484765383</v>
      </c>
      <c r="O51" s="8">
        <f t="shared" si="11"/>
        <v>0.25012775660580827</v>
      </c>
      <c r="P51" s="8"/>
      <c r="Q51" s="8">
        <f>(K34*$G43-K$4*$D43)/(K$3*$C43)</f>
        <v>0</v>
      </c>
      <c r="R51" s="8"/>
      <c r="S51" s="8"/>
      <c r="T51" s="8"/>
      <c r="U51" s="8"/>
      <c r="V51" s="8"/>
    </row>
    <row r="52" spans="1:22">
      <c r="H52" s="8">
        <f t="shared" si="10"/>
        <v>-0.24845891807929504</v>
      </c>
      <c r="I52" s="8">
        <f t="shared" si="10"/>
        <v>-0.95239980778741085</v>
      </c>
      <c r="J52" s="8"/>
      <c r="K52" s="8"/>
      <c r="L52" s="8"/>
      <c r="M52" s="8">
        <f t="shared" si="11"/>
        <v>7.5761384257112693E-2</v>
      </c>
      <c r="N52" s="8">
        <f t="shared" si="11"/>
        <v>0.32578704643674766</v>
      </c>
      <c r="O52" s="8">
        <f t="shared" si="11"/>
        <v>0.17704374026405428</v>
      </c>
      <c r="P52" s="8"/>
      <c r="Q52" s="8">
        <f>(K35*$G44-K$4*$D44)/(K$3*$C44)</f>
        <v>0.11276537893057591</v>
      </c>
      <c r="R52" s="8"/>
      <c r="S52" s="8"/>
      <c r="T52" s="8"/>
      <c r="U52" s="8"/>
      <c r="V52" s="8"/>
    </row>
    <row r="53" spans="1:22">
      <c r="A53" t="s">
        <v>217</v>
      </c>
      <c r="B53" s="5">
        <v>42.922499999999999</v>
      </c>
      <c r="C53" s="5">
        <v>43.096250000000005</v>
      </c>
      <c r="D53" s="5">
        <v>0</v>
      </c>
      <c r="E53" s="5">
        <v>0</v>
      </c>
      <c r="F53" s="5">
        <v>0</v>
      </c>
      <c r="G53" s="5">
        <v>6.9833333333333343</v>
      </c>
      <c r="H53" s="5">
        <v>0.495</v>
      </c>
      <c r="I53" s="5">
        <v>2.3442857142857143</v>
      </c>
      <c r="J53" s="5">
        <v>0</v>
      </c>
      <c r="K53" s="5"/>
      <c r="L53" s="5">
        <v>0</v>
      </c>
      <c r="M53" s="5">
        <v>0</v>
      </c>
      <c r="N53" s="5">
        <v>0</v>
      </c>
      <c r="O53" s="5">
        <v>0</v>
      </c>
      <c r="P53" s="5">
        <v>0</v>
      </c>
    </row>
    <row r="54" spans="1:22">
      <c r="A54" t="s">
        <v>203</v>
      </c>
    </row>
    <row r="55" spans="1:22">
      <c r="A55" t="s">
        <v>204</v>
      </c>
    </row>
    <row r="56" spans="1:22">
      <c r="A56" t="s">
        <v>205</v>
      </c>
    </row>
    <row r="57" spans="1:22">
      <c r="A57" t="s">
        <v>206</v>
      </c>
    </row>
    <row r="58" spans="1:22">
      <c r="A58" t="s">
        <v>207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4"/>
  <sheetViews>
    <sheetView topLeftCell="A5" workbookViewId="0">
      <selection activeCell="A33" sqref="A33:XFD34"/>
    </sheetView>
  </sheetViews>
  <sheetFormatPr baseColWidth="10" defaultRowHeight="15" x14ac:dyDescent="0"/>
  <sheetData>
    <row r="2" spans="1:14">
      <c r="B2" s="1" t="s">
        <v>0</v>
      </c>
      <c r="C2" t="s">
        <v>1</v>
      </c>
      <c r="D2" t="s">
        <v>2</v>
      </c>
      <c r="E2" t="s">
        <v>10</v>
      </c>
      <c r="F2" t="s">
        <v>3</v>
      </c>
      <c r="G2" t="s">
        <v>8</v>
      </c>
      <c r="H2" t="s">
        <v>4</v>
      </c>
      <c r="I2" t="s">
        <v>81</v>
      </c>
      <c r="J2" t="s">
        <v>5</v>
      </c>
      <c r="K2" t="s">
        <v>12</v>
      </c>
      <c r="L2" t="s">
        <v>124</v>
      </c>
      <c r="M2" t="s">
        <v>21</v>
      </c>
      <c r="N2" t="s">
        <v>6</v>
      </c>
    </row>
    <row r="3" spans="1:14">
      <c r="A3" t="s">
        <v>155</v>
      </c>
      <c r="B3">
        <v>55.35</v>
      </c>
      <c r="C3">
        <v>32.520000000000003</v>
      </c>
      <c r="D3">
        <v>7.67</v>
      </c>
      <c r="G3">
        <v>0.8</v>
      </c>
      <c r="H3">
        <v>2.93</v>
      </c>
      <c r="J3">
        <v>0.49</v>
      </c>
      <c r="K3">
        <v>0.22</v>
      </c>
      <c r="N3">
        <f t="shared" ref="N3:N12" si="0">SUM(B3:M3)</f>
        <v>99.98</v>
      </c>
    </row>
    <row r="4" spans="1:14">
      <c r="A4" t="s">
        <v>156</v>
      </c>
      <c r="B4">
        <v>62.48</v>
      </c>
      <c r="C4">
        <v>31.69</v>
      </c>
      <c r="D4">
        <v>4.0999999999999996</v>
      </c>
      <c r="E4">
        <v>0.47</v>
      </c>
      <c r="H4">
        <v>0.5</v>
      </c>
      <c r="J4">
        <v>0.47</v>
      </c>
      <c r="K4">
        <v>0.28999999999999998</v>
      </c>
      <c r="N4">
        <f t="shared" si="0"/>
        <v>100</v>
      </c>
    </row>
    <row r="5" spans="1:14">
      <c r="A5" t="s">
        <v>157</v>
      </c>
      <c r="B5">
        <v>63.28</v>
      </c>
      <c r="C5">
        <v>28.77</v>
      </c>
      <c r="D5">
        <v>4.78</v>
      </c>
      <c r="H5">
        <v>1.22</v>
      </c>
      <c r="I5">
        <v>0.2</v>
      </c>
      <c r="J5">
        <v>0.54</v>
      </c>
      <c r="K5">
        <v>0.27</v>
      </c>
      <c r="M5">
        <v>0.95</v>
      </c>
      <c r="N5">
        <f t="shared" si="0"/>
        <v>100.01</v>
      </c>
    </row>
    <row r="6" spans="1:14">
      <c r="A6" t="s">
        <v>158</v>
      </c>
      <c r="B6">
        <v>62.86</v>
      </c>
      <c r="C6">
        <v>26.51</v>
      </c>
      <c r="D6">
        <v>6.74</v>
      </c>
      <c r="E6">
        <v>0.43</v>
      </c>
      <c r="G6">
        <v>0.67</v>
      </c>
      <c r="H6">
        <v>1.98</v>
      </c>
      <c r="J6">
        <v>0.62</v>
      </c>
      <c r="K6">
        <v>0.19</v>
      </c>
      <c r="N6">
        <f t="shared" si="0"/>
        <v>100.00000000000001</v>
      </c>
    </row>
    <row r="7" spans="1:14">
      <c r="A7" t="s">
        <v>159</v>
      </c>
      <c r="B7">
        <v>60.5</v>
      </c>
      <c r="C7">
        <v>30.11</v>
      </c>
      <c r="D7">
        <v>6.37</v>
      </c>
      <c r="E7">
        <v>0.37</v>
      </c>
      <c r="F7">
        <v>0.12</v>
      </c>
      <c r="G7">
        <v>0.67</v>
      </c>
      <c r="H7">
        <v>1.26</v>
      </c>
      <c r="J7">
        <v>0.42</v>
      </c>
      <c r="K7">
        <v>0.19</v>
      </c>
      <c r="N7">
        <f t="shared" si="0"/>
        <v>100.01000000000002</v>
      </c>
    </row>
    <row r="8" spans="1:14">
      <c r="A8" t="s">
        <v>160</v>
      </c>
      <c r="B8">
        <v>63.53</v>
      </c>
      <c r="C8">
        <v>27.49</v>
      </c>
      <c r="D8">
        <v>5.13</v>
      </c>
      <c r="E8">
        <v>0.35</v>
      </c>
      <c r="G8">
        <v>0.88</v>
      </c>
      <c r="H8">
        <v>1.64</v>
      </c>
      <c r="J8">
        <v>0.57999999999999996</v>
      </c>
      <c r="K8">
        <v>0.4</v>
      </c>
      <c r="N8">
        <f t="shared" si="0"/>
        <v>99.999999999999986</v>
      </c>
    </row>
    <row r="9" spans="1:14">
      <c r="A9" t="s">
        <v>161</v>
      </c>
      <c r="B9">
        <v>66.88</v>
      </c>
      <c r="C9">
        <v>25.52</v>
      </c>
      <c r="D9">
        <v>4.99</v>
      </c>
      <c r="G9">
        <v>0.43</v>
      </c>
      <c r="H9">
        <v>0.69</v>
      </c>
      <c r="I9">
        <v>0.26</v>
      </c>
      <c r="J9">
        <v>0.56000000000000005</v>
      </c>
      <c r="K9">
        <v>0.38</v>
      </c>
      <c r="L9">
        <v>0.28999999999999998</v>
      </c>
      <c r="N9">
        <f t="shared" si="0"/>
        <v>100</v>
      </c>
    </row>
    <row r="10" spans="1:14">
      <c r="A10" t="s">
        <v>162</v>
      </c>
      <c r="B10">
        <v>50.95</v>
      </c>
      <c r="C10">
        <v>35.630000000000003</v>
      </c>
      <c r="D10">
        <v>8.68</v>
      </c>
      <c r="G10">
        <v>1.0900000000000001</v>
      </c>
      <c r="H10">
        <v>2.72</v>
      </c>
      <c r="J10">
        <v>0.79</v>
      </c>
      <c r="K10">
        <v>0.15</v>
      </c>
      <c r="N10">
        <f t="shared" si="0"/>
        <v>100.01000000000003</v>
      </c>
    </row>
    <row r="11" spans="1:14">
      <c r="A11" t="s">
        <v>163</v>
      </c>
      <c r="B11">
        <v>58.69</v>
      </c>
      <c r="C11">
        <v>31.07</v>
      </c>
      <c r="D11">
        <v>5.76</v>
      </c>
      <c r="E11">
        <v>0.81</v>
      </c>
      <c r="G11">
        <v>1.41</v>
      </c>
      <c r="H11">
        <v>0.98</v>
      </c>
      <c r="J11">
        <v>0.54</v>
      </c>
      <c r="K11">
        <v>0.74</v>
      </c>
      <c r="N11">
        <f t="shared" si="0"/>
        <v>100</v>
      </c>
    </row>
    <row r="12" spans="1:14">
      <c r="A12" t="s">
        <v>164</v>
      </c>
      <c r="B12">
        <v>66.88</v>
      </c>
      <c r="C12">
        <v>26.08</v>
      </c>
      <c r="D12">
        <v>4.3099999999999996</v>
      </c>
      <c r="E12">
        <v>0.38</v>
      </c>
      <c r="G12">
        <v>0.09</v>
      </c>
      <c r="H12">
        <v>0.67</v>
      </c>
      <c r="J12">
        <v>0.31</v>
      </c>
      <c r="K12">
        <v>0.42</v>
      </c>
      <c r="M12">
        <v>0.85</v>
      </c>
      <c r="N12">
        <f t="shared" si="0"/>
        <v>99.99</v>
      </c>
    </row>
    <row r="14" spans="1:14">
      <c r="A14" t="s">
        <v>22</v>
      </c>
      <c r="B14" s="2">
        <f>AVERAGE(B3:B12)</f>
        <v>61.14</v>
      </c>
      <c r="C14" s="2">
        <f t="shared" ref="C14:M14" si="1">AVERAGE(C3:C12)</f>
        <v>29.539000000000005</v>
      </c>
      <c r="D14" s="2">
        <f t="shared" si="1"/>
        <v>5.8529999999999998</v>
      </c>
      <c r="E14" s="2">
        <f t="shared" si="1"/>
        <v>0.46833333333333332</v>
      </c>
      <c r="F14" s="4">
        <f t="shared" si="1"/>
        <v>0.12</v>
      </c>
      <c r="G14" s="2">
        <f t="shared" si="1"/>
        <v>0.755</v>
      </c>
      <c r="H14" s="2">
        <f t="shared" si="1"/>
        <v>1.4590000000000001</v>
      </c>
      <c r="I14" s="4">
        <f t="shared" si="1"/>
        <v>0.23</v>
      </c>
      <c r="J14" s="2">
        <f t="shared" si="1"/>
        <v>0.53200000000000003</v>
      </c>
      <c r="K14" s="2">
        <f t="shared" si="1"/>
        <v>0.32500000000000001</v>
      </c>
      <c r="L14" s="4">
        <f t="shared" si="1"/>
        <v>0.28999999999999998</v>
      </c>
      <c r="M14" s="4">
        <f t="shared" si="1"/>
        <v>0.89999999999999991</v>
      </c>
    </row>
    <row r="15" spans="1:14">
      <c r="A15" t="s">
        <v>23</v>
      </c>
      <c r="B15" s="2">
        <f>_xlfn.STDEV.P(B3:B12)</f>
        <v>4.7403923888218351</v>
      </c>
      <c r="C15" s="2">
        <f t="shared" ref="C15:M15" si="2">_xlfn.STDEV.P(C3:C12)</f>
        <v>3.0881238640960933</v>
      </c>
      <c r="D15" s="2">
        <f t="shared" si="2"/>
        <v>1.4222802114913917</v>
      </c>
      <c r="E15" s="2">
        <f t="shared" si="2"/>
        <v>0.15794689684264837</v>
      </c>
      <c r="F15" s="2">
        <f t="shared" si="2"/>
        <v>0</v>
      </c>
      <c r="G15" s="2">
        <f t="shared" si="2"/>
        <v>0.37436613094669752</v>
      </c>
      <c r="H15" s="2">
        <f t="shared" si="2"/>
        <v>0.80733450316458033</v>
      </c>
      <c r="I15" s="2">
        <f t="shared" si="2"/>
        <v>3.0000000000000082E-2</v>
      </c>
      <c r="J15" s="2">
        <f t="shared" si="2"/>
        <v>0.1203993355463393</v>
      </c>
      <c r="K15" s="2">
        <f t="shared" si="2"/>
        <v>0.16499999999999995</v>
      </c>
      <c r="L15" s="2">
        <f t="shared" si="2"/>
        <v>0</v>
      </c>
      <c r="M15" s="2">
        <f t="shared" si="2"/>
        <v>4.9999999999999989E-2</v>
      </c>
    </row>
    <row r="17" spans="1:24">
      <c r="B17" s="1" t="s">
        <v>0</v>
      </c>
      <c r="C17" t="s">
        <v>1</v>
      </c>
      <c r="D17" t="s">
        <v>2</v>
      </c>
      <c r="E17" t="s">
        <v>10</v>
      </c>
      <c r="F17" t="s">
        <v>3</v>
      </c>
      <c r="G17" t="s">
        <v>8</v>
      </c>
      <c r="H17" t="s">
        <v>4</v>
      </c>
      <c r="I17" t="s">
        <v>81</v>
      </c>
      <c r="J17" t="s">
        <v>5</v>
      </c>
      <c r="K17" t="s">
        <v>12</v>
      </c>
      <c r="L17" t="s">
        <v>124</v>
      </c>
      <c r="M17" t="s">
        <v>21</v>
      </c>
      <c r="N17" t="s">
        <v>6</v>
      </c>
    </row>
    <row r="18" spans="1:24">
      <c r="A18" t="s">
        <v>155</v>
      </c>
      <c r="C18">
        <v>32.520000000000003</v>
      </c>
      <c r="G18">
        <v>0.8</v>
      </c>
      <c r="J18">
        <v>0.49</v>
      </c>
      <c r="K18">
        <v>0.22</v>
      </c>
    </row>
    <row r="19" spans="1:24">
      <c r="A19" t="s">
        <v>156</v>
      </c>
      <c r="B19">
        <v>62.48</v>
      </c>
      <c r="C19">
        <v>31.69</v>
      </c>
      <c r="E19">
        <v>0.47</v>
      </c>
      <c r="J19">
        <v>0.47</v>
      </c>
      <c r="K19">
        <v>0.28999999999999998</v>
      </c>
    </row>
    <row r="20" spans="1:24">
      <c r="A20" t="s">
        <v>157</v>
      </c>
      <c r="B20">
        <v>63.28</v>
      </c>
      <c r="C20">
        <v>28.77</v>
      </c>
      <c r="D20">
        <v>4.78</v>
      </c>
      <c r="H20">
        <v>1.22</v>
      </c>
      <c r="I20">
        <v>0.2</v>
      </c>
      <c r="J20">
        <v>0.54</v>
      </c>
      <c r="K20">
        <v>0.27</v>
      </c>
      <c r="M20">
        <v>0.95</v>
      </c>
    </row>
    <row r="21" spans="1:24">
      <c r="A21" t="s">
        <v>158</v>
      </c>
      <c r="B21">
        <v>62.86</v>
      </c>
      <c r="C21">
        <v>26.51</v>
      </c>
      <c r="D21">
        <v>6.74</v>
      </c>
      <c r="E21">
        <v>0.43</v>
      </c>
      <c r="G21">
        <v>0.67</v>
      </c>
      <c r="H21">
        <v>1.98</v>
      </c>
      <c r="J21">
        <v>0.62</v>
      </c>
      <c r="K21">
        <v>0.19</v>
      </c>
    </row>
    <row r="22" spans="1:24">
      <c r="A22" t="s">
        <v>159</v>
      </c>
      <c r="B22">
        <v>60.5</v>
      </c>
      <c r="C22">
        <v>30.11</v>
      </c>
      <c r="D22">
        <v>6.37</v>
      </c>
      <c r="E22">
        <v>0.37</v>
      </c>
      <c r="F22">
        <v>0.12</v>
      </c>
      <c r="G22">
        <v>0.67</v>
      </c>
      <c r="H22">
        <v>1.26</v>
      </c>
      <c r="J22">
        <v>0.42</v>
      </c>
      <c r="K22">
        <v>0.19</v>
      </c>
    </row>
    <row r="23" spans="1:24">
      <c r="A23" t="s">
        <v>160</v>
      </c>
      <c r="B23">
        <v>63.53</v>
      </c>
      <c r="C23">
        <v>27.49</v>
      </c>
      <c r="D23">
        <v>5.13</v>
      </c>
      <c r="E23">
        <v>0.35</v>
      </c>
      <c r="G23">
        <v>0.88</v>
      </c>
      <c r="H23">
        <v>1.64</v>
      </c>
      <c r="J23">
        <v>0.57999999999999996</v>
      </c>
      <c r="K23">
        <v>0.4</v>
      </c>
    </row>
    <row r="24" spans="1:24">
      <c r="A24" t="s">
        <v>161</v>
      </c>
      <c r="D24">
        <v>4.99</v>
      </c>
      <c r="G24">
        <v>0.43</v>
      </c>
      <c r="H24">
        <v>0.69</v>
      </c>
      <c r="I24">
        <v>0.26</v>
      </c>
      <c r="J24">
        <v>0.56000000000000005</v>
      </c>
      <c r="K24">
        <v>0.38</v>
      </c>
      <c r="L24">
        <v>0.28999999999999998</v>
      </c>
    </row>
    <row r="25" spans="1:24">
      <c r="A25" t="s">
        <v>162</v>
      </c>
      <c r="G25">
        <v>1.0900000000000001</v>
      </c>
    </row>
    <row r="26" spans="1:24">
      <c r="A26" t="s">
        <v>163</v>
      </c>
      <c r="B26">
        <v>58.69</v>
      </c>
      <c r="C26">
        <v>31.07</v>
      </c>
      <c r="D26">
        <v>5.76</v>
      </c>
      <c r="H26">
        <v>0.98</v>
      </c>
      <c r="J26">
        <v>0.54</v>
      </c>
    </row>
    <row r="27" spans="1:24">
      <c r="A27" t="s">
        <v>164</v>
      </c>
      <c r="E27">
        <v>0.38</v>
      </c>
      <c r="H27">
        <v>0.67</v>
      </c>
      <c r="K27">
        <v>0.42</v>
      </c>
      <c r="M27">
        <v>0.85</v>
      </c>
    </row>
    <row r="29" spans="1:24">
      <c r="A29" t="s">
        <v>22</v>
      </c>
      <c r="B29" s="2">
        <f>AVERAGE(B18:B27)</f>
        <v>61.889999999999993</v>
      </c>
      <c r="C29" s="2">
        <f t="shared" ref="C29:K29" si="3">AVERAGE(C18:C27)</f>
        <v>29.73714285714286</v>
      </c>
      <c r="D29" s="2">
        <f t="shared" si="3"/>
        <v>5.628333333333333</v>
      </c>
      <c r="E29" s="2">
        <f t="shared" si="3"/>
        <v>0.4</v>
      </c>
      <c r="F29" s="4"/>
      <c r="G29" s="2">
        <f t="shared" si="3"/>
        <v>0.75666666666666671</v>
      </c>
      <c r="H29" s="2">
        <f t="shared" si="3"/>
        <v>1.2057142857142857</v>
      </c>
      <c r="I29" s="4"/>
      <c r="J29" s="2">
        <f t="shared" si="3"/>
        <v>0.52750000000000008</v>
      </c>
      <c r="K29" s="2">
        <f t="shared" si="3"/>
        <v>0.29499999999999998</v>
      </c>
      <c r="L29" s="4"/>
      <c r="M29" s="4"/>
    </row>
    <row r="30" spans="1:24">
      <c r="A30" t="s">
        <v>23</v>
      </c>
      <c r="B30" s="2">
        <f>_xlfn.STDEV.P(B18:B27)</f>
        <v>1.7360299536586352</v>
      </c>
      <c r="C30" s="2">
        <f t="shared" ref="C30:K30" si="4">_xlfn.STDEV.P(C18:C27)</f>
        <v>2.065808138551624</v>
      </c>
      <c r="D30" s="2">
        <f t="shared" si="4"/>
        <v>0.72786025826085898</v>
      </c>
      <c r="E30" s="2">
        <f t="shared" si="4"/>
        <v>4.3817804600412902E-2</v>
      </c>
      <c r="F30" s="2"/>
      <c r="G30" s="2">
        <f t="shared" si="4"/>
        <v>0.20409692686455519</v>
      </c>
      <c r="H30" s="2">
        <f t="shared" si="4"/>
        <v>0.44644171409225736</v>
      </c>
      <c r="I30" s="2"/>
      <c r="J30" s="2">
        <f t="shared" si="4"/>
        <v>6.0156047077578934E-2</v>
      </c>
      <c r="K30" s="2">
        <f t="shared" si="4"/>
        <v>8.8175960442742091E-2</v>
      </c>
      <c r="L30" s="2"/>
      <c r="M30" s="2"/>
    </row>
    <row r="32" spans="1:24">
      <c r="B32" s="6" t="s">
        <v>0</v>
      </c>
      <c r="C32" s="7" t="s">
        <v>1</v>
      </c>
      <c r="D32" s="7" t="s">
        <v>49</v>
      </c>
      <c r="E32" s="7" t="s">
        <v>10</v>
      </c>
      <c r="F32" s="7" t="s">
        <v>3</v>
      </c>
      <c r="G32" s="7" t="s">
        <v>11</v>
      </c>
      <c r="H32" s="7" t="s">
        <v>2</v>
      </c>
      <c r="I32" s="7" t="s">
        <v>8</v>
      </c>
      <c r="J32" s="7" t="s">
        <v>4</v>
      </c>
      <c r="K32" s="7" t="s">
        <v>81</v>
      </c>
      <c r="L32" s="7" t="s">
        <v>5</v>
      </c>
      <c r="M32" s="7" t="s">
        <v>12</v>
      </c>
      <c r="N32" s="7" t="s">
        <v>28</v>
      </c>
      <c r="O32" s="7" t="s">
        <v>60</v>
      </c>
      <c r="P32" s="7" t="s">
        <v>37</v>
      </c>
      <c r="Q32" s="7" t="s">
        <v>25</v>
      </c>
      <c r="R32" s="7" t="s">
        <v>26</v>
      </c>
      <c r="S32" s="7" t="s">
        <v>48</v>
      </c>
      <c r="T32" s="7" t="s">
        <v>92</v>
      </c>
      <c r="U32" s="7" t="s">
        <v>21</v>
      </c>
      <c r="V32" s="7" t="s">
        <v>123</v>
      </c>
      <c r="W32" s="7" t="s">
        <v>124</v>
      </c>
      <c r="X32" s="7" t="s">
        <v>175</v>
      </c>
    </row>
    <row r="33" spans="2:13">
      <c r="B33" s="2">
        <f>B29</f>
        <v>61.889999999999993</v>
      </c>
      <c r="C33" s="2">
        <f>C29</f>
        <v>29.73714285714286</v>
      </c>
      <c r="E33" s="2">
        <f>E29</f>
        <v>0.4</v>
      </c>
      <c r="H33" s="2">
        <f>D29</f>
        <v>5.628333333333333</v>
      </c>
      <c r="I33" s="2">
        <f>G29</f>
        <v>0.75666666666666671</v>
      </c>
      <c r="J33" s="2">
        <f>H29</f>
        <v>1.2057142857142857</v>
      </c>
      <c r="L33" s="2">
        <f>J29</f>
        <v>0.52750000000000008</v>
      </c>
      <c r="M33" s="2">
        <f>K29</f>
        <v>0.29499999999999998</v>
      </c>
    </row>
    <row r="34" spans="2:13">
      <c r="B34" s="2">
        <f>B30</f>
        <v>1.7360299536586352</v>
      </c>
      <c r="C34" s="2">
        <f>C30</f>
        <v>2.065808138551624</v>
      </c>
      <c r="E34" s="2">
        <f>E30</f>
        <v>4.3817804600412902E-2</v>
      </c>
      <c r="H34" s="2">
        <f>D30</f>
        <v>0.72786025826085898</v>
      </c>
      <c r="I34" s="2">
        <f>G30</f>
        <v>0.20409692686455519</v>
      </c>
      <c r="J34" s="2">
        <f>H30</f>
        <v>0.44644171409225736</v>
      </c>
      <c r="L34" s="2">
        <f>J30</f>
        <v>6.0156047077578934E-2</v>
      </c>
      <c r="M34" s="2">
        <f>K30</f>
        <v>8.8175960442742091E-2</v>
      </c>
    </row>
  </sheetData>
  <conditionalFormatting sqref="B12">
    <cfRule type="cellIs" dxfId="47" priority="13" operator="lessThan">
      <formula>B$14-B$15</formula>
    </cfRule>
    <cfRule type="cellIs" dxfId="46" priority="14" operator="greaterThan">
      <formula>B$14+B$15</formula>
    </cfRule>
  </conditionalFormatting>
  <conditionalFormatting sqref="B3:B11">
    <cfRule type="cellIs" dxfId="45" priority="15" operator="lessThan">
      <formula>B$14-B$15</formula>
    </cfRule>
    <cfRule type="cellIs" dxfId="44" priority="16" operator="greaterThan">
      <formula>B$14+B$15</formula>
    </cfRule>
  </conditionalFormatting>
  <conditionalFormatting sqref="C12:Q12">
    <cfRule type="cellIs" dxfId="43" priority="9" operator="lessThan">
      <formula>C$14-C$15</formula>
    </cfRule>
    <cfRule type="cellIs" dxfId="42" priority="10" operator="greaterThan">
      <formula>C$14+C$15</formula>
    </cfRule>
  </conditionalFormatting>
  <conditionalFormatting sqref="C3:Q11">
    <cfRule type="cellIs" dxfId="41" priority="11" operator="lessThan">
      <formula>C$14-C$15</formula>
    </cfRule>
    <cfRule type="cellIs" dxfId="40" priority="12" operator="greaterThan">
      <formula>C$14+C$15</formula>
    </cfRule>
  </conditionalFormatting>
  <conditionalFormatting sqref="B27">
    <cfRule type="cellIs" dxfId="39" priority="5" operator="lessThan">
      <formula>B$14-B$15</formula>
    </cfRule>
    <cfRule type="cellIs" dxfId="38" priority="6" operator="greaterThan">
      <formula>B$14+B$15</formula>
    </cfRule>
  </conditionalFormatting>
  <conditionalFormatting sqref="B18:B26">
    <cfRule type="cellIs" dxfId="37" priority="7" operator="lessThan">
      <formula>B$14-B$15</formula>
    </cfRule>
    <cfRule type="cellIs" dxfId="36" priority="8" operator="greaterThan">
      <formula>B$14+B$15</formula>
    </cfRule>
  </conditionalFormatting>
  <conditionalFormatting sqref="C27:Q27">
    <cfRule type="cellIs" dxfId="35" priority="1" operator="lessThan">
      <formula>C$14-C$15</formula>
    </cfRule>
    <cfRule type="cellIs" dxfId="34" priority="2" operator="greaterThan">
      <formula>C$14+C$15</formula>
    </cfRule>
  </conditionalFormatting>
  <conditionalFormatting sqref="C18:Q26">
    <cfRule type="cellIs" dxfId="33" priority="3" operator="lessThan">
      <formula>C$14-C$15</formula>
    </cfRule>
    <cfRule type="cellIs" dxfId="32" priority="4" operator="greaterThan">
      <formula>C$14+C$15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4"/>
  <sheetViews>
    <sheetView topLeftCell="A6" workbookViewId="0">
      <selection activeCell="A33" sqref="A33:XFD34"/>
    </sheetView>
  </sheetViews>
  <sheetFormatPr baseColWidth="10" defaultRowHeight="15" x14ac:dyDescent="0"/>
  <sheetData>
    <row r="2" spans="1:13">
      <c r="B2" s="1" t="s">
        <v>0</v>
      </c>
      <c r="C2" t="s">
        <v>1</v>
      </c>
      <c r="D2" t="s">
        <v>2</v>
      </c>
      <c r="E2" t="s">
        <v>10</v>
      </c>
      <c r="F2" t="s">
        <v>8</v>
      </c>
      <c r="G2" t="s">
        <v>4</v>
      </c>
      <c r="H2" t="s">
        <v>81</v>
      </c>
      <c r="I2" t="s">
        <v>12</v>
      </c>
      <c r="J2" t="s">
        <v>26</v>
      </c>
      <c r="K2" t="s">
        <v>175</v>
      </c>
      <c r="L2" t="s">
        <v>21</v>
      </c>
      <c r="M2" t="s">
        <v>6</v>
      </c>
    </row>
    <row r="3" spans="1:13">
      <c r="A3" t="s">
        <v>165</v>
      </c>
      <c r="B3">
        <v>60.06</v>
      </c>
      <c r="C3">
        <v>31.91</v>
      </c>
      <c r="D3">
        <v>1.52</v>
      </c>
      <c r="E3">
        <v>0.48</v>
      </c>
      <c r="F3">
        <v>2.14</v>
      </c>
      <c r="G3">
        <v>0.31</v>
      </c>
      <c r="H3">
        <v>0.11</v>
      </c>
      <c r="I3">
        <v>3.3</v>
      </c>
      <c r="J3">
        <v>0.16</v>
      </c>
      <c r="M3">
        <f t="shared" ref="M3:M12" si="0">SUM(B3:L3)</f>
        <v>99.99</v>
      </c>
    </row>
    <row r="4" spans="1:13">
      <c r="A4" t="s">
        <v>166</v>
      </c>
      <c r="B4">
        <v>73.150000000000006</v>
      </c>
      <c r="C4">
        <v>19.350000000000001</v>
      </c>
      <c r="D4">
        <v>1.79</v>
      </c>
      <c r="E4">
        <v>0.44</v>
      </c>
      <c r="F4">
        <v>0.74</v>
      </c>
      <c r="G4">
        <v>0.53</v>
      </c>
      <c r="H4">
        <v>0.24</v>
      </c>
      <c r="I4">
        <v>1.87</v>
      </c>
      <c r="J4">
        <v>0.27</v>
      </c>
      <c r="K4">
        <v>0.48</v>
      </c>
      <c r="L4">
        <v>1.1399999999999999</v>
      </c>
      <c r="M4">
        <f t="shared" si="0"/>
        <v>100</v>
      </c>
    </row>
    <row r="5" spans="1:13">
      <c r="A5" t="s">
        <v>167</v>
      </c>
      <c r="B5">
        <v>78.23</v>
      </c>
      <c r="C5">
        <v>17.899999999999999</v>
      </c>
      <c r="D5">
        <v>1.55</v>
      </c>
      <c r="E5">
        <v>0.12</v>
      </c>
      <c r="F5">
        <v>0.22</v>
      </c>
      <c r="G5">
        <v>0.61</v>
      </c>
      <c r="H5">
        <v>0.14000000000000001</v>
      </c>
      <c r="I5">
        <v>0.56999999999999995</v>
      </c>
      <c r="J5">
        <v>0.19</v>
      </c>
      <c r="L5">
        <v>0.48</v>
      </c>
      <c r="M5">
        <f t="shared" si="0"/>
        <v>100.00999999999999</v>
      </c>
    </row>
    <row r="6" spans="1:13">
      <c r="A6" t="s">
        <v>168</v>
      </c>
      <c r="B6">
        <v>64.52</v>
      </c>
      <c r="C6">
        <v>28.46</v>
      </c>
      <c r="D6">
        <v>1.04</v>
      </c>
      <c r="E6">
        <v>0.43</v>
      </c>
      <c r="F6">
        <v>1.87</v>
      </c>
      <c r="G6">
        <v>0.23</v>
      </c>
      <c r="I6">
        <v>3.03</v>
      </c>
      <c r="J6">
        <v>0.43</v>
      </c>
      <c r="M6">
        <f t="shared" si="0"/>
        <v>100.01000000000002</v>
      </c>
    </row>
    <row r="7" spans="1:13">
      <c r="A7" t="s">
        <v>169</v>
      </c>
      <c r="B7">
        <v>79.739999999999995</v>
      </c>
      <c r="C7">
        <v>19.079999999999998</v>
      </c>
      <c r="D7">
        <v>0.68</v>
      </c>
      <c r="G7">
        <v>0.11</v>
      </c>
      <c r="I7">
        <v>0.19</v>
      </c>
      <c r="J7">
        <v>0.19</v>
      </c>
      <c r="M7">
        <f t="shared" si="0"/>
        <v>99.99</v>
      </c>
    </row>
    <row r="8" spans="1:13">
      <c r="A8" t="s">
        <v>170</v>
      </c>
      <c r="B8">
        <v>82.86</v>
      </c>
      <c r="C8">
        <v>12.61</v>
      </c>
      <c r="D8">
        <v>1.21</v>
      </c>
      <c r="E8">
        <v>0.22</v>
      </c>
      <c r="F8">
        <v>0.44</v>
      </c>
      <c r="G8">
        <v>0.4</v>
      </c>
      <c r="I8">
        <v>0.98</v>
      </c>
      <c r="J8">
        <v>0.3</v>
      </c>
      <c r="L8">
        <v>0.98</v>
      </c>
      <c r="M8">
        <f t="shared" si="0"/>
        <v>100</v>
      </c>
    </row>
    <row r="9" spans="1:13">
      <c r="A9" t="s">
        <v>171</v>
      </c>
      <c r="B9">
        <v>68.8</v>
      </c>
      <c r="C9">
        <v>26.48</v>
      </c>
      <c r="D9">
        <v>1.19</v>
      </c>
      <c r="E9">
        <v>0.34</v>
      </c>
      <c r="F9">
        <v>0.73</v>
      </c>
      <c r="H9">
        <v>0.66</v>
      </c>
      <c r="I9">
        <v>1.39</v>
      </c>
      <c r="J9">
        <v>0.41</v>
      </c>
      <c r="M9">
        <f t="shared" si="0"/>
        <v>100</v>
      </c>
    </row>
    <row r="10" spans="1:13">
      <c r="A10" t="s">
        <v>172</v>
      </c>
      <c r="B10">
        <v>77.08</v>
      </c>
      <c r="C10">
        <v>21.5</v>
      </c>
      <c r="D10">
        <v>0.42</v>
      </c>
      <c r="H10">
        <v>0.33</v>
      </c>
      <c r="I10">
        <v>0.48</v>
      </c>
      <c r="J10">
        <v>0.19</v>
      </c>
      <c r="M10">
        <f t="shared" si="0"/>
        <v>100</v>
      </c>
    </row>
    <row r="11" spans="1:13">
      <c r="A11" t="s">
        <v>173</v>
      </c>
      <c r="B11">
        <v>77.569999999999993</v>
      </c>
      <c r="C11">
        <v>20.6</v>
      </c>
      <c r="D11">
        <v>0.6</v>
      </c>
      <c r="H11">
        <v>0.43</v>
      </c>
      <c r="I11">
        <v>0.56000000000000005</v>
      </c>
      <c r="J11">
        <v>0.25</v>
      </c>
      <c r="M11">
        <f t="shared" si="0"/>
        <v>100.00999999999999</v>
      </c>
    </row>
    <row r="12" spans="1:13">
      <c r="A12" t="s">
        <v>174</v>
      </c>
      <c r="B12">
        <v>79.75</v>
      </c>
      <c r="C12">
        <v>19.16</v>
      </c>
      <c r="D12">
        <v>0.77</v>
      </c>
      <c r="I12">
        <v>0.12</v>
      </c>
      <c r="J12">
        <v>0.21</v>
      </c>
      <c r="M12">
        <f t="shared" si="0"/>
        <v>100.00999999999999</v>
      </c>
    </row>
    <row r="14" spans="1:13">
      <c r="A14" t="s">
        <v>22</v>
      </c>
      <c r="B14" s="2">
        <f>AVERAGE(B3:B12)</f>
        <v>74.176000000000002</v>
      </c>
      <c r="C14" s="2">
        <f t="shared" ref="C14:L14" si="1">AVERAGE(C3:C12)</f>
        <v>21.704999999999998</v>
      </c>
      <c r="D14" s="2">
        <f t="shared" si="1"/>
        <v>1.077</v>
      </c>
      <c r="E14" s="2">
        <f t="shared" si="1"/>
        <v>0.33833333333333332</v>
      </c>
      <c r="F14" s="2">
        <f t="shared" si="1"/>
        <v>1.0233333333333334</v>
      </c>
      <c r="G14" s="2">
        <f t="shared" si="1"/>
        <v>0.36500000000000005</v>
      </c>
      <c r="H14" s="2">
        <f t="shared" si="1"/>
        <v>0.3183333333333333</v>
      </c>
      <c r="I14" s="2">
        <f t="shared" si="1"/>
        <v>1.2490000000000001</v>
      </c>
      <c r="J14" s="2">
        <f t="shared" si="1"/>
        <v>0.26</v>
      </c>
      <c r="K14" s="4">
        <f t="shared" si="1"/>
        <v>0.48</v>
      </c>
      <c r="L14" s="4">
        <f t="shared" si="1"/>
        <v>0.86666666666666659</v>
      </c>
    </row>
    <row r="15" spans="1:13">
      <c r="A15" t="s">
        <v>23</v>
      </c>
      <c r="B15" s="2">
        <f>_xlfn.STDEV.P(B3:B12)</f>
        <v>7.0447188730282191</v>
      </c>
      <c r="C15" s="2">
        <f t="shared" ref="C15:L15" si="2">_xlfn.STDEV.P(C3:C12)</f>
        <v>5.3846675849118197</v>
      </c>
      <c r="D15" s="2">
        <f t="shared" si="2"/>
        <v>0.43257484901459531</v>
      </c>
      <c r="E15" s="2">
        <f t="shared" si="2"/>
        <v>0.12941105911869452</v>
      </c>
      <c r="F15" s="2">
        <f t="shared" si="2"/>
        <v>0.72061701956648849</v>
      </c>
      <c r="G15" s="2">
        <f t="shared" si="2"/>
        <v>0.17066048165876002</v>
      </c>
      <c r="H15" s="2">
        <f t="shared" si="2"/>
        <v>0.18738700298817126</v>
      </c>
      <c r="I15" s="2">
        <f t="shared" si="2"/>
        <v>1.0853428029889909</v>
      </c>
      <c r="J15" s="2">
        <f t="shared" si="2"/>
        <v>8.9666047085839543E-2</v>
      </c>
      <c r="K15" s="2">
        <f t="shared" si="2"/>
        <v>0</v>
      </c>
      <c r="L15" s="2">
        <f t="shared" si="2"/>
        <v>0.28110891523077386</v>
      </c>
    </row>
    <row r="17" spans="1:24">
      <c r="B17" s="1"/>
      <c r="G17" t="s">
        <v>4</v>
      </c>
      <c r="H17" t="s">
        <v>81</v>
      </c>
      <c r="I17" t="s">
        <v>12</v>
      </c>
      <c r="J17" t="s">
        <v>26</v>
      </c>
      <c r="K17" t="s">
        <v>175</v>
      </c>
      <c r="L17" t="s">
        <v>21</v>
      </c>
      <c r="M17" t="s">
        <v>6</v>
      </c>
    </row>
    <row r="18" spans="1:24">
      <c r="A18" t="s">
        <v>165</v>
      </c>
      <c r="G18">
        <v>0.31</v>
      </c>
      <c r="M18">
        <f t="shared" ref="M18:M27" si="3">SUM(B18:L18)</f>
        <v>0.31</v>
      </c>
    </row>
    <row r="19" spans="1:24">
      <c r="A19" t="s">
        <v>166</v>
      </c>
      <c r="B19">
        <v>73.150000000000006</v>
      </c>
      <c r="C19">
        <v>19.350000000000001</v>
      </c>
      <c r="E19">
        <v>0.44</v>
      </c>
      <c r="F19">
        <v>0.74</v>
      </c>
      <c r="G19">
        <v>0.53</v>
      </c>
      <c r="H19">
        <v>0.24</v>
      </c>
      <c r="I19">
        <v>1.87</v>
      </c>
      <c r="J19">
        <v>0.27</v>
      </c>
      <c r="K19">
        <v>0.48</v>
      </c>
      <c r="L19">
        <v>1.1399999999999999</v>
      </c>
      <c r="M19">
        <f t="shared" si="3"/>
        <v>98.21</v>
      </c>
    </row>
    <row r="20" spans="1:24">
      <c r="A20" t="s">
        <v>167</v>
      </c>
      <c r="B20">
        <v>78.23</v>
      </c>
      <c r="C20">
        <v>17.899999999999999</v>
      </c>
      <c r="H20">
        <v>0.14000000000000001</v>
      </c>
      <c r="I20">
        <v>0.56999999999999995</v>
      </c>
      <c r="J20">
        <v>0.19</v>
      </c>
      <c r="M20">
        <f t="shared" si="3"/>
        <v>97.029999999999987</v>
      </c>
    </row>
    <row r="21" spans="1:24">
      <c r="A21" t="s">
        <v>168</v>
      </c>
      <c r="D21">
        <v>1.04</v>
      </c>
      <c r="E21">
        <v>0.43</v>
      </c>
      <c r="G21">
        <v>0.23</v>
      </c>
      <c r="M21">
        <f t="shared" si="3"/>
        <v>1.7</v>
      </c>
    </row>
    <row r="22" spans="1:24">
      <c r="A22" t="s">
        <v>169</v>
      </c>
      <c r="B22">
        <v>79.739999999999995</v>
      </c>
      <c r="C22">
        <v>19.079999999999998</v>
      </c>
      <c r="D22">
        <v>0.68</v>
      </c>
      <c r="I22">
        <v>0.19</v>
      </c>
      <c r="J22">
        <v>0.19</v>
      </c>
      <c r="M22">
        <f t="shared" si="3"/>
        <v>99.88</v>
      </c>
    </row>
    <row r="23" spans="1:24">
      <c r="A23" t="s">
        <v>170</v>
      </c>
      <c r="D23">
        <v>1.21</v>
      </c>
      <c r="E23">
        <v>0.22</v>
      </c>
      <c r="F23">
        <v>0.44</v>
      </c>
      <c r="G23">
        <v>0.4</v>
      </c>
      <c r="I23">
        <v>0.98</v>
      </c>
      <c r="J23">
        <v>0.3</v>
      </c>
      <c r="L23">
        <v>0.98</v>
      </c>
      <c r="M23">
        <f t="shared" si="3"/>
        <v>4.5299999999999994</v>
      </c>
    </row>
    <row r="24" spans="1:24">
      <c r="A24" t="s">
        <v>171</v>
      </c>
      <c r="B24">
        <v>68.8</v>
      </c>
      <c r="C24">
        <v>26.48</v>
      </c>
      <c r="D24">
        <v>1.19</v>
      </c>
      <c r="E24">
        <v>0.34</v>
      </c>
      <c r="F24">
        <v>0.73</v>
      </c>
      <c r="I24">
        <v>1.39</v>
      </c>
      <c r="M24">
        <f t="shared" si="3"/>
        <v>98.93</v>
      </c>
    </row>
    <row r="25" spans="1:24">
      <c r="A25" t="s">
        <v>172</v>
      </c>
      <c r="B25">
        <v>77.08</v>
      </c>
      <c r="C25">
        <v>21.5</v>
      </c>
      <c r="H25">
        <v>0.33</v>
      </c>
      <c r="I25">
        <v>0.48</v>
      </c>
      <c r="J25">
        <v>0.19</v>
      </c>
      <c r="M25">
        <f t="shared" si="3"/>
        <v>99.58</v>
      </c>
    </row>
    <row r="26" spans="1:24">
      <c r="A26" t="s">
        <v>173</v>
      </c>
      <c r="B26">
        <v>77.569999999999993</v>
      </c>
      <c r="C26">
        <v>20.6</v>
      </c>
      <c r="H26">
        <v>0.43</v>
      </c>
      <c r="I26">
        <v>0.56000000000000005</v>
      </c>
      <c r="J26">
        <v>0.25</v>
      </c>
      <c r="M26">
        <f t="shared" si="3"/>
        <v>99.41</v>
      </c>
    </row>
    <row r="27" spans="1:24">
      <c r="A27" t="s">
        <v>174</v>
      </c>
      <c r="B27">
        <v>79.75</v>
      </c>
      <c r="C27">
        <v>19.16</v>
      </c>
      <c r="D27">
        <v>0.77</v>
      </c>
      <c r="J27">
        <v>0.21</v>
      </c>
      <c r="M27">
        <f t="shared" si="3"/>
        <v>99.889999999999986</v>
      </c>
    </row>
    <row r="29" spans="1:24">
      <c r="A29" t="s">
        <v>22</v>
      </c>
      <c r="B29" s="2">
        <f>AVERAGE(B18:B27)</f>
        <v>76.33142857142856</v>
      </c>
      <c r="C29" s="2">
        <f t="shared" ref="C29:J29" si="4">AVERAGE(C18:C27)</f>
        <v>20.581428571428571</v>
      </c>
      <c r="D29" s="2">
        <f t="shared" si="4"/>
        <v>0.97800000000000009</v>
      </c>
      <c r="E29" s="2">
        <f t="shared" si="4"/>
        <v>0.35750000000000004</v>
      </c>
      <c r="F29" s="2">
        <f t="shared" si="4"/>
        <v>0.6366666666666666</v>
      </c>
      <c r="G29" s="2">
        <f t="shared" si="4"/>
        <v>0.36750000000000005</v>
      </c>
      <c r="H29" s="2">
        <f t="shared" si="4"/>
        <v>0.28499999999999998</v>
      </c>
      <c r="I29" s="2">
        <f t="shared" si="4"/>
        <v>0.86285714285714299</v>
      </c>
      <c r="J29" s="2">
        <f t="shared" si="4"/>
        <v>0.22857142857142856</v>
      </c>
      <c r="K29" s="4"/>
      <c r="L29" s="4"/>
    </row>
    <row r="30" spans="1:24">
      <c r="A30" t="s">
        <v>23</v>
      </c>
      <c r="B30" s="2">
        <f>_xlfn.STDEV.P(B18:B27)</f>
        <v>3.7003452679501154</v>
      </c>
      <c r="C30" s="2">
        <f t="shared" ref="C30:J30" si="5">_xlfn.STDEV.P(C18:C27)</f>
        <v>2.6354312662605568</v>
      </c>
      <c r="D30" s="2">
        <f t="shared" si="5"/>
        <v>0.21664717861075355</v>
      </c>
      <c r="E30" s="2">
        <f t="shared" si="5"/>
        <v>8.8423695919136736E-2</v>
      </c>
      <c r="F30" s="2">
        <f t="shared" si="5"/>
        <v>0.13912424503139451</v>
      </c>
      <c r="G30" s="2">
        <f t="shared" si="5"/>
        <v>0.11143944544011325</v>
      </c>
      <c r="H30" s="2">
        <f t="shared" si="5"/>
        <v>0.10735455276791948</v>
      </c>
      <c r="I30" s="2">
        <f t="shared" si="5"/>
        <v>0.54546740863002152</v>
      </c>
      <c r="J30" s="2">
        <f t="shared" si="5"/>
        <v>4.1551541634997108E-2</v>
      </c>
      <c r="K30" s="2"/>
      <c r="L30" s="2"/>
    </row>
    <row r="32" spans="1:24">
      <c r="B32" s="6" t="s">
        <v>0</v>
      </c>
      <c r="C32" s="7" t="s">
        <v>1</v>
      </c>
      <c r="D32" s="7" t="s">
        <v>49</v>
      </c>
      <c r="E32" s="7" t="s">
        <v>10</v>
      </c>
      <c r="F32" s="7" t="s">
        <v>3</v>
      </c>
      <c r="G32" s="7" t="s">
        <v>11</v>
      </c>
      <c r="H32" s="7" t="s">
        <v>2</v>
      </c>
      <c r="I32" s="7" t="s">
        <v>8</v>
      </c>
      <c r="J32" s="7" t="s">
        <v>4</v>
      </c>
      <c r="K32" s="7" t="s">
        <v>81</v>
      </c>
      <c r="L32" s="7" t="s">
        <v>5</v>
      </c>
      <c r="M32" s="7" t="s">
        <v>12</v>
      </c>
      <c r="N32" s="7" t="s">
        <v>28</v>
      </c>
      <c r="O32" s="7" t="s">
        <v>60</v>
      </c>
      <c r="P32" s="7" t="s">
        <v>37</v>
      </c>
      <c r="Q32" s="7" t="s">
        <v>25</v>
      </c>
      <c r="R32" s="7" t="s">
        <v>26</v>
      </c>
      <c r="S32" s="7" t="s">
        <v>48</v>
      </c>
      <c r="T32" s="7" t="s">
        <v>92</v>
      </c>
      <c r="U32" s="7" t="s">
        <v>21</v>
      </c>
      <c r="V32" s="7" t="s">
        <v>123</v>
      </c>
      <c r="W32" s="7" t="s">
        <v>124</v>
      </c>
      <c r="X32" s="7" t="s">
        <v>175</v>
      </c>
    </row>
    <row r="33" spans="2:18">
      <c r="B33" s="2">
        <f>B29</f>
        <v>76.33142857142856</v>
      </c>
      <c r="C33" s="2">
        <f>C29</f>
        <v>20.581428571428571</v>
      </c>
      <c r="E33" s="2">
        <f>E29</f>
        <v>0.35750000000000004</v>
      </c>
      <c r="H33" s="2">
        <f>D29</f>
        <v>0.97800000000000009</v>
      </c>
      <c r="I33" s="2">
        <f t="shared" ref="I33:K34" si="6">F29</f>
        <v>0.6366666666666666</v>
      </c>
      <c r="J33" s="2">
        <f t="shared" si="6"/>
        <v>0.36750000000000005</v>
      </c>
      <c r="K33" s="2">
        <f t="shared" si="6"/>
        <v>0.28499999999999998</v>
      </c>
      <c r="M33" s="2">
        <f>I29</f>
        <v>0.86285714285714299</v>
      </c>
      <c r="R33" s="2">
        <f>J29</f>
        <v>0.22857142857142856</v>
      </c>
    </row>
    <row r="34" spans="2:18">
      <c r="B34" s="2">
        <f>B30</f>
        <v>3.7003452679501154</v>
      </c>
      <c r="C34" s="2">
        <f>C30</f>
        <v>2.6354312662605568</v>
      </c>
      <c r="E34" s="2">
        <f>E30</f>
        <v>8.8423695919136736E-2</v>
      </c>
      <c r="H34" s="2">
        <f>D30</f>
        <v>0.21664717861075355</v>
      </c>
      <c r="I34" s="2">
        <f t="shared" si="6"/>
        <v>0.13912424503139451</v>
      </c>
      <c r="J34" s="2">
        <f t="shared" si="6"/>
        <v>0.11143944544011325</v>
      </c>
      <c r="K34" s="2">
        <f t="shared" si="6"/>
        <v>0.10735455276791948</v>
      </c>
      <c r="M34" s="2">
        <f>I30</f>
        <v>0.54546740863002152</v>
      </c>
      <c r="R34" s="2">
        <f>J30</f>
        <v>4.1551541634997108E-2</v>
      </c>
    </row>
  </sheetData>
  <conditionalFormatting sqref="B12">
    <cfRule type="cellIs" dxfId="31" priority="13" operator="lessThan">
      <formula>B$14-B$15</formula>
    </cfRule>
    <cfRule type="cellIs" dxfId="30" priority="14" operator="greaterThan">
      <formula>B$14+B$15</formula>
    </cfRule>
  </conditionalFormatting>
  <conditionalFormatting sqref="B3:B11">
    <cfRule type="cellIs" dxfId="29" priority="15" operator="lessThan">
      <formula>B$14-B$15</formula>
    </cfRule>
    <cfRule type="cellIs" dxfId="28" priority="16" operator="greaterThan">
      <formula>B$14+B$15</formula>
    </cfRule>
  </conditionalFormatting>
  <conditionalFormatting sqref="C12:Q12">
    <cfRule type="cellIs" dxfId="27" priority="9" operator="lessThan">
      <formula>C$14-C$15</formula>
    </cfRule>
    <cfRule type="cellIs" dxfId="26" priority="10" operator="greaterThan">
      <formula>C$14+C$15</formula>
    </cfRule>
  </conditionalFormatting>
  <conditionalFormatting sqref="C3:Q11">
    <cfRule type="cellIs" dxfId="25" priority="11" operator="lessThan">
      <formula>C$14-C$15</formula>
    </cfRule>
    <cfRule type="cellIs" dxfId="24" priority="12" operator="greaterThan">
      <formula>C$14+C$15</formula>
    </cfRule>
  </conditionalFormatting>
  <conditionalFormatting sqref="B27">
    <cfRule type="cellIs" dxfId="23" priority="5" operator="lessThan">
      <formula>B$14-B$15</formula>
    </cfRule>
    <cfRule type="cellIs" dxfId="22" priority="6" operator="greaterThan">
      <formula>B$14+B$15</formula>
    </cfRule>
  </conditionalFormatting>
  <conditionalFormatting sqref="B18:B26">
    <cfRule type="cellIs" dxfId="21" priority="7" operator="lessThan">
      <formula>B$14-B$15</formula>
    </cfRule>
    <cfRule type="cellIs" dxfId="20" priority="8" operator="greaterThan">
      <formula>B$14+B$15</formula>
    </cfRule>
  </conditionalFormatting>
  <conditionalFormatting sqref="C27:Q27">
    <cfRule type="cellIs" dxfId="19" priority="1" operator="lessThan">
      <formula>C$14-C$15</formula>
    </cfRule>
    <cfRule type="cellIs" dxfId="18" priority="2" operator="greaterThan">
      <formula>C$14+C$15</formula>
    </cfRule>
  </conditionalFormatting>
  <conditionalFormatting sqref="C18:Q26">
    <cfRule type="cellIs" dxfId="17" priority="3" operator="lessThan">
      <formula>C$14-C$15</formula>
    </cfRule>
    <cfRule type="cellIs" dxfId="16" priority="4" operator="greaterThan">
      <formula>C$14+C$15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4"/>
  <sheetViews>
    <sheetView topLeftCell="A5" workbookViewId="0">
      <selection activeCell="A33" sqref="A33:XFD34"/>
    </sheetView>
  </sheetViews>
  <sheetFormatPr baseColWidth="10" defaultRowHeight="15" x14ac:dyDescent="0"/>
  <sheetData>
    <row r="2" spans="1:14">
      <c r="B2" s="1" t="s">
        <v>0</v>
      </c>
      <c r="C2" t="s">
        <v>1</v>
      </c>
      <c r="D2" t="s">
        <v>2</v>
      </c>
      <c r="E2" t="s">
        <v>10</v>
      </c>
      <c r="F2" t="s">
        <v>3</v>
      </c>
      <c r="G2" t="s">
        <v>8</v>
      </c>
      <c r="H2" t="s">
        <v>4</v>
      </c>
      <c r="I2" t="s">
        <v>81</v>
      </c>
      <c r="J2" t="s">
        <v>5</v>
      </c>
      <c r="K2" t="s">
        <v>12</v>
      </c>
      <c r="L2" t="s">
        <v>26</v>
      </c>
      <c r="M2" t="s">
        <v>21</v>
      </c>
      <c r="N2" t="s">
        <v>6</v>
      </c>
    </row>
    <row r="3" spans="1:14">
      <c r="A3" t="s">
        <v>176</v>
      </c>
      <c r="B3">
        <v>55.99</v>
      </c>
      <c r="C3">
        <v>29.77</v>
      </c>
      <c r="D3">
        <v>7.8</v>
      </c>
      <c r="E3">
        <v>0.61</v>
      </c>
      <c r="G3">
        <v>1.32</v>
      </c>
      <c r="H3">
        <v>3.03</v>
      </c>
      <c r="J3">
        <v>0.22</v>
      </c>
      <c r="K3">
        <v>1.28</v>
      </c>
      <c r="N3">
        <f t="shared" ref="N3:N12" si="0">SUM(B3:M3)</f>
        <v>100.02</v>
      </c>
    </row>
    <row r="4" spans="1:14">
      <c r="A4" t="s">
        <v>177</v>
      </c>
      <c r="B4">
        <v>45.53</v>
      </c>
      <c r="C4">
        <v>36.770000000000003</v>
      </c>
      <c r="D4">
        <v>8.7100000000000009</v>
      </c>
      <c r="E4">
        <v>0.88</v>
      </c>
      <c r="F4">
        <v>0.21</v>
      </c>
      <c r="G4">
        <v>2.65</v>
      </c>
      <c r="H4">
        <v>3.14</v>
      </c>
      <c r="J4">
        <v>0.12</v>
      </c>
      <c r="K4">
        <v>1.8</v>
      </c>
      <c r="L4">
        <v>0.2</v>
      </c>
      <c r="N4">
        <f t="shared" si="0"/>
        <v>100.01000000000002</v>
      </c>
    </row>
    <row r="5" spans="1:14">
      <c r="A5" t="s">
        <v>178</v>
      </c>
      <c r="B5">
        <v>67.38</v>
      </c>
      <c r="C5">
        <v>25.08</v>
      </c>
      <c r="D5">
        <v>3.47</v>
      </c>
      <c r="E5">
        <v>0.45</v>
      </c>
      <c r="G5">
        <v>0.39</v>
      </c>
      <c r="H5">
        <v>0.92</v>
      </c>
      <c r="I5">
        <v>0.31</v>
      </c>
      <c r="J5">
        <v>0.18</v>
      </c>
      <c r="K5">
        <v>0.78</v>
      </c>
      <c r="L5">
        <v>0.11</v>
      </c>
      <c r="M5">
        <v>0.93</v>
      </c>
      <c r="N5">
        <f t="shared" si="0"/>
        <v>100.00000000000001</v>
      </c>
    </row>
    <row r="6" spans="1:14">
      <c r="A6" t="s">
        <v>179</v>
      </c>
      <c r="B6">
        <v>60.85</v>
      </c>
      <c r="C6">
        <v>26.42</v>
      </c>
      <c r="D6">
        <v>5.74</v>
      </c>
      <c r="E6">
        <v>0.66</v>
      </c>
      <c r="G6">
        <v>1.42</v>
      </c>
      <c r="H6">
        <v>2.89</v>
      </c>
      <c r="J6">
        <v>0.28999999999999998</v>
      </c>
      <c r="K6">
        <v>1.48</v>
      </c>
      <c r="L6">
        <v>0.24</v>
      </c>
      <c r="N6">
        <f t="shared" si="0"/>
        <v>99.990000000000009</v>
      </c>
    </row>
    <row r="7" spans="1:14">
      <c r="A7" t="s">
        <v>180</v>
      </c>
      <c r="B7">
        <v>51.07</v>
      </c>
      <c r="C7">
        <v>33.909999999999997</v>
      </c>
      <c r="D7">
        <v>5.46</v>
      </c>
      <c r="E7">
        <v>1.24</v>
      </c>
      <c r="G7">
        <v>2.92</v>
      </c>
      <c r="H7">
        <v>2.63</v>
      </c>
      <c r="J7">
        <v>0.19</v>
      </c>
      <c r="K7">
        <v>2.13</v>
      </c>
      <c r="L7">
        <v>0.45</v>
      </c>
      <c r="N7">
        <f t="shared" si="0"/>
        <v>99.999999999999972</v>
      </c>
    </row>
    <row r="8" spans="1:14">
      <c r="A8" t="s">
        <v>181</v>
      </c>
      <c r="B8">
        <v>66</v>
      </c>
      <c r="C8">
        <v>25.08</v>
      </c>
      <c r="D8">
        <v>4.6900000000000004</v>
      </c>
      <c r="E8">
        <v>0.43</v>
      </c>
      <c r="G8">
        <v>0.8</v>
      </c>
      <c r="H8">
        <v>2.04</v>
      </c>
      <c r="J8">
        <v>0.14000000000000001</v>
      </c>
      <c r="K8">
        <v>0.62</v>
      </c>
      <c r="L8">
        <v>0.22</v>
      </c>
      <c r="N8">
        <f t="shared" si="0"/>
        <v>100.02000000000001</v>
      </c>
    </row>
    <row r="9" spans="1:14">
      <c r="A9" t="s">
        <v>182</v>
      </c>
      <c r="B9">
        <v>64.709999999999994</v>
      </c>
      <c r="C9">
        <v>27.3</v>
      </c>
      <c r="D9">
        <v>4.3099999999999996</v>
      </c>
      <c r="E9">
        <v>0.38</v>
      </c>
      <c r="G9">
        <v>0.34</v>
      </c>
      <c r="H9">
        <v>1.1200000000000001</v>
      </c>
      <c r="I9">
        <v>0.17</v>
      </c>
      <c r="J9">
        <v>0.19</v>
      </c>
      <c r="K9">
        <v>0.55000000000000004</v>
      </c>
      <c r="L9">
        <v>0.19</v>
      </c>
      <c r="M9">
        <v>0.75</v>
      </c>
      <c r="N9">
        <f t="shared" si="0"/>
        <v>100.00999999999999</v>
      </c>
    </row>
    <row r="10" spans="1:14">
      <c r="A10" t="s">
        <v>183</v>
      </c>
      <c r="B10">
        <v>59.87</v>
      </c>
      <c r="C10">
        <v>28.39</v>
      </c>
      <c r="D10">
        <v>6.14</v>
      </c>
      <c r="E10">
        <v>0.57999999999999996</v>
      </c>
      <c r="G10">
        <v>1.18</v>
      </c>
      <c r="H10">
        <v>2.35</v>
      </c>
      <c r="J10">
        <v>0.26</v>
      </c>
      <c r="K10">
        <v>1.04</v>
      </c>
      <c r="L10">
        <v>0.2</v>
      </c>
      <c r="N10">
        <f t="shared" si="0"/>
        <v>100.01</v>
      </c>
    </row>
    <row r="11" spans="1:14">
      <c r="A11" t="s">
        <v>184</v>
      </c>
      <c r="B11">
        <v>69.180000000000007</v>
      </c>
      <c r="C11">
        <v>22.67</v>
      </c>
      <c r="D11">
        <v>4.78</v>
      </c>
      <c r="G11">
        <v>0.54</v>
      </c>
      <c r="H11">
        <v>2.23</v>
      </c>
      <c r="J11">
        <v>0.24</v>
      </c>
      <c r="K11">
        <v>0.36</v>
      </c>
      <c r="N11">
        <f t="shared" si="0"/>
        <v>100.00000000000001</v>
      </c>
    </row>
    <row r="12" spans="1:14">
      <c r="A12" t="s">
        <v>185</v>
      </c>
      <c r="B12">
        <v>67.92</v>
      </c>
      <c r="C12">
        <v>22.64</v>
      </c>
      <c r="D12">
        <v>4.47</v>
      </c>
      <c r="E12">
        <v>0.6</v>
      </c>
      <c r="G12">
        <v>0.86</v>
      </c>
      <c r="H12">
        <v>1.53</v>
      </c>
      <c r="J12">
        <v>0.16</v>
      </c>
      <c r="K12">
        <v>0.84</v>
      </c>
      <c r="L12">
        <v>0.15</v>
      </c>
      <c r="M12">
        <v>0.84</v>
      </c>
      <c r="N12">
        <f t="shared" si="0"/>
        <v>100.01</v>
      </c>
    </row>
    <row r="14" spans="1:14">
      <c r="A14" t="s">
        <v>22</v>
      </c>
      <c r="B14" s="2">
        <f>AVERAGE(B3:B12)</f>
        <v>60.849999999999987</v>
      </c>
      <c r="C14" s="2">
        <f t="shared" ref="C14:M14" si="1">AVERAGE(C3:C12)</f>
        <v>27.802999999999997</v>
      </c>
      <c r="D14" s="2">
        <f t="shared" si="1"/>
        <v>5.5570000000000004</v>
      </c>
      <c r="E14" s="2">
        <f t="shared" si="1"/>
        <v>0.64777777777777767</v>
      </c>
      <c r="F14" s="4">
        <f t="shared" si="1"/>
        <v>0.21</v>
      </c>
      <c r="G14" s="2">
        <f t="shared" si="1"/>
        <v>1.2419999999999998</v>
      </c>
      <c r="H14" s="2">
        <f t="shared" si="1"/>
        <v>2.1880000000000002</v>
      </c>
      <c r="I14" s="4">
        <f t="shared" si="1"/>
        <v>0.24</v>
      </c>
      <c r="J14" s="2">
        <f t="shared" si="1"/>
        <v>0.19900000000000001</v>
      </c>
      <c r="K14" s="2">
        <f t="shared" si="1"/>
        <v>1.0879999999999999</v>
      </c>
      <c r="L14" s="2">
        <f t="shared" si="1"/>
        <v>0.21999999999999997</v>
      </c>
      <c r="M14" s="4">
        <f t="shared" si="1"/>
        <v>0.84</v>
      </c>
    </row>
    <row r="15" spans="1:14">
      <c r="A15" t="s">
        <v>23</v>
      </c>
      <c r="B15" s="2">
        <f>_xlfn.STDEV.P(B3:B12)</f>
        <v>7.4723998822333861</v>
      </c>
      <c r="C15" s="2">
        <f t="shared" ref="C15:M15" si="2">_xlfn.STDEV.P(C3:C12)</f>
        <v>4.3808173894834077</v>
      </c>
      <c r="D15" s="2">
        <f t="shared" si="2"/>
        <v>1.5428159319892989</v>
      </c>
      <c r="E15" s="2">
        <f t="shared" si="2"/>
        <v>0.25196021633838162</v>
      </c>
      <c r="F15" s="2">
        <f t="shared" si="2"/>
        <v>0</v>
      </c>
      <c r="G15" s="2">
        <f t="shared" si="2"/>
        <v>0.84931501811754173</v>
      </c>
      <c r="H15" s="2">
        <f t="shared" si="2"/>
        <v>0.74395967632661308</v>
      </c>
      <c r="I15" s="2">
        <f t="shared" si="2"/>
        <v>7.0000000000000007E-2</v>
      </c>
      <c r="J15" s="2">
        <f t="shared" si="2"/>
        <v>5.0882216932834221E-2</v>
      </c>
      <c r="K15" s="2">
        <f t="shared" si="2"/>
        <v>0.54592673501121025</v>
      </c>
      <c r="L15" s="2">
        <f t="shared" si="2"/>
        <v>9.4868329805051499E-2</v>
      </c>
      <c r="M15" s="2">
        <f t="shared" si="2"/>
        <v>7.3484692283495356E-2</v>
      </c>
    </row>
    <row r="17" spans="1:24">
      <c r="B17" s="1" t="s">
        <v>0</v>
      </c>
      <c r="C17" t="s">
        <v>1</v>
      </c>
      <c r="D17" t="s">
        <v>2</v>
      </c>
      <c r="E17" t="s">
        <v>10</v>
      </c>
      <c r="F17" t="s">
        <v>3</v>
      </c>
      <c r="G17" t="s">
        <v>8</v>
      </c>
      <c r="H17" t="s">
        <v>4</v>
      </c>
      <c r="I17" t="s">
        <v>81</v>
      </c>
      <c r="J17" t="s">
        <v>5</v>
      </c>
      <c r="K17" t="s">
        <v>12</v>
      </c>
      <c r="L17" t="s">
        <v>26</v>
      </c>
      <c r="M17" t="s">
        <v>21</v>
      </c>
      <c r="N17" t="s">
        <v>6</v>
      </c>
    </row>
    <row r="18" spans="1:24">
      <c r="A18" t="s">
        <v>176</v>
      </c>
      <c r="B18">
        <v>55.99</v>
      </c>
      <c r="C18">
        <v>29.77</v>
      </c>
      <c r="E18">
        <v>0.61</v>
      </c>
      <c r="G18">
        <v>1.32</v>
      </c>
      <c r="J18">
        <v>0.22</v>
      </c>
      <c r="K18">
        <v>1.28</v>
      </c>
      <c r="N18">
        <f t="shared" ref="N18:N27" si="3">SUM(B18:M18)</f>
        <v>89.19</v>
      </c>
    </row>
    <row r="19" spans="1:24">
      <c r="A19" t="s">
        <v>177</v>
      </c>
      <c r="E19">
        <v>0.88</v>
      </c>
      <c r="F19">
        <v>0.21</v>
      </c>
      <c r="L19">
        <v>0.2</v>
      </c>
      <c r="N19">
        <f t="shared" si="3"/>
        <v>1.29</v>
      </c>
    </row>
    <row r="20" spans="1:24">
      <c r="A20" t="s">
        <v>178</v>
      </c>
      <c r="B20">
        <v>67.38</v>
      </c>
      <c r="C20">
        <v>25.08</v>
      </c>
      <c r="E20">
        <v>0.45</v>
      </c>
      <c r="I20">
        <v>0.31</v>
      </c>
      <c r="J20">
        <v>0.18</v>
      </c>
      <c r="K20">
        <v>0.78</v>
      </c>
      <c r="N20">
        <f t="shared" si="3"/>
        <v>94.18</v>
      </c>
    </row>
    <row r="21" spans="1:24">
      <c r="A21" t="s">
        <v>179</v>
      </c>
      <c r="B21">
        <v>60.85</v>
      </c>
      <c r="C21">
        <v>26.42</v>
      </c>
      <c r="D21">
        <v>5.74</v>
      </c>
      <c r="E21">
        <v>0.66</v>
      </c>
      <c r="G21">
        <v>1.42</v>
      </c>
      <c r="H21">
        <v>2.89</v>
      </c>
      <c r="K21">
        <v>1.48</v>
      </c>
      <c r="L21">
        <v>0.24</v>
      </c>
      <c r="N21">
        <f t="shared" si="3"/>
        <v>99.7</v>
      </c>
    </row>
    <row r="22" spans="1:24">
      <c r="A22" t="s">
        <v>180</v>
      </c>
      <c r="D22">
        <v>5.46</v>
      </c>
      <c r="H22">
        <v>2.63</v>
      </c>
      <c r="J22">
        <v>0.19</v>
      </c>
      <c r="N22">
        <f t="shared" si="3"/>
        <v>8.2799999999999994</v>
      </c>
    </row>
    <row r="23" spans="1:24">
      <c r="A23" t="s">
        <v>181</v>
      </c>
      <c r="B23">
        <v>66</v>
      </c>
      <c r="C23">
        <v>25.08</v>
      </c>
      <c r="D23">
        <v>4.6900000000000004</v>
      </c>
      <c r="E23">
        <v>0.43</v>
      </c>
      <c r="G23">
        <v>0.8</v>
      </c>
      <c r="H23">
        <v>2.04</v>
      </c>
      <c r="K23">
        <v>0.62</v>
      </c>
      <c r="L23">
        <v>0.22</v>
      </c>
      <c r="N23">
        <f t="shared" si="3"/>
        <v>99.88000000000001</v>
      </c>
    </row>
    <row r="24" spans="1:24">
      <c r="A24" t="s">
        <v>182</v>
      </c>
      <c r="B24">
        <v>64.709999999999994</v>
      </c>
      <c r="C24">
        <v>27.3</v>
      </c>
      <c r="D24">
        <v>4.3099999999999996</v>
      </c>
      <c r="I24">
        <v>0.17</v>
      </c>
      <c r="J24">
        <v>0.19</v>
      </c>
      <c r="K24">
        <v>0.55000000000000004</v>
      </c>
      <c r="L24">
        <v>0.19</v>
      </c>
      <c r="N24">
        <f t="shared" si="3"/>
        <v>97.419999999999987</v>
      </c>
    </row>
    <row r="25" spans="1:24">
      <c r="A25" t="s">
        <v>183</v>
      </c>
      <c r="B25">
        <v>59.87</v>
      </c>
      <c r="C25">
        <v>28.39</v>
      </c>
      <c r="D25">
        <v>6.14</v>
      </c>
      <c r="E25">
        <v>0.57999999999999996</v>
      </c>
      <c r="G25">
        <v>1.18</v>
      </c>
      <c r="H25">
        <v>2.35</v>
      </c>
      <c r="K25">
        <v>1.04</v>
      </c>
      <c r="L25">
        <v>0.2</v>
      </c>
      <c r="N25">
        <f t="shared" si="3"/>
        <v>99.75</v>
      </c>
    </row>
    <row r="26" spans="1:24">
      <c r="A26" t="s">
        <v>184</v>
      </c>
      <c r="D26">
        <v>4.78</v>
      </c>
      <c r="G26">
        <v>0.54</v>
      </c>
      <c r="H26">
        <v>2.23</v>
      </c>
      <c r="J26">
        <v>0.24</v>
      </c>
      <c r="N26">
        <f t="shared" si="3"/>
        <v>7.7900000000000009</v>
      </c>
    </row>
    <row r="27" spans="1:24">
      <c r="A27" t="s">
        <v>185</v>
      </c>
      <c r="B27">
        <v>67.92</v>
      </c>
      <c r="D27">
        <v>4.47</v>
      </c>
      <c r="E27">
        <v>0.6</v>
      </c>
      <c r="G27">
        <v>0.86</v>
      </c>
      <c r="H27">
        <v>1.53</v>
      </c>
      <c r="J27">
        <v>0.16</v>
      </c>
      <c r="K27">
        <v>0.84</v>
      </c>
      <c r="L27">
        <v>0.15</v>
      </c>
      <c r="M27">
        <v>0.84</v>
      </c>
      <c r="N27">
        <f t="shared" si="3"/>
        <v>77.37</v>
      </c>
    </row>
    <row r="29" spans="1:24">
      <c r="A29" t="s">
        <v>22</v>
      </c>
      <c r="B29" s="2">
        <f>AVERAGE(B18:B27)</f>
        <v>63.245714285714293</v>
      </c>
      <c r="C29" s="2">
        <f t="shared" ref="C29:L29" si="4">AVERAGE(C18:C27)</f>
        <v>27.006666666666671</v>
      </c>
      <c r="D29" s="2">
        <f t="shared" si="4"/>
        <v>5.0842857142857145</v>
      </c>
      <c r="E29" s="2">
        <f t="shared" si="4"/>
        <v>0.60142857142857142</v>
      </c>
      <c r="F29" s="4"/>
      <c r="G29" s="2">
        <f t="shared" si="4"/>
        <v>1.02</v>
      </c>
      <c r="H29" s="2">
        <f t="shared" si="4"/>
        <v>2.2783333333333333</v>
      </c>
      <c r="I29" s="4"/>
      <c r="J29" s="2">
        <f t="shared" si="4"/>
        <v>0.19666666666666666</v>
      </c>
      <c r="K29" s="2">
        <f t="shared" si="4"/>
        <v>0.94142857142857139</v>
      </c>
      <c r="L29" s="2">
        <f t="shared" si="4"/>
        <v>0.19999999999999998</v>
      </c>
      <c r="M29" s="4"/>
    </row>
    <row r="30" spans="1:24">
      <c r="A30" t="s">
        <v>23</v>
      </c>
      <c r="B30" s="2">
        <f>_xlfn.STDEV.P(B18:B27)</f>
        <v>4.1135971646058218</v>
      </c>
      <c r="C30" s="2">
        <f t="shared" ref="C30:L30" si="5">_xlfn.STDEV.P(C18:C27)</f>
        <v>1.7031311034549153</v>
      </c>
      <c r="D30" s="2">
        <f t="shared" si="5"/>
        <v>0.64482239288608623</v>
      </c>
      <c r="E30" s="2">
        <f t="shared" si="5"/>
        <v>0.13829870068892519</v>
      </c>
      <c r="F30" s="2"/>
      <c r="G30" s="2">
        <f t="shared" si="5"/>
        <v>0.31091263510296036</v>
      </c>
      <c r="H30" s="2">
        <f t="shared" si="5"/>
        <v>0.43245102484430459</v>
      </c>
      <c r="I30" s="2"/>
      <c r="J30" s="2">
        <f t="shared" si="5"/>
        <v>2.6246692913372904E-2</v>
      </c>
      <c r="K30" s="2">
        <f t="shared" si="5"/>
        <v>0.31786918115245266</v>
      </c>
      <c r="L30" s="2">
        <f t="shared" si="5"/>
        <v>2.7688746209726951E-2</v>
      </c>
      <c r="M30" s="2"/>
    </row>
    <row r="32" spans="1:24">
      <c r="B32" s="6" t="s">
        <v>0</v>
      </c>
      <c r="C32" s="7" t="s">
        <v>1</v>
      </c>
      <c r="D32" s="7" t="s">
        <v>49</v>
      </c>
      <c r="E32" s="7" t="s">
        <v>10</v>
      </c>
      <c r="F32" s="7" t="s">
        <v>3</v>
      </c>
      <c r="G32" s="7" t="s">
        <v>11</v>
      </c>
      <c r="H32" s="7" t="s">
        <v>2</v>
      </c>
      <c r="I32" s="7" t="s">
        <v>8</v>
      </c>
      <c r="J32" s="7" t="s">
        <v>4</v>
      </c>
      <c r="K32" s="7" t="s">
        <v>81</v>
      </c>
      <c r="L32" s="7" t="s">
        <v>5</v>
      </c>
      <c r="M32" s="7" t="s">
        <v>12</v>
      </c>
      <c r="N32" s="7" t="s">
        <v>28</v>
      </c>
      <c r="O32" s="7" t="s">
        <v>60</v>
      </c>
      <c r="P32" s="7" t="s">
        <v>37</v>
      </c>
      <c r="Q32" s="7" t="s">
        <v>25</v>
      </c>
      <c r="R32" s="7" t="s">
        <v>26</v>
      </c>
      <c r="S32" s="7" t="s">
        <v>48</v>
      </c>
      <c r="T32" s="7" t="s">
        <v>92</v>
      </c>
      <c r="U32" s="7" t="s">
        <v>21</v>
      </c>
      <c r="V32" s="7" t="s">
        <v>123</v>
      </c>
      <c r="W32" s="7" t="s">
        <v>124</v>
      </c>
      <c r="X32" s="7" t="s">
        <v>175</v>
      </c>
    </row>
    <row r="33" spans="2:18">
      <c r="B33" s="2">
        <f>B29</f>
        <v>63.245714285714293</v>
      </c>
      <c r="C33" s="2">
        <f>C29</f>
        <v>27.006666666666671</v>
      </c>
      <c r="E33" s="2">
        <f>E29</f>
        <v>0.60142857142857142</v>
      </c>
      <c r="H33" s="2">
        <f>D29</f>
        <v>5.0842857142857145</v>
      </c>
      <c r="I33" s="2">
        <f>G29</f>
        <v>1.02</v>
      </c>
      <c r="J33" s="2">
        <f>H29</f>
        <v>2.2783333333333333</v>
      </c>
      <c r="L33" s="2">
        <f>J29</f>
        <v>0.19666666666666666</v>
      </c>
      <c r="M33" s="2">
        <f>K29</f>
        <v>0.94142857142857139</v>
      </c>
      <c r="R33" s="2">
        <f>L29</f>
        <v>0.19999999999999998</v>
      </c>
    </row>
    <row r="34" spans="2:18">
      <c r="B34" s="2">
        <f>B30</f>
        <v>4.1135971646058218</v>
      </c>
      <c r="C34" s="2">
        <f>C30</f>
        <v>1.7031311034549153</v>
      </c>
      <c r="E34" s="2">
        <f>E30</f>
        <v>0.13829870068892519</v>
      </c>
      <c r="H34" s="2">
        <f>D30</f>
        <v>0.64482239288608623</v>
      </c>
      <c r="I34" s="2">
        <f>G30</f>
        <v>0.31091263510296036</v>
      </c>
      <c r="J34" s="2">
        <f>H30</f>
        <v>0.43245102484430459</v>
      </c>
      <c r="L34" s="2">
        <f>J30</f>
        <v>2.6246692913372904E-2</v>
      </c>
      <c r="M34" s="2">
        <f>K30</f>
        <v>0.31786918115245266</v>
      </c>
      <c r="R34" s="2">
        <f>L30</f>
        <v>2.7688746209726951E-2</v>
      </c>
    </row>
  </sheetData>
  <conditionalFormatting sqref="B12">
    <cfRule type="cellIs" dxfId="15" priority="13" operator="lessThan">
      <formula>B$14-B$15</formula>
    </cfRule>
    <cfRule type="cellIs" dxfId="14" priority="14" operator="greaterThan">
      <formula>B$14+B$15</formula>
    </cfRule>
  </conditionalFormatting>
  <conditionalFormatting sqref="B3:B11">
    <cfRule type="cellIs" dxfId="13" priority="15" operator="lessThan">
      <formula>B$14-B$15</formula>
    </cfRule>
    <cfRule type="cellIs" dxfId="12" priority="16" operator="greaterThan">
      <formula>B$14+B$15</formula>
    </cfRule>
  </conditionalFormatting>
  <conditionalFormatting sqref="C12:Q12">
    <cfRule type="cellIs" dxfId="11" priority="9" operator="lessThan">
      <formula>C$14-C$15</formula>
    </cfRule>
    <cfRule type="cellIs" dxfId="10" priority="10" operator="greaterThan">
      <formula>C$14+C$15</formula>
    </cfRule>
  </conditionalFormatting>
  <conditionalFormatting sqref="C3:Q11">
    <cfRule type="cellIs" dxfId="9" priority="11" operator="lessThan">
      <formula>C$14-C$15</formula>
    </cfRule>
    <cfRule type="cellIs" dxfId="8" priority="12" operator="greaterThan">
      <formula>C$14+C$15</formula>
    </cfRule>
  </conditionalFormatting>
  <conditionalFormatting sqref="B27">
    <cfRule type="cellIs" dxfId="7" priority="5" operator="lessThan">
      <formula>B$14-B$15</formula>
    </cfRule>
    <cfRule type="cellIs" dxfId="6" priority="6" operator="greaterThan">
      <formula>B$14+B$15</formula>
    </cfRule>
  </conditionalFormatting>
  <conditionalFormatting sqref="B18:B26">
    <cfRule type="cellIs" dxfId="5" priority="7" operator="lessThan">
      <formula>B$14-B$15</formula>
    </cfRule>
    <cfRule type="cellIs" dxfId="4" priority="8" operator="greaterThan">
      <formula>B$14+B$15</formula>
    </cfRule>
  </conditionalFormatting>
  <conditionalFormatting sqref="C27:Q27">
    <cfRule type="cellIs" dxfId="3" priority="1" operator="lessThan">
      <formula>C$14-C$15</formula>
    </cfRule>
    <cfRule type="cellIs" dxfId="2" priority="2" operator="greaterThan">
      <formula>C$14+C$15</formula>
    </cfRule>
  </conditionalFormatting>
  <conditionalFormatting sqref="C18:Q26">
    <cfRule type="cellIs" dxfId="1" priority="3" operator="lessThan">
      <formula>C$14-C$15</formula>
    </cfRule>
    <cfRule type="cellIs" dxfId="0" priority="4" operator="greaterThan">
      <formula>C$14+C$15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workbookViewId="0">
      <selection activeCell="G10" sqref="G10:G11"/>
    </sheetView>
  </sheetViews>
  <sheetFormatPr baseColWidth="10" defaultRowHeight="15" x14ac:dyDescent="0"/>
  <sheetData>
    <row r="1" spans="1:24">
      <c r="B1" s="6" t="s">
        <v>0</v>
      </c>
      <c r="C1" s="6" t="s">
        <v>1</v>
      </c>
      <c r="D1" s="6" t="s">
        <v>49</v>
      </c>
      <c r="E1" s="6" t="s">
        <v>10</v>
      </c>
      <c r="F1" s="6" t="s">
        <v>3</v>
      </c>
      <c r="G1" s="6" t="s">
        <v>11</v>
      </c>
      <c r="H1" s="6" t="s">
        <v>2</v>
      </c>
      <c r="I1" s="6" t="s">
        <v>8</v>
      </c>
      <c r="J1" s="6" t="s">
        <v>4</v>
      </c>
      <c r="K1" s="6" t="s">
        <v>81</v>
      </c>
      <c r="L1" s="6" t="s">
        <v>5</v>
      </c>
      <c r="M1" s="6" t="s">
        <v>12</v>
      </c>
      <c r="N1" s="6" t="s">
        <v>28</v>
      </c>
      <c r="O1" s="6" t="s">
        <v>60</v>
      </c>
      <c r="P1" s="6" t="s">
        <v>37</v>
      </c>
      <c r="Q1" s="6" t="s">
        <v>25</v>
      </c>
      <c r="R1" s="6" t="s">
        <v>26</v>
      </c>
      <c r="S1" s="6" t="s">
        <v>48</v>
      </c>
      <c r="T1" s="6" t="s">
        <v>92</v>
      </c>
      <c r="U1" s="6" t="s">
        <v>21</v>
      </c>
      <c r="V1" s="6" t="s">
        <v>123</v>
      </c>
      <c r="W1" s="6" t="s">
        <v>124</v>
      </c>
      <c r="X1" s="6" t="s">
        <v>175</v>
      </c>
    </row>
    <row r="2" spans="1:24">
      <c r="A2" t="s">
        <v>186</v>
      </c>
      <c r="B2" s="2">
        <v>42.922499999999999</v>
      </c>
      <c r="C2" s="2">
        <v>43.096250000000005</v>
      </c>
      <c r="D2" s="2"/>
      <c r="E2" s="2"/>
      <c r="F2" s="2"/>
      <c r="G2" s="2"/>
      <c r="H2" s="2">
        <v>6.9833333333333343</v>
      </c>
      <c r="I2" s="2">
        <v>0.495</v>
      </c>
      <c r="J2" s="2">
        <v>2.3442857142857143</v>
      </c>
      <c r="K2" s="2"/>
      <c r="L2" s="2">
        <v>0.6180000000000001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>
      <c r="B3" s="2">
        <v>5.7940092984046956</v>
      </c>
      <c r="C3" s="2">
        <v>1.1403939834548416</v>
      </c>
      <c r="D3" s="2"/>
      <c r="E3" s="2"/>
      <c r="F3" s="2"/>
      <c r="G3" s="2"/>
      <c r="H3" s="2">
        <v>2.0195186445179281</v>
      </c>
      <c r="I3" s="2">
        <v>9.3941471140279828E-2</v>
      </c>
      <c r="J3" s="2">
        <v>1.8904561591837878</v>
      </c>
      <c r="K3" s="2"/>
      <c r="L3" s="2">
        <v>0.17679366504487629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>
      <c r="A4" t="s">
        <v>187</v>
      </c>
      <c r="B4" s="2">
        <v>13.841428571428574</v>
      </c>
      <c r="C4" s="2">
        <v>44.909999999999989</v>
      </c>
      <c r="D4" s="2"/>
      <c r="E4" s="2">
        <v>2.29</v>
      </c>
      <c r="F4" s="2">
        <v>1.8800000000000001</v>
      </c>
      <c r="G4" s="2">
        <v>6.7128571428571417</v>
      </c>
      <c r="H4" s="2"/>
      <c r="I4" s="2"/>
      <c r="J4" s="2"/>
      <c r="K4" s="2"/>
      <c r="L4" s="2"/>
      <c r="M4" s="2">
        <v>12.122857142857143</v>
      </c>
      <c r="N4" s="2">
        <v>0.30499999999999999</v>
      </c>
      <c r="O4" s="2"/>
      <c r="P4" s="2">
        <v>0.20400000000000001</v>
      </c>
      <c r="Q4" s="2">
        <v>1.3666666666666669</v>
      </c>
      <c r="R4" s="2">
        <v>12.56875</v>
      </c>
      <c r="S4" s="2"/>
      <c r="T4" s="2"/>
      <c r="U4" s="2"/>
      <c r="V4" s="2"/>
      <c r="W4" s="2"/>
      <c r="X4" s="2"/>
    </row>
    <row r="5" spans="1:24">
      <c r="B5" s="2">
        <v>2.000831459821677</v>
      </c>
      <c r="C5" s="2">
        <v>4.9392075709138155</v>
      </c>
      <c r="D5" s="2"/>
      <c r="E5" s="2">
        <v>0.2712931993250105</v>
      </c>
      <c r="F5" s="2">
        <v>1.2007393555638959</v>
      </c>
      <c r="G5" s="2">
        <v>0.85786636131600069</v>
      </c>
      <c r="H5" s="2"/>
      <c r="I5" s="2"/>
      <c r="J5" s="2"/>
      <c r="K5" s="2"/>
      <c r="L5" s="2"/>
      <c r="M5" s="2">
        <v>2.7372442569944258</v>
      </c>
      <c r="N5" s="2">
        <v>0.12579745625409122</v>
      </c>
      <c r="O5" s="2"/>
      <c r="P5" s="2">
        <v>3.4409301068170549E-2</v>
      </c>
      <c r="Q5" s="2">
        <v>0.27133415233291508</v>
      </c>
      <c r="R5" s="2">
        <v>4.7224131476926052</v>
      </c>
      <c r="S5" s="2"/>
      <c r="T5" s="2"/>
      <c r="U5" s="2"/>
      <c r="V5" s="2"/>
      <c r="W5" s="2"/>
      <c r="X5" s="2"/>
    </row>
    <row r="6" spans="1:24">
      <c r="A6" t="s">
        <v>188</v>
      </c>
      <c r="B6" s="2">
        <v>6.9883333333333333</v>
      </c>
      <c r="C6" s="2">
        <v>42.366666666666667</v>
      </c>
      <c r="D6" s="2"/>
      <c r="E6" s="2">
        <v>1.5133333333333334</v>
      </c>
      <c r="F6" s="2"/>
      <c r="G6" s="2">
        <v>11.13</v>
      </c>
      <c r="H6" s="2"/>
      <c r="I6" s="2"/>
      <c r="J6" s="2"/>
      <c r="K6" s="2"/>
      <c r="L6" s="2"/>
      <c r="M6" s="2">
        <v>34.589999999999996</v>
      </c>
      <c r="N6" s="2">
        <v>0.248</v>
      </c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>
      <c r="B7" s="2">
        <v>2.53929397449151</v>
      </c>
      <c r="C7" s="2">
        <v>2.6468828627064123</v>
      </c>
      <c r="D7" s="2"/>
      <c r="E7" s="2">
        <v>0.6410581530216708</v>
      </c>
      <c r="F7" s="2"/>
      <c r="G7" s="2">
        <v>1.1315328835993561</v>
      </c>
      <c r="H7" s="2"/>
      <c r="I7" s="2"/>
      <c r="J7" s="2"/>
      <c r="K7" s="2"/>
      <c r="L7" s="2"/>
      <c r="M7" s="2">
        <v>4.4062644798816795</v>
      </c>
      <c r="N7" s="2">
        <v>7.3047929470998682E-2</v>
      </c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>
      <c r="A8" t="s">
        <v>189</v>
      </c>
      <c r="B8" s="2">
        <v>12.53875</v>
      </c>
      <c r="C8" s="2">
        <v>48.754285714285707</v>
      </c>
      <c r="D8" s="2"/>
      <c r="E8" s="2">
        <v>0.47555555555555556</v>
      </c>
      <c r="F8" s="2"/>
      <c r="G8" s="2">
        <v>2.8483333333333332</v>
      </c>
      <c r="H8" s="2"/>
      <c r="I8" s="2"/>
      <c r="J8" s="2">
        <v>5.044999999999999</v>
      </c>
      <c r="K8" s="2"/>
      <c r="L8" s="2"/>
      <c r="M8" s="2">
        <v>23.196000000000005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>
      <c r="B9" s="2">
        <v>3.9465061684355689</v>
      </c>
      <c r="C9" s="2">
        <v>5.0903518181608591</v>
      </c>
      <c r="D9" s="2"/>
      <c r="E9" s="2">
        <v>0.21229492646426842</v>
      </c>
      <c r="F9" s="2"/>
      <c r="G9" s="2">
        <v>0.90008178640733572</v>
      </c>
      <c r="H9" s="2"/>
      <c r="I9" s="2"/>
      <c r="J9" s="2">
        <v>1.7573725653182768</v>
      </c>
      <c r="K9" s="2"/>
      <c r="L9" s="2"/>
      <c r="M9" s="2">
        <v>1.2919690398767307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>
      <c r="A10" t="s">
        <v>190</v>
      </c>
      <c r="B10" s="2">
        <v>13.46</v>
      </c>
      <c r="C10" s="2">
        <v>45.301428571428573</v>
      </c>
      <c r="D10" s="2"/>
      <c r="E10" s="2">
        <v>0.94571428571428573</v>
      </c>
      <c r="F10" s="2"/>
      <c r="G10" s="2">
        <v>8.8780000000000001</v>
      </c>
      <c r="H10" s="2">
        <v>3.3928571428571428</v>
      </c>
      <c r="I10" s="2">
        <v>1.4928571428571431</v>
      </c>
      <c r="J10" s="2">
        <v>2.7857142857142856</v>
      </c>
      <c r="K10" s="2"/>
      <c r="L10" s="2">
        <v>0.25600000000000001</v>
      </c>
      <c r="M10" s="2">
        <v>21.962499999999999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>
      <c r="B11" s="2">
        <v>2.9866159779924772</v>
      </c>
      <c r="C11" s="2">
        <v>1.3123852719536364</v>
      </c>
      <c r="D11" s="2"/>
      <c r="E11" s="2">
        <v>0.54234562366649908</v>
      </c>
      <c r="F11" s="2"/>
      <c r="G11" s="2">
        <v>1.3617841238610473</v>
      </c>
      <c r="H11" s="2">
        <v>0.94659863701139901</v>
      </c>
      <c r="I11" s="2">
        <v>0.91091342360628413</v>
      </c>
      <c r="J11" s="2">
        <v>1.5157728546648321</v>
      </c>
      <c r="K11" s="2"/>
      <c r="L11" s="2">
        <v>6.2481997407253208E-2</v>
      </c>
      <c r="M11" s="2">
        <v>5.2811853546339522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>
      <c r="A12" t="s">
        <v>191</v>
      </c>
      <c r="B12" s="2">
        <v>13.46</v>
      </c>
      <c r="C12" s="2">
        <v>41.352857142857147</v>
      </c>
      <c r="D12" s="2"/>
      <c r="E12" s="2">
        <v>1.02</v>
      </c>
      <c r="F12" s="2">
        <v>0.68666666666666665</v>
      </c>
      <c r="G12" s="2">
        <v>5.5460000000000003</v>
      </c>
      <c r="H12" s="2">
        <v>4.1074999999999999</v>
      </c>
      <c r="I12" s="2"/>
      <c r="J12" s="2">
        <v>2.38</v>
      </c>
      <c r="K12" s="2"/>
      <c r="L12" s="2">
        <v>0.46500000000000002</v>
      </c>
      <c r="M12" s="2">
        <v>18.183999999999997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>
      <c r="B13" s="2">
        <v>2.9866159779924772</v>
      </c>
      <c r="C13" s="2">
        <v>2.3754501184630508</v>
      </c>
      <c r="D13" s="2"/>
      <c r="E13" s="2">
        <v>0.46537235475630545</v>
      </c>
      <c r="F13" s="2">
        <v>0.18785337071473845</v>
      </c>
      <c r="G13" s="2">
        <v>2.7578513375452274</v>
      </c>
      <c r="H13" s="2">
        <v>2.0113847841723365</v>
      </c>
      <c r="I13" s="2"/>
      <c r="J13" s="2">
        <v>1.0023372685877736</v>
      </c>
      <c r="K13" s="2"/>
      <c r="L13" s="2">
        <v>0.1537042614893939</v>
      </c>
      <c r="M13" s="2">
        <v>6.2886583624808345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>
      <c r="A14" t="s">
        <v>192</v>
      </c>
      <c r="B14" s="2">
        <v>15.621111111111112</v>
      </c>
      <c r="C14" s="2">
        <v>45.542857142857144</v>
      </c>
      <c r="D14" s="2"/>
      <c r="E14" s="2">
        <v>0.73000000000000009</v>
      </c>
      <c r="F14" s="2">
        <v>0.77</v>
      </c>
      <c r="G14" s="2">
        <v>6.682500000000001</v>
      </c>
      <c r="H14" s="2">
        <v>1.4499999999999997</v>
      </c>
      <c r="I14" s="2"/>
      <c r="J14" s="2">
        <v>1.7566666666666666</v>
      </c>
      <c r="K14" s="2"/>
      <c r="L14" s="2"/>
      <c r="M14" s="2">
        <v>25.684285714285718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>
      <c r="B15" s="2">
        <v>9.894520868130833</v>
      </c>
      <c r="C15" s="2">
        <v>5.110632374306137</v>
      </c>
      <c r="D15" s="2"/>
      <c r="E15" s="2">
        <v>0.85041166501877197</v>
      </c>
      <c r="F15" s="2">
        <v>3.0000000000000027E-2</v>
      </c>
      <c r="G15" s="2">
        <v>1.7738922599752189</v>
      </c>
      <c r="H15" s="2">
        <v>0.82897527104250868</v>
      </c>
      <c r="I15" s="2"/>
      <c r="J15" s="2">
        <v>1.0501851688578017</v>
      </c>
      <c r="K15" s="2"/>
      <c r="L15" s="2"/>
      <c r="M15" s="2">
        <v>6.9812378295437707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>
      <c r="A16" t="s">
        <v>193</v>
      </c>
      <c r="B16" s="2">
        <v>15.088571428571427</v>
      </c>
      <c r="C16" s="2">
        <v>50.781666666666659</v>
      </c>
      <c r="D16" s="2"/>
      <c r="E16" s="2">
        <v>0.50749999999999995</v>
      </c>
      <c r="F16" s="2">
        <v>0.3457142857142857</v>
      </c>
      <c r="G16" s="2">
        <v>2.8075000000000001</v>
      </c>
      <c r="H16" s="2">
        <v>2.8577777777777778</v>
      </c>
      <c r="I16" s="2">
        <v>1.05</v>
      </c>
      <c r="J16" s="2">
        <v>1.4455555555555553</v>
      </c>
      <c r="K16" s="2"/>
      <c r="L16" s="2">
        <v>0.16400000000000001</v>
      </c>
      <c r="M16" s="2">
        <v>19.522500000000001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>
      <c r="B17" s="2">
        <v>4.9664745431498121</v>
      </c>
      <c r="C17" s="2">
        <v>3.3697250959421345</v>
      </c>
      <c r="D17" s="2"/>
      <c r="E17" s="2">
        <v>0.23020371413163604</v>
      </c>
      <c r="F17" s="2">
        <v>0.22044481932526089</v>
      </c>
      <c r="G17" s="2">
        <v>1.1912047473041729</v>
      </c>
      <c r="H17" s="2">
        <v>1.2873813022115674</v>
      </c>
      <c r="I17" s="2">
        <v>5.3541261347363416E-2</v>
      </c>
      <c r="J17" s="2">
        <v>0.92811770219935086</v>
      </c>
      <c r="K17" s="2"/>
      <c r="L17" s="2">
        <v>3.4409301068170417E-2</v>
      </c>
      <c r="M17" s="2">
        <v>6.7873775311234867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>
      <c r="A18" t="s">
        <v>194</v>
      </c>
      <c r="B18" s="2">
        <v>24.575000000000003</v>
      </c>
      <c r="C18" s="2">
        <v>46.408000000000001</v>
      </c>
      <c r="D18" s="2"/>
      <c r="E18" s="2">
        <v>1.4025000000000001</v>
      </c>
      <c r="F18" s="2">
        <v>1.2657142857142858</v>
      </c>
      <c r="G18" s="2">
        <v>4.1283333333333339</v>
      </c>
      <c r="H18" s="2">
        <v>0.41500000000000004</v>
      </c>
      <c r="I18" s="2">
        <v>1.0550000000000002</v>
      </c>
      <c r="J18" s="2">
        <v>0.81714285714285706</v>
      </c>
      <c r="K18" s="2"/>
      <c r="L18" s="2"/>
      <c r="M18" s="2">
        <v>10.5875</v>
      </c>
      <c r="N18" s="2">
        <v>0.32</v>
      </c>
      <c r="O18" s="2"/>
      <c r="P18" s="2"/>
      <c r="Q18" s="2">
        <v>0.73000000000000009</v>
      </c>
      <c r="R18" s="2">
        <v>5.85</v>
      </c>
      <c r="S18" s="2"/>
      <c r="T18" s="2"/>
      <c r="U18" s="2"/>
      <c r="V18" s="2"/>
      <c r="W18" s="2"/>
      <c r="X18" s="2"/>
    </row>
    <row r="19" spans="1:24">
      <c r="B19" s="2">
        <v>5.4469463922458283</v>
      </c>
      <c r="C19" s="2">
        <v>2.9988090969583237</v>
      </c>
      <c r="D19" s="2"/>
      <c r="E19" s="2">
        <v>0.52781980826793506</v>
      </c>
      <c r="F19" s="2">
        <v>0.20070284664912172</v>
      </c>
      <c r="G19" s="2">
        <v>1.2229938220975953</v>
      </c>
      <c r="H19" s="2">
        <v>2.6925824035672518E-2</v>
      </c>
      <c r="I19" s="2">
        <v>0.1833712082089213</v>
      </c>
      <c r="J19" s="2">
        <v>0.47622666529153324</v>
      </c>
      <c r="K19" s="2"/>
      <c r="L19" s="2"/>
      <c r="M19" s="2">
        <v>2.9774475226273913</v>
      </c>
      <c r="N19" s="2">
        <v>0.13515423288475514</v>
      </c>
      <c r="O19" s="2"/>
      <c r="P19" s="2"/>
      <c r="Q19" s="2">
        <v>0.24738633753705974</v>
      </c>
      <c r="R19" s="2">
        <v>3.0082469978377779</v>
      </c>
      <c r="S19" s="2"/>
      <c r="T19" s="2"/>
      <c r="U19" s="2"/>
      <c r="V19" s="2"/>
      <c r="W19" s="2"/>
      <c r="X19" s="2"/>
    </row>
    <row r="20" spans="1:24">
      <c r="A20" t="s">
        <v>195</v>
      </c>
      <c r="B20" s="2">
        <v>25.755714285714287</v>
      </c>
      <c r="C20" s="2">
        <v>42.374285714285712</v>
      </c>
      <c r="D20" s="2"/>
      <c r="E20" s="2">
        <v>1.5449999999999999</v>
      </c>
      <c r="F20" s="2">
        <v>1.91625</v>
      </c>
      <c r="G20" s="2">
        <v>4.1655555555555557</v>
      </c>
      <c r="H20" s="2">
        <v>1.1966666666666665</v>
      </c>
      <c r="I20" s="2">
        <v>0.67500000000000004</v>
      </c>
      <c r="J20" s="2">
        <v>0.7683333333333332</v>
      </c>
      <c r="K20" s="2"/>
      <c r="L20" s="2"/>
      <c r="M20" s="2">
        <v>7.5033333333333339</v>
      </c>
      <c r="N20" s="2">
        <v>0.32</v>
      </c>
      <c r="O20" s="2"/>
      <c r="P20" s="2"/>
      <c r="Q20" s="2">
        <v>1.335</v>
      </c>
      <c r="R20" s="2">
        <v>11.988749999999998</v>
      </c>
      <c r="S20" s="2"/>
      <c r="T20" s="2"/>
      <c r="U20" s="2"/>
      <c r="V20" s="2"/>
      <c r="W20" s="2"/>
      <c r="X20" s="2"/>
    </row>
    <row r="21" spans="1:24">
      <c r="B21" s="2">
        <v>3.1054645713775759</v>
      </c>
      <c r="C21" s="2">
        <v>4.0139893129007751</v>
      </c>
      <c r="D21" s="2"/>
      <c r="E21" s="2">
        <v>0.19610796346230666</v>
      </c>
      <c r="F21" s="2">
        <v>1.6304979109155584</v>
      </c>
      <c r="G21" s="2">
        <v>1.7884140156457131</v>
      </c>
      <c r="H21" s="2">
        <v>0.12710450643291918</v>
      </c>
      <c r="I21" s="2">
        <v>7.6321687612368169E-2</v>
      </c>
      <c r="J21" s="2">
        <v>0.18288581744417043</v>
      </c>
      <c r="K21" s="2"/>
      <c r="L21" s="2"/>
      <c r="M21" s="2">
        <v>2.7748913892659326</v>
      </c>
      <c r="N21" s="2">
        <v>0.10033277962194942</v>
      </c>
      <c r="O21" s="2"/>
      <c r="P21" s="2"/>
      <c r="Q21" s="2">
        <v>0.41455799755080491</v>
      </c>
      <c r="R21" s="2">
        <v>5.7908039975032857</v>
      </c>
      <c r="S21" s="2"/>
      <c r="T21" s="2"/>
      <c r="U21" s="2"/>
      <c r="V21" s="2"/>
      <c r="W21" s="2"/>
      <c r="X21" s="2"/>
    </row>
    <row r="22" spans="1:24">
      <c r="A22" t="s">
        <v>196</v>
      </c>
      <c r="B22" s="2">
        <v>25.779999999999998</v>
      </c>
      <c r="C22" s="2">
        <v>49.401428571428561</v>
      </c>
      <c r="D22" s="2"/>
      <c r="E22" s="2">
        <v>1.58</v>
      </c>
      <c r="F22" s="2">
        <v>1.3674999999999999</v>
      </c>
      <c r="G22" s="2">
        <v>4.2949999999999999</v>
      </c>
      <c r="H22" s="2">
        <v>1.3399999999999999</v>
      </c>
      <c r="I22" s="2">
        <v>0.75124999999999997</v>
      </c>
      <c r="J22" s="2">
        <v>0.48428571428571432</v>
      </c>
      <c r="K22" s="2"/>
      <c r="L22" s="2">
        <v>0.21</v>
      </c>
      <c r="M22" s="2">
        <v>7.1574999999999998</v>
      </c>
      <c r="N22" s="2">
        <v>0.18333333333333335</v>
      </c>
      <c r="O22" s="2"/>
      <c r="P22" s="2"/>
      <c r="Q22" s="2">
        <v>0.57999999999999996</v>
      </c>
      <c r="R22" s="2">
        <v>4.0355555555555549</v>
      </c>
      <c r="S22" s="2"/>
      <c r="T22" s="2"/>
      <c r="U22" s="2"/>
      <c r="V22" s="2"/>
      <c r="W22" s="2"/>
      <c r="X22" s="2"/>
    </row>
    <row r="23" spans="1:24">
      <c r="B23" s="2">
        <v>5.518527236241848</v>
      </c>
      <c r="C23" s="2">
        <v>2.381550686731102</v>
      </c>
      <c r="D23" s="2"/>
      <c r="E23" s="2">
        <v>0.36131703530279263</v>
      </c>
      <c r="F23" s="2">
        <v>0.64396719636950495</v>
      </c>
      <c r="G23" s="2">
        <v>1.177649495110211</v>
      </c>
      <c r="H23" s="2">
        <v>0.84385171344597931</v>
      </c>
      <c r="I23" s="2">
        <v>0.51685194930463407</v>
      </c>
      <c r="J23" s="2">
        <v>0.3246473754203888</v>
      </c>
      <c r="K23" s="2"/>
      <c r="L23" s="2">
        <v>7.5055534994651327E-2</v>
      </c>
      <c r="M23" s="2">
        <v>1.0318036392647592</v>
      </c>
      <c r="N23" s="2">
        <v>2.8674417556808683E-2</v>
      </c>
      <c r="O23" s="2"/>
      <c r="P23" s="2"/>
      <c r="Q23" s="2">
        <v>0.29529646120466801</v>
      </c>
      <c r="R23" s="2">
        <v>2.515883370866479</v>
      </c>
      <c r="S23" s="2"/>
      <c r="T23" s="2"/>
      <c r="U23" s="2"/>
      <c r="V23" s="2"/>
      <c r="W23" s="2"/>
      <c r="X23" s="2"/>
    </row>
    <row r="24" spans="1:24">
      <c r="A24" t="s">
        <v>197</v>
      </c>
      <c r="B24" s="2">
        <v>28.396249999999998</v>
      </c>
      <c r="C24" s="2">
        <v>43.518333333333338</v>
      </c>
      <c r="D24" s="2"/>
      <c r="E24" s="2">
        <v>1.3114285714285714</v>
      </c>
      <c r="F24" s="2">
        <v>1.3299999999999998</v>
      </c>
      <c r="G24" s="2">
        <v>4.3957142857142859</v>
      </c>
      <c r="H24" s="2">
        <v>0.875</v>
      </c>
      <c r="I24" s="2">
        <v>0.66333333333333333</v>
      </c>
      <c r="J24" s="2">
        <v>0.84750000000000003</v>
      </c>
      <c r="K24" s="2"/>
      <c r="L24" s="2"/>
      <c r="M24" s="2">
        <v>5.9862499999999992</v>
      </c>
      <c r="N24" s="2">
        <v>0.29333333333333333</v>
      </c>
      <c r="O24" s="2"/>
      <c r="P24" s="2"/>
      <c r="Q24" s="2">
        <v>0.64499999999999991</v>
      </c>
      <c r="R24" s="2">
        <v>6.75</v>
      </c>
      <c r="S24" s="2"/>
      <c r="T24" s="2"/>
      <c r="U24" s="2"/>
      <c r="V24" s="2"/>
      <c r="W24" s="2"/>
      <c r="X24" s="2"/>
    </row>
    <row r="25" spans="1:24">
      <c r="B25" s="2">
        <v>5.8847428522833507</v>
      </c>
      <c r="C25" s="2">
        <v>2.2822972101712677</v>
      </c>
      <c r="D25" s="2"/>
      <c r="E25" s="2">
        <v>0.23357033638888353</v>
      </c>
      <c r="F25" s="2">
        <v>0.28324018076537133</v>
      </c>
      <c r="G25" s="2">
        <v>0.34204666109662146</v>
      </c>
      <c r="H25" s="2">
        <v>0.24288200152886308</v>
      </c>
      <c r="I25" s="2">
        <v>0.32601976763516799</v>
      </c>
      <c r="J25" s="2">
        <v>0.48897213622046004</v>
      </c>
      <c r="K25" s="2"/>
      <c r="L25" s="2"/>
      <c r="M25" s="2">
        <v>3.352312401537183</v>
      </c>
      <c r="N25" s="2">
        <v>0.12297244497131145</v>
      </c>
      <c r="O25" s="2"/>
      <c r="P25" s="2"/>
      <c r="Q25" s="2">
        <v>0.26958301133417173</v>
      </c>
      <c r="R25" s="2">
        <v>3.4734996761191739</v>
      </c>
      <c r="S25" s="2"/>
      <c r="T25" s="2"/>
      <c r="U25" s="2"/>
      <c r="V25" s="2"/>
      <c r="W25" s="2"/>
      <c r="X25" s="2"/>
    </row>
    <row r="26" spans="1:24">
      <c r="A26" t="s">
        <v>198</v>
      </c>
      <c r="B26" s="2">
        <v>27.439999999999998</v>
      </c>
      <c r="C26" s="2">
        <v>45.683333333333337</v>
      </c>
      <c r="D26" s="2"/>
      <c r="E26" s="2">
        <v>1.7433333333333332</v>
      </c>
      <c r="F26" s="2">
        <v>1.2714285714285716</v>
      </c>
      <c r="G26" s="2">
        <v>4.9550000000000001</v>
      </c>
      <c r="H26" s="2">
        <v>2.4428571428571431</v>
      </c>
      <c r="I26" s="2">
        <v>0.71285714285714286</v>
      </c>
      <c r="J26" s="2">
        <v>1.34</v>
      </c>
      <c r="K26" s="2"/>
      <c r="L26" s="2">
        <v>0.16444444444444448</v>
      </c>
      <c r="M26" s="2">
        <v>4.7137500000000001</v>
      </c>
      <c r="N26" s="2">
        <v>0.27</v>
      </c>
      <c r="O26" s="2"/>
      <c r="P26" s="2"/>
      <c r="Q26" s="2">
        <v>0.62250000000000005</v>
      </c>
      <c r="R26" s="2">
        <v>7.2183333333333328</v>
      </c>
      <c r="S26" s="2"/>
      <c r="T26" s="2"/>
      <c r="U26" s="2"/>
      <c r="V26" s="2"/>
      <c r="W26" s="2"/>
      <c r="X26" s="2"/>
    </row>
    <row r="27" spans="1:24">
      <c r="B27" s="2">
        <v>2.579463768563794</v>
      </c>
      <c r="C27" s="2">
        <v>3.192254515054977</v>
      </c>
      <c r="D27" s="2"/>
      <c r="E27" s="2">
        <v>0.21853044537445113</v>
      </c>
      <c r="F27" s="2">
        <v>0.2828643577723407</v>
      </c>
      <c r="G27" s="2">
        <v>0.49459579456360103</v>
      </c>
      <c r="H27" s="2">
        <v>0.42512903203327546</v>
      </c>
      <c r="I27" s="2">
        <v>0.12958331966226913</v>
      </c>
      <c r="J27" s="2">
        <v>0.33350412291304538</v>
      </c>
      <c r="K27" s="2"/>
      <c r="L27" s="2">
        <v>5.5998236303796134E-2</v>
      </c>
      <c r="M27" s="2">
        <v>1.6573241799660072</v>
      </c>
      <c r="N27" s="2">
        <v>3.9581140290126236E-2</v>
      </c>
      <c r="O27" s="2"/>
      <c r="P27" s="2"/>
      <c r="Q27" s="2">
        <v>0.18779976038323362</v>
      </c>
      <c r="R27" s="2">
        <v>0.89184110443260267</v>
      </c>
      <c r="S27" s="2"/>
      <c r="T27" s="2"/>
      <c r="U27" s="2"/>
      <c r="V27" s="2"/>
      <c r="W27" s="2"/>
      <c r="X27" s="2"/>
    </row>
    <row r="28" spans="1:24">
      <c r="A28" t="s">
        <v>199</v>
      </c>
      <c r="B28" s="2">
        <v>61.889999999999993</v>
      </c>
      <c r="C28" s="2">
        <v>29.73714285714286</v>
      </c>
      <c r="D28" s="2"/>
      <c r="E28" s="2">
        <v>0.4</v>
      </c>
      <c r="F28" s="2"/>
      <c r="G28" s="2"/>
      <c r="H28" s="2">
        <v>5.628333333333333</v>
      </c>
      <c r="I28" s="2">
        <v>0.75666666666666671</v>
      </c>
      <c r="J28" s="2">
        <v>1.2057142857142857</v>
      </c>
      <c r="K28" s="2"/>
      <c r="L28" s="2">
        <v>0.52750000000000008</v>
      </c>
      <c r="M28" s="2">
        <v>0.29499999999999998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>
      <c r="B29" s="2">
        <v>1.7360299536586352</v>
      </c>
      <c r="C29" s="2">
        <v>2.065808138551624</v>
      </c>
      <c r="D29" s="2"/>
      <c r="E29" s="2">
        <v>4.3817804600412902E-2</v>
      </c>
      <c r="F29" s="2"/>
      <c r="G29" s="2"/>
      <c r="H29" s="2">
        <v>0.72786025826085898</v>
      </c>
      <c r="I29" s="2">
        <v>0.20409692686455519</v>
      </c>
      <c r="J29" s="2">
        <v>0.44644171409225736</v>
      </c>
      <c r="K29" s="2"/>
      <c r="L29" s="2">
        <v>6.0156047077578934E-2</v>
      </c>
      <c r="M29" s="2">
        <v>8.8175960442742091E-2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>
      <c r="A30" t="s">
        <v>200</v>
      </c>
      <c r="B30" s="2">
        <v>76.33142857142856</v>
      </c>
      <c r="C30" s="2">
        <v>20.581428571428571</v>
      </c>
      <c r="D30" s="2"/>
      <c r="E30" s="2">
        <v>0.35750000000000004</v>
      </c>
      <c r="F30" s="2"/>
      <c r="G30" s="2"/>
      <c r="H30" s="2">
        <v>0.97800000000000009</v>
      </c>
      <c r="I30" s="2">
        <v>0.6366666666666666</v>
      </c>
      <c r="J30" s="2">
        <v>0.36750000000000005</v>
      </c>
      <c r="K30" s="2">
        <v>0.28499999999999998</v>
      </c>
      <c r="L30" s="2"/>
      <c r="M30" s="2">
        <v>0.86285714285714299</v>
      </c>
      <c r="N30" s="2"/>
      <c r="O30" s="2"/>
      <c r="P30" s="2"/>
      <c r="Q30" s="2"/>
      <c r="R30" s="2">
        <v>0.22857142857142856</v>
      </c>
      <c r="S30" s="2"/>
      <c r="T30" s="2"/>
      <c r="U30" s="2"/>
      <c r="V30" s="2"/>
      <c r="W30" s="2"/>
      <c r="X30" s="2"/>
    </row>
    <row r="31" spans="1:24">
      <c r="B31" s="2">
        <v>3.7003452679501154</v>
      </c>
      <c r="C31" s="2">
        <v>2.6354312662605568</v>
      </c>
      <c r="D31" s="2"/>
      <c r="E31" s="2">
        <v>8.8423695919136736E-2</v>
      </c>
      <c r="F31" s="2"/>
      <c r="G31" s="2"/>
      <c r="H31" s="2">
        <v>0.21664717861075355</v>
      </c>
      <c r="I31" s="2">
        <v>0.13912424503139451</v>
      </c>
      <c r="J31" s="2">
        <v>0.11143944544011325</v>
      </c>
      <c r="K31" s="2">
        <v>0.10735455276791948</v>
      </c>
      <c r="L31" s="2"/>
      <c r="M31" s="2">
        <v>0.54546740863002152</v>
      </c>
      <c r="N31" s="2"/>
      <c r="O31" s="2"/>
      <c r="P31" s="2"/>
      <c r="Q31" s="2"/>
      <c r="R31" s="2">
        <v>4.1551541634997108E-2</v>
      </c>
      <c r="S31" s="2"/>
      <c r="T31" s="2"/>
      <c r="U31" s="2"/>
      <c r="V31" s="2"/>
      <c r="W31" s="2"/>
      <c r="X31" s="2"/>
    </row>
    <row r="32" spans="1:24">
      <c r="A32" t="s">
        <v>201</v>
      </c>
      <c r="B32" s="2">
        <v>63.245714285714293</v>
      </c>
      <c r="C32" s="2">
        <v>27.006666666666671</v>
      </c>
      <c r="D32" s="2"/>
      <c r="E32" s="2">
        <v>0.60142857142857142</v>
      </c>
      <c r="F32" s="2"/>
      <c r="G32" s="2"/>
      <c r="H32" s="2">
        <v>5.0842857142857145</v>
      </c>
      <c r="I32" s="2">
        <v>1.02</v>
      </c>
      <c r="J32" s="2">
        <v>2.2783333333333333</v>
      </c>
      <c r="K32" s="2"/>
      <c r="L32" s="2">
        <v>0.19666666666666666</v>
      </c>
      <c r="M32" s="2">
        <v>0.94142857142857139</v>
      </c>
      <c r="N32" s="2"/>
      <c r="O32" s="2"/>
      <c r="P32" s="2"/>
      <c r="Q32" s="2"/>
      <c r="R32" s="2">
        <v>0.19999999999999998</v>
      </c>
      <c r="S32" s="2"/>
      <c r="T32" s="2"/>
      <c r="U32" s="2"/>
      <c r="V32" s="2"/>
      <c r="W32" s="2"/>
      <c r="X32" s="2"/>
    </row>
    <row r="33" spans="2:24">
      <c r="B33" s="2">
        <v>4.1135971646058218</v>
      </c>
      <c r="C33" s="2">
        <v>1.7031311034549153</v>
      </c>
      <c r="D33" s="2"/>
      <c r="E33" s="2">
        <v>0.13829870068892519</v>
      </c>
      <c r="F33" s="2"/>
      <c r="G33" s="2"/>
      <c r="H33" s="2">
        <v>0.64482239288608623</v>
      </c>
      <c r="I33" s="2">
        <v>0.31091263510296036</v>
      </c>
      <c r="J33" s="2">
        <v>0.43245102484430459</v>
      </c>
      <c r="K33" s="2"/>
      <c r="L33" s="2">
        <v>2.6246692913372904E-2</v>
      </c>
      <c r="M33" s="2">
        <v>0.31786918115245266</v>
      </c>
      <c r="N33" s="2"/>
      <c r="O33" s="2"/>
      <c r="P33" s="2"/>
      <c r="Q33" s="2"/>
      <c r="R33" s="2">
        <v>2.7688746209726951E-2</v>
      </c>
      <c r="S33" s="2"/>
      <c r="T33" s="2"/>
      <c r="U33" s="2"/>
      <c r="V33" s="2"/>
      <c r="W33" s="2"/>
      <c r="X33" s="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opLeftCell="A10" workbookViewId="0">
      <selection activeCell="C41" sqref="C41"/>
    </sheetView>
  </sheetViews>
  <sheetFormatPr baseColWidth="10" defaultRowHeight="15" x14ac:dyDescent="0"/>
  <cols>
    <col min="1" max="1" width="15" bestFit="1" customWidth="1"/>
  </cols>
  <sheetData>
    <row r="1" spans="1:23">
      <c r="B1" s="6" t="s">
        <v>0</v>
      </c>
      <c r="C1" s="6" t="s">
        <v>1</v>
      </c>
      <c r="D1" s="6" t="s">
        <v>10</v>
      </c>
      <c r="E1" s="6" t="s">
        <v>3</v>
      </c>
      <c r="F1" s="6" t="s">
        <v>11</v>
      </c>
      <c r="G1" s="6" t="s">
        <v>2</v>
      </c>
      <c r="H1" s="6" t="s">
        <v>8</v>
      </c>
      <c r="I1" s="6" t="s">
        <v>4</v>
      </c>
      <c r="J1" s="6" t="s">
        <v>81</v>
      </c>
      <c r="K1" s="6" t="s">
        <v>5</v>
      </c>
      <c r="L1" s="6" t="s">
        <v>12</v>
      </c>
      <c r="M1" s="6" t="s">
        <v>28</v>
      </c>
      <c r="N1" s="6" t="s">
        <v>37</v>
      </c>
      <c r="O1" s="6" t="s">
        <v>25</v>
      </c>
      <c r="P1" s="6" t="s">
        <v>26</v>
      </c>
    </row>
    <row r="2" spans="1:23">
      <c r="A2" t="s">
        <v>208</v>
      </c>
      <c r="B2" s="5">
        <v>42.922499999999999</v>
      </c>
      <c r="C2" s="5">
        <v>43.096250000000005</v>
      </c>
      <c r="D2" s="5">
        <v>0</v>
      </c>
      <c r="E2" s="5">
        <v>0</v>
      </c>
      <c r="F2" s="5">
        <v>0</v>
      </c>
      <c r="G2" s="5">
        <v>6.9833333333333343</v>
      </c>
      <c r="H2" s="5">
        <v>0.495</v>
      </c>
      <c r="I2" s="5">
        <v>2.3442857142857143</v>
      </c>
      <c r="J2" s="5">
        <v>0</v>
      </c>
      <c r="K2" s="5">
        <v>0.6180000000000001</v>
      </c>
      <c r="L2" s="5">
        <v>0</v>
      </c>
      <c r="M2" s="5">
        <v>0</v>
      </c>
      <c r="N2" s="5">
        <v>0</v>
      </c>
      <c r="O2" s="5">
        <v>0</v>
      </c>
      <c r="P2" s="5">
        <v>0</v>
      </c>
    </row>
    <row r="3" spans="1:2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3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23">
      <c r="A6" t="s">
        <v>205</v>
      </c>
      <c r="B6" s="2">
        <v>61.889999999999993</v>
      </c>
      <c r="C6" s="2">
        <v>29.73714285714286</v>
      </c>
      <c r="D6" s="2">
        <v>0.4</v>
      </c>
      <c r="E6" s="2">
        <v>0</v>
      </c>
      <c r="F6" s="2">
        <v>0</v>
      </c>
      <c r="G6" s="2">
        <v>5.628333333333333</v>
      </c>
      <c r="H6" s="2">
        <v>0.75666666666666671</v>
      </c>
      <c r="I6" s="2">
        <v>1.2057142857142857</v>
      </c>
      <c r="J6" s="2">
        <v>0</v>
      </c>
      <c r="K6" s="2">
        <v>0.52750000000000008</v>
      </c>
      <c r="L6" s="2">
        <v>0.29499999999999998</v>
      </c>
      <c r="M6" s="2">
        <v>0</v>
      </c>
      <c r="N6" s="2">
        <v>0</v>
      </c>
      <c r="O6" s="2">
        <v>0</v>
      </c>
      <c r="P6" s="2">
        <v>0</v>
      </c>
    </row>
    <row r="7" spans="1:23">
      <c r="A7" t="s">
        <v>206</v>
      </c>
      <c r="B7" s="2">
        <v>76.33142857142856</v>
      </c>
      <c r="C7" s="2">
        <v>20.581428571428571</v>
      </c>
      <c r="D7" s="2">
        <v>0.35750000000000004</v>
      </c>
      <c r="E7" s="2">
        <v>0</v>
      </c>
      <c r="F7" s="2">
        <v>0</v>
      </c>
      <c r="G7" s="2">
        <v>0.97800000000000009</v>
      </c>
      <c r="H7" s="2">
        <v>0.6366666666666666</v>
      </c>
      <c r="I7" s="2">
        <v>0.36750000000000005</v>
      </c>
      <c r="J7" s="2">
        <v>0.28499999999999998</v>
      </c>
      <c r="K7" s="2">
        <v>0</v>
      </c>
      <c r="L7" s="2">
        <v>0.86285714285714299</v>
      </c>
      <c r="M7" s="2">
        <v>0</v>
      </c>
      <c r="N7" s="2">
        <v>0</v>
      </c>
      <c r="O7" s="2">
        <v>0</v>
      </c>
      <c r="P7" s="2">
        <v>0.22857142857142856</v>
      </c>
    </row>
    <row r="8" spans="1:23">
      <c r="A8" t="s">
        <v>207</v>
      </c>
      <c r="B8" s="2">
        <v>63.245714285714293</v>
      </c>
      <c r="C8" s="2">
        <v>27.006666666666671</v>
      </c>
      <c r="D8" s="2">
        <v>0.60142857142857142</v>
      </c>
      <c r="E8" s="2">
        <v>0</v>
      </c>
      <c r="F8" s="2">
        <v>0</v>
      </c>
      <c r="G8" s="2">
        <v>5.0842857142857145</v>
      </c>
      <c r="H8" s="2">
        <v>1.02</v>
      </c>
      <c r="I8" s="2">
        <v>2.2783333333333333</v>
      </c>
      <c r="J8" s="2">
        <v>0</v>
      </c>
      <c r="K8" s="2">
        <v>0.19666666666666666</v>
      </c>
      <c r="L8" s="2">
        <v>0.94142857142857139</v>
      </c>
      <c r="M8" s="2">
        <v>0</v>
      </c>
      <c r="N8" s="2">
        <v>0</v>
      </c>
      <c r="O8" s="2">
        <v>0</v>
      </c>
      <c r="P8" s="2">
        <v>0.19999999999999998</v>
      </c>
    </row>
    <row r="11" spans="1:23">
      <c r="H11" t="s">
        <v>215</v>
      </c>
    </row>
    <row r="12" spans="1:23">
      <c r="C12" t="s">
        <v>210</v>
      </c>
      <c r="D12" t="s">
        <v>211</v>
      </c>
      <c r="E12" t="s">
        <v>212</v>
      </c>
      <c r="F12" t="s">
        <v>213</v>
      </c>
      <c r="G12" t="s">
        <v>214</v>
      </c>
      <c r="I12" s="6" t="s">
        <v>0</v>
      </c>
      <c r="J12" s="6" t="s">
        <v>1</v>
      </c>
      <c r="K12" s="6" t="s">
        <v>10</v>
      </c>
      <c r="L12" s="6" t="s">
        <v>3</v>
      </c>
      <c r="M12" s="6" t="s">
        <v>11</v>
      </c>
      <c r="N12" s="6" t="s">
        <v>2</v>
      </c>
      <c r="O12" s="6" t="s">
        <v>8</v>
      </c>
      <c r="P12" s="6" t="s">
        <v>4</v>
      </c>
      <c r="Q12" s="6" t="s">
        <v>81</v>
      </c>
      <c r="R12" s="6" t="s">
        <v>5</v>
      </c>
      <c r="S12" s="6" t="s">
        <v>12</v>
      </c>
      <c r="T12" s="6" t="s">
        <v>28</v>
      </c>
      <c r="U12" s="6" t="s">
        <v>37</v>
      </c>
      <c r="V12" s="6" t="s">
        <v>25</v>
      </c>
      <c r="W12" s="6" t="s">
        <v>26</v>
      </c>
    </row>
    <row r="13" spans="1:23">
      <c r="A13" t="s">
        <v>223</v>
      </c>
      <c r="B13" t="s">
        <v>222</v>
      </c>
      <c r="C13">
        <v>5.0053000000000001</v>
      </c>
      <c r="D13">
        <v>0</v>
      </c>
      <c r="E13">
        <v>49.223500000000001</v>
      </c>
      <c r="F13">
        <v>50.779000000000003</v>
      </c>
      <c r="G13">
        <f>F13-E13</f>
        <v>1.5555000000000021</v>
      </c>
      <c r="I13" s="8">
        <f t="shared" ref="I13:K15" si="0">B6*$G13/(B$3*$D13+B$2*$C13)</f>
        <v>0.44810044599273835</v>
      </c>
      <c r="J13" s="8">
        <f t="shared" si="0"/>
        <v>0.21443696906054718</v>
      </c>
      <c r="K13" s="8" t="e">
        <f t="shared" si="0"/>
        <v>#DIV/0!</v>
      </c>
      <c r="L13" s="8"/>
      <c r="M13" s="8" t="e">
        <f t="shared" ref="M13:P15" si="1">F6*$G13/(F$3*$D13+F$2*$C13)</f>
        <v>#DIV/0!</v>
      </c>
      <c r="N13" s="8">
        <f t="shared" si="1"/>
        <v>0.25047070630191692</v>
      </c>
      <c r="O13" s="8">
        <f t="shared" si="1"/>
        <v>0.47504998237222146</v>
      </c>
      <c r="P13" s="8">
        <f t="shared" si="1"/>
        <v>0.15983569299540681</v>
      </c>
      <c r="Q13" s="8"/>
      <c r="R13" s="8">
        <f t="shared" ref="R13:T15" si="2">K6*$G13/(K$3*$D13+K$2*$C13)</f>
        <v>0.26526129875147914</v>
      </c>
      <c r="S13" s="8" t="e">
        <f t="shared" si="2"/>
        <v>#DIV/0!</v>
      </c>
      <c r="T13" s="8" t="e">
        <f t="shared" si="2"/>
        <v>#DIV/0!</v>
      </c>
      <c r="U13" s="8"/>
      <c r="V13" s="8" t="e">
        <f t="shared" ref="V13:W15" si="3">O6*$G13/(O$3*$D13+O$2*$C13)</f>
        <v>#DIV/0!</v>
      </c>
      <c r="W13" s="8" t="e">
        <f t="shared" si="3"/>
        <v>#DIV/0!</v>
      </c>
    </row>
    <row r="14" spans="1:23">
      <c r="A14" t="s">
        <v>219</v>
      </c>
      <c r="B14" t="s">
        <v>220</v>
      </c>
      <c r="C14">
        <v>5.0030999999999999</v>
      </c>
      <c r="D14">
        <v>0</v>
      </c>
      <c r="E14">
        <v>31.3979</v>
      </c>
      <c r="F14">
        <v>31.657900000000001</v>
      </c>
      <c r="G14">
        <f>F14-E14</f>
        <v>0.26000000000000156</v>
      </c>
      <c r="I14" s="8">
        <f t="shared" si="0"/>
        <v>9.2417144511280386E-2</v>
      </c>
      <c r="J14" s="8">
        <f t="shared" si="0"/>
        <v>2.4818195355751371E-2</v>
      </c>
      <c r="K14" s="8" t="e">
        <f t="shared" si="0"/>
        <v>#DIV/0!</v>
      </c>
      <c r="L14" s="8"/>
      <c r="M14" s="8" t="e">
        <f t="shared" si="1"/>
        <v>#DIV/0!</v>
      </c>
      <c r="N14" s="8">
        <f t="shared" si="1"/>
        <v>7.2779697589881349E-3</v>
      </c>
      <c r="O14" s="8">
        <f t="shared" si="1"/>
        <v>6.6840713639698665E-2</v>
      </c>
      <c r="P14" s="8">
        <f t="shared" si="1"/>
        <v>8.146685800690277E-3</v>
      </c>
      <c r="Q14" s="8"/>
      <c r="R14" s="8">
        <f t="shared" si="2"/>
        <v>0</v>
      </c>
      <c r="S14" s="8" t="e">
        <f t="shared" si="2"/>
        <v>#DIV/0!</v>
      </c>
      <c r="T14" s="8" t="e">
        <f t="shared" si="2"/>
        <v>#DIV/0!</v>
      </c>
      <c r="U14" s="8"/>
      <c r="V14" s="8" t="e">
        <f t="shared" si="3"/>
        <v>#DIV/0!</v>
      </c>
      <c r="W14" s="8" t="e">
        <f t="shared" si="3"/>
        <v>#DIV/0!</v>
      </c>
    </row>
    <row r="15" spans="1:23">
      <c r="B15" t="s">
        <v>221</v>
      </c>
      <c r="C15">
        <v>5.0003000000000002</v>
      </c>
      <c r="D15">
        <v>0</v>
      </c>
      <c r="E15">
        <v>49.536299999999997</v>
      </c>
      <c r="F15">
        <v>49.767800000000001</v>
      </c>
      <c r="G15">
        <f>F15-E15</f>
        <v>0.23150000000000404</v>
      </c>
      <c r="I15" s="8">
        <f t="shared" si="0"/>
        <v>6.8218321052489955E-2</v>
      </c>
      <c r="J15" s="8">
        <f t="shared" si="0"/>
        <v>2.9012585704043612E-2</v>
      </c>
      <c r="K15" s="8" t="e">
        <f t="shared" si="0"/>
        <v>#DIV/0!</v>
      </c>
      <c r="L15" s="8"/>
      <c r="M15" s="8" t="e">
        <f t="shared" si="1"/>
        <v>#DIV/0!</v>
      </c>
      <c r="N15" s="8">
        <f t="shared" si="1"/>
        <v>3.3707155886365095E-2</v>
      </c>
      <c r="O15" s="8">
        <f t="shared" si="1"/>
        <v>9.5400336585867121E-2</v>
      </c>
      <c r="P15" s="8">
        <f t="shared" si="1"/>
        <v>4.4994730744756545E-2</v>
      </c>
      <c r="Q15" s="8"/>
      <c r="R15" s="8">
        <f t="shared" si="2"/>
        <v>1.4733204465121772E-2</v>
      </c>
      <c r="S15" s="8" t="e">
        <f t="shared" si="2"/>
        <v>#DIV/0!</v>
      </c>
      <c r="T15" s="8" t="e">
        <f t="shared" si="2"/>
        <v>#DIV/0!</v>
      </c>
      <c r="U15" s="8"/>
      <c r="V15" s="8" t="e">
        <f t="shared" si="3"/>
        <v>#DIV/0!</v>
      </c>
      <c r="W15" s="8" t="e">
        <f t="shared" si="3"/>
        <v>#DIV/0!</v>
      </c>
    </row>
    <row r="17" spans="1:22">
      <c r="A17">
        <v>1</v>
      </c>
      <c r="H17" t="s">
        <v>216</v>
      </c>
    </row>
    <row r="18" spans="1:22">
      <c r="A18">
        <v>3</v>
      </c>
      <c r="H18" s="6" t="s">
        <v>0</v>
      </c>
      <c r="I18" s="6" t="s">
        <v>1</v>
      </c>
      <c r="J18" s="6" t="s">
        <v>10</v>
      </c>
      <c r="K18" s="6" t="s">
        <v>3</v>
      </c>
      <c r="L18" s="6" t="s">
        <v>11</v>
      </c>
      <c r="M18" s="6" t="s">
        <v>2</v>
      </c>
      <c r="N18" s="6" t="s">
        <v>8</v>
      </c>
      <c r="O18" s="6" t="s">
        <v>4</v>
      </c>
      <c r="P18" s="6" t="s">
        <v>81</v>
      </c>
      <c r="Q18" s="6" t="s">
        <v>5</v>
      </c>
      <c r="R18" s="6" t="s">
        <v>12</v>
      </c>
      <c r="S18" s="6" t="s">
        <v>28</v>
      </c>
      <c r="T18" s="6" t="s">
        <v>37</v>
      </c>
      <c r="U18" s="6" t="s">
        <v>25</v>
      </c>
      <c r="V18" s="6" t="s">
        <v>26</v>
      </c>
    </row>
    <row r="19" spans="1:22">
      <c r="A19">
        <v>9</v>
      </c>
      <c r="H19" s="8">
        <f t="shared" ref="H19:I21" si="4">(B6*$G13-B$3*$D13)/(B$2*$C13)</f>
        <v>0.44810044599273835</v>
      </c>
      <c r="I19" s="8">
        <f t="shared" si="4"/>
        <v>0.21443696906054718</v>
      </c>
      <c r="J19" s="8"/>
      <c r="K19" s="8"/>
      <c r="L19" s="8"/>
      <c r="M19" s="8">
        <f t="shared" ref="M19:O21" si="5">(G6*$G13-G$3*$D13)/(G$2*$C13)</f>
        <v>0.25047070630191692</v>
      </c>
      <c r="N19" s="8">
        <f t="shared" si="5"/>
        <v>0.47504998237222146</v>
      </c>
      <c r="O19" s="8">
        <f t="shared" si="5"/>
        <v>0.15983569299540681</v>
      </c>
      <c r="P19" s="8"/>
      <c r="Q19" s="8">
        <f>(K6*$G13-K$3*$D13)/(K$2*$C13)</f>
        <v>0.26526129875147914</v>
      </c>
      <c r="R19" s="8"/>
      <c r="S19" s="8"/>
      <c r="T19" s="8"/>
      <c r="U19" s="8"/>
      <c r="V19" s="8"/>
    </row>
    <row r="20" spans="1:22">
      <c r="H20" s="8">
        <f t="shared" si="4"/>
        <v>9.2417144511280386E-2</v>
      </c>
      <c r="I20" s="8">
        <f t="shared" si="4"/>
        <v>2.4818195355751371E-2</v>
      </c>
      <c r="J20" s="8"/>
      <c r="K20" s="8"/>
      <c r="L20" s="8"/>
      <c r="M20" s="8">
        <f t="shared" si="5"/>
        <v>7.2779697589881349E-3</v>
      </c>
      <c r="N20" s="8">
        <f t="shared" si="5"/>
        <v>6.6840713639698665E-2</v>
      </c>
      <c r="O20" s="8">
        <f t="shared" si="5"/>
        <v>8.146685800690277E-3</v>
      </c>
      <c r="P20" s="8"/>
      <c r="Q20" s="8">
        <f>(K7*$G14-K$3*$D14)/(K$2*$C14)</f>
        <v>0</v>
      </c>
      <c r="R20" s="8"/>
      <c r="S20" s="8"/>
      <c r="T20" s="8"/>
      <c r="U20" s="8"/>
      <c r="V20" s="8"/>
    </row>
    <row r="21" spans="1:22">
      <c r="H21" s="8">
        <f t="shared" si="4"/>
        <v>6.8218321052489955E-2</v>
      </c>
      <c r="I21" s="8">
        <f t="shared" si="4"/>
        <v>2.9012585704043612E-2</v>
      </c>
      <c r="J21" s="8"/>
      <c r="K21" s="8"/>
      <c r="L21" s="8"/>
      <c r="M21" s="8">
        <f t="shared" si="5"/>
        <v>3.3707155886365095E-2</v>
      </c>
      <c r="N21" s="8">
        <f t="shared" si="5"/>
        <v>9.5400336585867121E-2</v>
      </c>
      <c r="O21" s="8">
        <f t="shared" si="5"/>
        <v>4.4994730744756545E-2</v>
      </c>
      <c r="P21" s="8"/>
      <c r="Q21" s="8">
        <f>(K8*$G15-K$3*$D15)/(K$2*$C15)</f>
        <v>1.4733204465121772E-2</v>
      </c>
      <c r="R21" s="8"/>
      <c r="S21" s="8"/>
      <c r="T21" s="8"/>
      <c r="U21" s="8"/>
      <c r="V21" s="8"/>
    </row>
    <row r="48" spans="2:16">
      <c r="B48" s="6" t="s">
        <v>0</v>
      </c>
      <c r="C48" s="6" t="s">
        <v>1</v>
      </c>
      <c r="D48" s="6" t="s">
        <v>10</v>
      </c>
      <c r="E48" s="6" t="s">
        <v>3</v>
      </c>
      <c r="F48" s="6" t="s">
        <v>11</v>
      </c>
      <c r="G48" s="6" t="s">
        <v>2</v>
      </c>
      <c r="H48" s="6" t="s">
        <v>8</v>
      </c>
      <c r="I48" s="6" t="s">
        <v>4</v>
      </c>
      <c r="J48" s="6" t="s">
        <v>81</v>
      </c>
      <c r="K48" s="6" t="s">
        <v>5</v>
      </c>
      <c r="L48" s="6" t="s">
        <v>12</v>
      </c>
      <c r="M48" s="6" t="s">
        <v>28</v>
      </c>
      <c r="N48" s="6" t="s">
        <v>37</v>
      </c>
      <c r="O48" s="6" t="s">
        <v>25</v>
      </c>
      <c r="P48" s="6" t="s">
        <v>26</v>
      </c>
    </row>
    <row r="49" spans="1:16">
      <c r="A49" t="s">
        <v>217</v>
      </c>
      <c r="B49" s="5">
        <v>42.922499999999999</v>
      </c>
      <c r="C49" s="5">
        <v>43.096250000000005</v>
      </c>
      <c r="D49" s="5">
        <v>0</v>
      </c>
      <c r="E49" s="5">
        <v>0</v>
      </c>
      <c r="F49" s="5">
        <v>0</v>
      </c>
      <c r="G49" s="5">
        <v>6.9833333333333343</v>
      </c>
      <c r="H49" s="5">
        <v>0.495</v>
      </c>
      <c r="I49" s="5">
        <v>2.3442857142857143</v>
      </c>
      <c r="J49" s="5">
        <v>0</v>
      </c>
      <c r="K49" s="5"/>
      <c r="L49" s="5">
        <v>0</v>
      </c>
      <c r="M49" s="5">
        <v>0</v>
      </c>
      <c r="N49" s="5">
        <v>0</v>
      </c>
      <c r="O49" s="5">
        <v>0</v>
      </c>
      <c r="P49" s="5">
        <v>0</v>
      </c>
    </row>
    <row r="50" spans="1:16">
      <c r="A50" t="s">
        <v>203</v>
      </c>
    </row>
    <row r="51" spans="1:16">
      <c r="A51" t="s">
        <v>204</v>
      </c>
    </row>
    <row r="52" spans="1:16">
      <c r="A52" t="s">
        <v>205</v>
      </c>
    </row>
    <row r="53" spans="1:16">
      <c r="A53" t="s">
        <v>206</v>
      </c>
    </row>
    <row r="54" spans="1:16">
      <c r="A54" t="s">
        <v>207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workbookViewId="0">
      <selection activeCell="F25" sqref="F25"/>
    </sheetView>
  </sheetViews>
  <sheetFormatPr baseColWidth="10" defaultRowHeight="15" x14ac:dyDescent="0"/>
  <cols>
    <col min="1" max="1" width="15" bestFit="1" customWidth="1"/>
  </cols>
  <sheetData>
    <row r="1" spans="1:23">
      <c r="B1" s="6" t="s">
        <v>0</v>
      </c>
      <c r="C1" s="6" t="s">
        <v>1</v>
      </c>
      <c r="D1" s="6" t="s">
        <v>10</v>
      </c>
      <c r="E1" s="6" t="s">
        <v>3</v>
      </c>
      <c r="F1" s="6" t="s">
        <v>11</v>
      </c>
      <c r="G1" s="6" t="s">
        <v>2</v>
      </c>
      <c r="H1" s="6" t="s">
        <v>8</v>
      </c>
      <c r="I1" s="6" t="s">
        <v>4</v>
      </c>
      <c r="J1" s="6" t="s">
        <v>81</v>
      </c>
      <c r="K1" s="6" t="s">
        <v>5</v>
      </c>
      <c r="L1" s="6" t="s">
        <v>12</v>
      </c>
      <c r="M1" s="6" t="s">
        <v>28</v>
      </c>
      <c r="N1" s="6" t="s">
        <v>37</v>
      </c>
      <c r="O1" s="6" t="s">
        <v>25</v>
      </c>
      <c r="P1" s="6" t="s">
        <v>26</v>
      </c>
    </row>
    <row r="2" spans="1:23">
      <c r="A2" t="s">
        <v>208</v>
      </c>
      <c r="B2" s="5">
        <v>42.922499999999999</v>
      </c>
      <c r="C2" s="5">
        <v>43.096250000000005</v>
      </c>
      <c r="D2" s="5">
        <v>0</v>
      </c>
      <c r="E2" s="5">
        <v>0</v>
      </c>
      <c r="F2" s="5">
        <v>0</v>
      </c>
      <c r="G2" s="5">
        <v>6.9833333333333343</v>
      </c>
      <c r="H2" s="5">
        <v>0.495</v>
      </c>
      <c r="I2" s="5">
        <v>2.3442857142857143</v>
      </c>
      <c r="J2" s="5">
        <v>0</v>
      </c>
      <c r="K2" s="5">
        <v>0.6180000000000001</v>
      </c>
      <c r="L2" s="5">
        <v>0</v>
      </c>
      <c r="M2" s="5">
        <v>0</v>
      </c>
      <c r="N2" s="5">
        <v>0</v>
      </c>
      <c r="O2" s="5">
        <v>0</v>
      </c>
      <c r="P2" s="5">
        <v>0</v>
      </c>
    </row>
    <row r="3" spans="1:23">
      <c r="A3" t="s">
        <v>209</v>
      </c>
      <c r="B3" s="5">
        <v>13.841428571428574</v>
      </c>
      <c r="C3" s="5">
        <v>44.909999999999989</v>
      </c>
      <c r="D3" s="5">
        <v>2.29</v>
      </c>
      <c r="E3" s="5">
        <v>1.8800000000000001</v>
      </c>
      <c r="F3" s="5">
        <v>6.7128571428571417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12.122857142857143</v>
      </c>
      <c r="M3" s="5">
        <v>0.30499999999999999</v>
      </c>
      <c r="N3" s="5">
        <v>0.20400000000000001</v>
      </c>
      <c r="O3" s="5">
        <v>1.3666666666666669</v>
      </c>
      <c r="P3" s="5">
        <v>12.56875</v>
      </c>
    </row>
    <row r="4" spans="1:23">
      <c r="A4" t="s">
        <v>203</v>
      </c>
      <c r="B4" s="5">
        <v>24.575000000000003</v>
      </c>
      <c r="C4" s="5">
        <v>46.408000000000001</v>
      </c>
      <c r="D4" s="5">
        <v>1.4025000000000001</v>
      </c>
      <c r="E4" s="5">
        <v>1.2657142857142858</v>
      </c>
      <c r="F4" s="5">
        <v>4.1283333333333339</v>
      </c>
      <c r="G4" s="5">
        <v>0.41500000000000004</v>
      </c>
      <c r="H4" s="5">
        <v>1.0550000000000002</v>
      </c>
      <c r="I4" s="5">
        <v>0.81714285714285706</v>
      </c>
      <c r="J4" s="5">
        <v>0</v>
      </c>
      <c r="K4" s="5">
        <v>0</v>
      </c>
      <c r="L4" s="5">
        <v>10.5875</v>
      </c>
      <c r="M4" s="5">
        <v>0.32</v>
      </c>
      <c r="N4" s="5">
        <v>0</v>
      </c>
      <c r="O4" s="5">
        <v>0.73000000000000009</v>
      </c>
      <c r="P4" s="5">
        <v>5.85</v>
      </c>
    </row>
    <row r="5" spans="1:23">
      <c r="A5" t="s">
        <v>204</v>
      </c>
      <c r="B5" s="5">
        <v>25.755714285714287</v>
      </c>
      <c r="C5" s="5">
        <v>42.374285714285712</v>
      </c>
      <c r="D5" s="5">
        <v>1.5449999999999999</v>
      </c>
      <c r="E5" s="5">
        <v>1.91625</v>
      </c>
      <c r="F5" s="5">
        <v>4.1655555555555557</v>
      </c>
      <c r="G5" s="5">
        <v>1.1966666666666665</v>
      </c>
      <c r="H5" s="5">
        <v>0.67500000000000004</v>
      </c>
      <c r="I5" s="5">
        <v>0.7683333333333332</v>
      </c>
      <c r="J5" s="5">
        <v>0</v>
      </c>
      <c r="K5" s="5">
        <v>0</v>
      </c>
      <c r="L5" s="5">
        <v>7.5033333333333339</v>
      </c>
      <c r="M5" s="5">
        <v>0.32</v>
      </c>
      <c r="N5" s="5">
        <v>0</v>
      </c>
      <c r="O5" s="5">
        <v>1.335</v>
      </c>
      <c r="P5" s="5">
        <v>11.988749999999998</v>
      </c>
    </row>
    <row r="6" spans="1:23">
      <c r="A6" t="s">
        <v>205</v>
      </c>
      <c r="B6" s="5">
        <v>25.779999999999998</v>
      </c>
      <c r="C6" s="5">
        <v>49.401428571428561</v>
      </c>
      <c r="D6" s="5">
        <v>1.58</v>
      </c>
      <c r="E6" s="5">
        <v>1.3674999999999999</v>
      </c>
      <c r="F6" s="5">
        <v>4.2949999999999999</v>
      </c>
      <c r="G6" s="5">
        <v>1.3399999999999999</v>
      </c>
      <c r="H6" s="5">
        <v>0.75124999999999997</v>
      </c>
      <c r="I6" s="5">
        <v>0.48428571428571432</v>
      </c>
      <c r="J6" s="5">
        <v>0</v>
      </c>
      <c r="K6" s="5">
        <v>0.21</v>
      </c>
      <c r="L6" s="5">
        <v>7.1574999999999998</v>
      </c>
      <c r="M6" s="5">
        <v>0.18333333333333335</v>
      </c>
      <c r="N6" s="5">
        <v>0</v>
      </c>
      <c r="O6" s="5">
        <v>0.57999999999999996</v>
      </c>
      <c r="P6" s="5">
        <v>4.0355555555555549</v>
      </c>
    </row>
    <row r="7" spans="1:23">
      <c r="A7" t="s">
        <v>206</v>
      </c>
      <c r="B7" s="5">
        <v>28.396249999999998</v>
      </c>
      <c r="C7" s="5">
        <v>43.518333333333338</v>
      </c>
      <c r="D7" s="5">
        <v>1.3114285714285714</v>
      </c>
      <c r="E7" s="5">
        <v>1.3299999999999998</v>
      </c>
      <c r="F7" s="5">
        <v>4.3957142857142859</v>
      </c>
      <c r="G7" s="5">
        <v>0.875</v>
      </c>
      <c r="H7" s="5">
        <v>0.66333333333333333</v>
      </c>
      <c r="I7" s="5">
        <v>0.84750000000000003</v>
      </c>
      <c r="J7" s="5">
        <v>0</v>
      </c>
      <c r="K7" s="5">
        <v>0</v>
      </c>
      <c r="L7" s="5">
        <v>5.9862499999999992</v>
      </c>
      <c r="M7" s="5">
        <v>0.29333333333333333</v>
      </c>
      <c r="N7" s="5">
        <v>0</v>
      </c>
      <c r="O7" s="5">
        <v>0.64499999999999991</v>
      </c>
      <c r="P7" s="5">
        <v>6.75</v>
      </c>
    </row>
    <row r="8" spans="1:23">
      <c r="A8" t="s">
        <v>207</v>
      </c>
      <c r="B8" s="5">
        <v>27.439999999999998</v>
      </c>
      <c r="C8" s="5">
        <v>45.683333333333337</v>
      </c>
      <c r="D8" s="5">
        <v>1.7433333333333332</v>
      </c>
      <c r="E8" s="5">
        <v>1.2714285714285716</v>
      </c>
      <c r="F8" s="5">
        <v>4.9550000000000001</v>
      </c>
      <c r="G8" s="5">
        <v>2.4428571428571431</v>
      </c>
      <c r="H8" s="5">
        <v>0.71285714285714286</v>
      </c>
      <c r="I8" s="5">
        <v>1.34</v>
      </c>
      <c r="J8" s="5">
        <v>0</v>
      </c>
      <c r="K8" s="5">
        <v>0.16444444444444448</v>
      </c>
      <c r="L8" s="5">
        <v>4.7137500000000001</v>
      </c>
      <c r="M8" s="5">
        <v>0.27</v>
      </c>
      <c r="N8" s="5">
        <v>0</v>
      </c>
      <c r="O8" s="5">
        <v>0.62250000000000005</v>
      </c>
      <c r="P8" s="5">
        <v>7.2183333333333328</v>
      </c>
    </row>
    <row r="11" spans="1:23">
      <c r="H11" t="s">
        <v>215</v>
      </c>
    </row>
    <row r="12" spans="1:23">
      <c r="C12" t="s">
        <v>210</v>
      </c>
      <c r="D12" t="s">
        <v>211</v>
      </c>
      <c r="E12" t="s">
        <v>212</v>
      </c>
      <c r="F12" t="s">
        <v>213</v>
      </c>
      <c r="G12" t="s">
        <v>214</v>
      </c>
      <c r="I12" s="6" t="s">
        <v>0</v>
      </c>
      <c r="J12" s="6" t="s">
        <v>1</v>
      </c>
      <c r="K12" s="6" t="s">
        <v>10</v>
      </c>
      <c r="L12" s="6" t="s">
        <v>3</v>
      </c>
      <c r="M12" s="6" t="s">
        <v>11</v>
      </c>
      <c r="N12" s="6" t="s">
        <v>2</v>
      </c>
      <c r="O12" s="6" t="s">
        <v>8</v>
      </c>
      <c r="P12" s="6" t="s">
        <v>4</v>
      </c>
      <c r="Q12" s="6" t="s">
        <v>81</v>
      </c>
      <c r="R12" s="6" t="s">
        <v>5</v>
      </c>
      <c r="S12" s="6" t="s">
        <v>12</v>
      </c>
      <c r="T12" s="6" t="s">
        <v>28</v>
      </c>
      <c r="U12" s="6" t="s">
        <v>37</v>
      </c>
      <c r="V12" s="6" t="s">
        <v>25</v>
      </c>
      <c r="W12" s="6" t="s">
        <v>26</v>
      </c>
    </row>
    <row r="13" spans="1:23">
      <c r="A13" t="s">
        <v>218</v>
      </c>
      <c r="B13" t="s">
        <v>220</v>
      </c>
      <c r="C13">
        <v>5.0039999999999996</v>
      </c>
      <c r="D13">
        <v>5.0080999999999998</v>
      </c>
      <c r="E13">
        <v>49.488900000000001</v>
      </c>
      <c r="F13">
        <v>55.4099</v>
      </c>
      <c r="G13">
        <f>F13-E13</f>
        <v>5.9209999999999994</v>
      </c>
      <c r="I13" s="8">
        <f t="shared" ref="I13:K17" si="0">B4*$G13/(B$3*$D13+B$2*$C13)</f>
        <v>0.51216757770746812</v>
      </c>
      <c r="J13" s="8">
        <f t="shared" si="0"/>
        <v>0.62369972053720202</v>
      </c>
      <c r="K13" s="8">
        <f t="shared" si="0"/>
        <v>0.72408484281664565</v>
      </c>
      <c r="L13" s="8"/>
      <c r="M13" s="8">
        <f t="shared" ref="M13:P17" si="1">F4*$G13/(F$3*$D13+F$2*$C13)</f>
        <v>0.72709209024205512</v>
      </c>
      <c r="N13" s="8">
        <f t="shared" si="1"/>
        <v>7.0317445327747349E-2</v>
      </c>
      <c r="O13" s="8">
        <f t="shared" si="1"/>
        <v>2.5218835032983717</v>
      </c>
      <c r="P13" s="8">
        <f t="shared" si="1"/>
        <v>0.41244420673089799</v>
      </c>
      <c r="Q13" s="8"/>
      <c r="R13" s="8">
        <f t="shared" ref="R13:T17" si="2">K4*$G13/(K$3*$D13+K$2*$C13)</f>
        <v>0</v>
      </c>
      <c r="S13" s="8">
        <f t="shared" si="2"/>
        <v>1.0325486063978664</v>
      </c>
      <c r="T13" s="8">
        <f t="shared" si="2"/>
        <v>1.2404298479086828</v>
      </c>
      <c r="U13" s="8"/>
      <c r="V13" s="8">
        <f t="shared" ref="V13:W17" si="3">O4*$G13/(O$3*$D13+O$2*$C13)</f>
        <v>0.63151304642576578</v>
      </c>
      <c r="W13" s="8">
        <f t="shared" si="3"/>
        <v>0.55028268426928584</v>
      </c>
    </row>
    <row r="14" spans="1:23">
      <c r="B14" t="s">
        <v>221</v>
      </c>
      <c r="C14">
        <v>5.0468999999999999</v>
      </c>
      <c r="D14">
        <v>5.0190999999999999</v>
      </c>
      <c r="E14">
        <v>49.895200000000003</v>
      </c>
      <c r="F14">
        <v>55.5105</v>
      </c>
      <c r="G14">
        <f>F14-E14</f>
        <v>5.6152999999999977</v>
      </c>
      <c r="I14" s="8">
        <f t="shared" si="0"/>
        <v>0.50551394210486367</v>
      </c>
      <c r="J14" s="8">
        <f t="shared" si="0"/>
        <v>0.537229222377267</v>
      </c>
      <c r="K14" s="8">
        <f t="shared" si="0"/>
        <v>0.75481429498268549</v>
      </c>
      <c r="L14" s="8"/>
      <c r="M14" s="8">
        <f t="shared" si="1"/>
        <v>0.69424480874113348</v>
      </c>
      <c r="N14" s="8">
        <f t="shared" si="1"/>
        <v>0.19065960337381416</v>
      </c>
      <c r="O14" s="8">
        <f t="shared" si="1"/>
        <v>1.5172139873441657</v>
      </c>
      <c r="P14" s="8">
        <f t="shared" si="1"/>
        <v>0.36465938728929403</v>
      </c>
      <c r="Q14" s="8"/>
      <c r="R14" s="8">
        <f t="shared" si="2"/>
        <v>0</v>
      </c>
      <c r="S14" s="8">
        <f t="shared" si="2"/>
        <v>0.69246267301957798</v>
      </c>
      <c r="T14" s="8">
        <f t="shared" si="2"/>
        <v>1.1738085105062592</v>
      </c>
      <c r="U14" s="8"/>
      <c r="V14" s="8">
        <f t="shared" si="3"/>
        <v>1.0928631408507299</v>
      </c>
      <c r="W14" s="8">
        <f t="shared" si="3"/>
        <v>1.0671585077079146</v>
      </c>
    </row>
    <row r="15" spans="1:23">
      <c r="B15" t="s">
        <v>222</v>
      </c>
      <c r="C15">
        <v>4.9977</v>
      </c>
      <c r="D15">
        <v>5.0202</v>
      </c>
      <c r="E15">
        <v>48.841799999999999</v>
      </c>
      <c r="F15">
        <v>55.353999999999999</v>
      </c>
      <c r="G15">
        <f>F15-E15</f>
        <v>6.5122</v>
      </c>
      <c r="I15" s="8">
        <f t="shared" si="0"/>
        <v>0.59114158383722448</v>
      </c>
      <c r="J15" s="8">
        <f t="shared" si="0"/>
        <v>0.72977154121475662</v>
      </c>
      <c r="K15" s="8">
        <f t="shared" si="0"/>
        <v>0.89501088093186498</v>
      </c>
      <c r="L15" s="8"/>
      <c r="M15" s="8">
        <f t="shared" si="1"/>
        <v>0.82997015106426952</v>
      </c>
      <c r="N15" s="8">
        <f t="shared" si="1"/>
        <v>0.25003429023651591</v>
      </c>
      <c r="O15" s="8">
        <f t="shared" si="1"/>
        <v>1.9775926218990025</v>
      </c>
      <c r="P15" s="8">
        <f t="shared" si="1"/>
        <v>0.26918364165980707</v>
      </c>
      <c r="Q15" s="8"/>
      <c r="R15" s="8">
        <f t="shared" si="2"/>
        <v>0.44278037800300751</v>
      </c>
      <c r="S15" s="8">
        <f t="shared" si="2"/>
        <v>0.76588414645510905</v>
      </c>
      <c r="T15" s="8">
        <f t="shared" si="2"/>
        <v>0.77973729303014738</v>
      </c>
      <c r="U15" s="8"/>
      <c r="V15" s="8">
        <f t="shared" si="3"/>
        <v>0.55051873358461068</v>
      </c>
      <c r="W15" s="8">
        <f t="shared" si="3"/>
        <v>0.41650282656399534</v>
      </c>
    </row>
    <row r="16" spans="1:23">
      <c r="A16" t="s">
        <v>219</v>
      </c>
      <c r="B16" t="s">
        <v>220</v>
      </c>
      <c r="C16">
        <v>5.0178000000000003</v>
      </c>
      <c r="D16">
        <v>5.0079000000000002</v>
      </c>
      <c r="E16">
        <v>50.820399999999999</v>
      </c>
      <c r="F16">
        <v>56.837699999999998</v>
      </c>
      <c r="G16">
        <f>F16-E16</f>
        <v>6.0172999999999988</v>
      </c>
      <c r="I16" s="8">
        <f t="shared" si="0"/>
        <v>0.60018598538533163</v>
      </c>
      <c r="J16" s="8">
        <f t="shared" si="0"/>
        <v>0.59358720623687133</v>
      </c>
      <c r="K16" s="8">
        <f t="shared" si="0"/>
        <v>0.68810573118552509</v>
      </c>
      <c r="L16" s="8"/>
      <c r="M16" s="8">
        <f t="shared" si="1"/>
        <v>0.78680673257258005</v>
      </c>
      <c r="N16" s="8">
        <f t="shared" si="1"/>
        <v>0.15025661390081374</v>
      </c>
      <c r="O16" s="8">
        <f t="shared" si="1"/>
        <v>1.6069965334184708</v>
      </c>
      <c r="P16" s="8">
        <f t="shared" si="1"/>
        <v>0.43352833018658316</v>
      </c>
      <c r="Q16" s="8"/>
      <c r="R16" s="8">
        <f t="shared" si="2"/>
        <v>0</v>
      </c>
      <c r="S16" s="8">
        <f t="shared" si="2"/>
        <v>0.59332941408384299</v>
      </c>
      <c r="T16" s="8">
        <f t="shared" si="2"/>
        <v>1.1556001626719399</v>
      </c>
      <c r="U16" s="8"/>
      <c r="V16" s="8">
        <f t="shared" si="3"/>
        <v>0.56707843071361852</v>
      </c>
      <c r="W16" s="8">
        <f t="shared" si="3"/>
        <v>0.64529411009471249</v>
      </c>
    </row>
    <row r="17" spans="1:23">
      <c r="B17" t="s">
        <v>221</v>
      </c>
      <c r="C17">
        <v>5.0096999999999996</v>
      </c>
      <c r="D17">
        <v>5.0217000000000001</v>
      </c>
      <c r="E17">
        <v>32.215600000000002</v>
      </c>
      <c r="F17">
        <v>38.450099999999999</v>
      </c>
      <c r="G17">
        <f>F17-E17</f>
        <v>6.234499999999997</v>
      </c>
      <c r="I17" s="8">
        <f t="shared" si="0"/>
        <v>0.60124015766555416</v>
      </c>
      <c r="J17" s="8">
        <f t="shared" si="0"/>
        <v>0.6452137875370435</v>
      </c>
      <c r="K17" s="8">
        <f t="shared" si="0"/>
        <v>0.94513928908073108</v>
      </c>
      <c r="L17" s="8"/>
      <c r="M17" s="8">
        <f t="shared" si="1"/>
        <v>0.91640430139493789</v>
      </c>
      <c r="N17" s="8">
        <f t="shared" si="1"/>
        <v>0.43533662662385858</v>
      </c>
      <c r="O17" s="8">
        <f t="shared" si="1"/>
        <v>1.7922030683273864</v>
      </c>
      <c r="P17" s="8">
        <f t="shared" si="1"/>
        <v>0.71135136166124102</v>
      </c>
      <c r="Q17" s="8"/>
      <c r="R17" s="8">
        <f t="shared" si="2"/>
        <v>0.33114685952258716</v>
      </c>
      <c r="S17" s="8">
        <f t="shared" si="2"/>
        <v>0.48273904083287705</v>
      </c>
      <c r="T17" s="8">
        <f t="shared" si="2"/>
        <v>1.0990432669754244</v>
      </c>
      <c r="U17" s="8"/>
      <c r="V17" s="8">
        <f t="shared" si="3"/>
        <v>0.56549350210331029</v>
      </c>
      <c r="W17" s="8">
        <f t="shared" si="3"/>
        <v>0.71301014726535994</v>
      </c>
    </row>
    <row r="19" spans="1:23">
      <c r="A19">
        <v>1</v>
      </c>
      <c r="H19" t="s">
        <v>216</v>
      </c>
    </row>
    <row r="20" spans="1:23">
      <c r="A20">
        <v>3</v>
      </c>
      <c r="H20" s="6" t="s">
        <v>0</v>
      </c>
      <c r="I20" s="6" t="s">
        <v>1</v>
      </c>
      <c r="J20" s="6" t="s">
        <v>10</v>
      </c>
      <c r="K20" s="6" t="s">
        <v>3</v>
      </c>
      <c r="L20" s="6" t="s">
        <v>11</v>
      </c>
      <c r="M20" s="6" t="s">
        <v>2</v>
      </c>
      <c r="N20" s="6" t="s">
        <v>8</v>
      </c>
      <c r="O20" s="6" t="s">
        <v>4</v>
      </c>
      <c r="P20" s="6" t="s">
        <v>81</v>
      </c>
      <c r="Q20" s="6" t="s">
        <v>5</v>
      </c>
      <c r="R20" s="6" t="s">
        <v>12</v>
      </c>
      <c r="S20" s="6" t="s">
        <v>28</v>
      </c>
      <c r="T20" s="6" t="s">
        <v>37</v>
      </c>
      <c r="U20" s="6" t="s">
        <v>25</v>
      </c>
      <c r="V20" s="6" t="s">
        <v>26</v>
      </c>
    </row>
    <row r="21" spans="1:23">
      <c r="A21">
        <v>5</v>
      </c>
      <c r="H21" s="8">
        <f t="shared" ref="H21:I25" si="4">(B4*$G13-B$3*$D13)/(B$2*$C13)</f>
        <v>0.3547249756671037</v>
      </c>
      <c r="I21" s="8">
        <f t="shared" si="4"/>
        <v>0.23124116131870467</v>
      </c>
      <c r="J21" s="8"/>
      <c r="K21" s="8"/>
      <c r="L21" s="8"/>
      <c r="M21" s="8">
        <f t="shared" ref="M21:O25" si="5">(G4*$G13-G$3*$D13)/(G$2*$C13)</f>
        <v>7.0317445327747349E-2</v>
      </c>
      <c r="N21" s="8">
        <f t="shared" si="5"/>
        <v>2.5218835032983717</v>
      </c>
      <c r="O21" s="8">
        <f t="shared" si="5"/>
        <v>0.41244420673089799</v>
      </c>
      <c r="P21" s="8"/>
      <c r="Q21" s="8">
        <f>(K4*$G13-K$3*$D13)/(K$2*$C13)</f>
        <v>0</v>
      </c>
      <c r="R21" s="8"/>
      <c r="S21" s="8"/>
      <c r="T21" s="8"/>
      <c r="U21" s="8"/>
      <c r="V21" s="8"/>
    </row>
    <row r="22" spans="1:23">
      <c r="A22">
        <v>7</v>
      </c>
      <c r="H22" s="8">
        <f t="shared" si="4"/>
        <v>0.34693295871602681</v>
      </c>
      <c r="I22" s="8">
        <f t="shared" si="4"/>
        <v>5.7638636977573224E-2</v>
      </c>
      <c r="J22" s="8"/>
      <c r="K22" s="8"/>
      <c r="L22" s="8"/>
      <c r="M22" s="8">
        <f t="shared" si="5"/>
        <v>0.19065960337381416</v>
      </c>
      <c r="N22" s="8">
        <f t="shared" si="5"/>
        <v>1.5172139873441657</v>
      </c>
      <c r="O22" s="8">
        <f t="shared" si="5"/>
        <v>0.36465938728929403</v>
      </c>
      <c r="P22" s="8"/>
      <c r="Q22" s="8">
        <f>(K5*$G14-K$3*$D14)/(K$2*$C14)</f>
        <v>0</v>
      </c>
      <c r="R22" s="8"/>
      <c r="S22" s="8"/>
      <c r="T22" s="8"/>
      <c r="U22" s="8"/>
      <c r="V22" s="8"/>
    </row>
    <row r="23" spans="1:23">
      <c r="A23">
        <v>9</v>
      </c>
      <c r="H23" s="8">
        <f t="shared" si="4"/>
        <v>0.45870142742550968</v>
      </c>
      <c r="I23" s="8">
        <f t="shared" si="4"/>
        <v>0.44690245080846769</v>
      </c>
      <c r="J23" s="8"/>
      <c r="K23" s="8"/>
      <c r="L23" s="8"/>
      <c r="M23" s="8">
        <f t="shared" si="5"/>
        <v>0.25003429023651591</v>
      </c>
      <c r="N23" s="8">
        <f t="shared" si="5"/>
        <v>1.9775926218990025</v>
      </c>
      <c r="O23" s="8">
        <f t="shared" si="5"/>
        <v>0.26918364165980707</v>
      </c>
      <c r="P23" s="8"/>
      <c r="Q23" s="8">
        <f>(K6*$G15-K$3*$D15)/(K$2*$C15)</f>
        <v>0.44278037800300751</v>
      </c>
      <c r="R23" s="8"/>
      <c r="S23" s="8"/>
      <c r="T23" s="8"/>
      <c r="U23" s="8"/>
      <c r="V23" s="8"/>
    </row>
    <row r="24" spans="1:23">
      <c r="H24" s="8">
        <f t="shared" si="4"/>
        <v>0.47151037980550342</v>
      </c>
      <c r="I24" s="8">
        <f t="shared" si="4"/>
        <v>0.17090570125582991</v>
      </c>
      <c r="J24" s="8"/>
      <c r="K24" s="8"/>
      <c r="L24" s="8"/>
      <c r="M24" s="8">
        <f t="shared" si="5"/>
        <v>0.15025661390081374</v>
      </c>
      <c r="N24" s="8">
        <f t="shared" si="5"/>
        <v>1.6069965334184708</v>
      </c>
      <c r="O24" s="8">
        <f t="shared" si="5"/>
        <v>0.43352833018658316</v>
      </c>
      <c r="P24" s="8"/>
      <c r="Q24" s="8">
        <f>(K7*$G16-K$3*$D16)/(K$2*$C16)</f>
        <v>0</v>
      </c>
      <c r="R24" s="8"/>
      <c r="S24" s="8"/>
      <c r="T24" s="8"/>
      <c r="U24" s="8"/>
      <c r="V24" s="8"/>
    </row>
    <row r="25" spans="1:23">
      <c r="H25" s="8">
        <f t="shared" si="4"/>
        <v>0.47234210185961434</v>
      </c>
      <c r="I25" s="8">
        <f t="shared" si="4"/>
        <v>0.27461042793289447</v>
      </c>
      <c r="J25" s="8"/>
      <c r="K25" s="8"/>
      <c r="L25" s="8"/>
      <c r="M25" s="8">
        <f t="shared" si="5"/>
        <v>0.43533662662385858</v>
      </c>
      <c r="N25" s="8">
        <f t="shared" si="5"/>
        <v>1.7922030683273864</v>
      </c>
      <c r="O25" s="8">
        <f t="shared" si="5"/>
        <v>0.71135136166124102</v>
      </c>
      <c r="P25" s="8"/>
      <c r="Q25" s="8">
        <f>(K8*$G17-K$3*$D17)/(K$2*$C17)</f>
        <v>0.33114685952258716</v>
      </c>
      <c r="R25" s="8"/>
      <c r="S25" s="8"/>
      <c r="T25" s="8"/>
      <c r="U25" s="8"/>
      <c r="V25" s="8"/>
    </row>
    <row r="52" spans="1:16">
      <c r="B52" s="6" t="s">
        <v>0</v>
      </c>
      <c r="C52" s="6" t="s">
        <v>1</v>
      </c>
      <c r="D52" s="6" t="s">
        <v>10</v>
      </c>
      <c r="E52" s="6" t="s">
        <v>3</v>
      </c>
      <c r="F52" s="6" t="s">
        <v>11</v>
      </c>
      <c r="G52" s="6" t="s">
        <v>2</v>
      </c>
      <c r="H52" s="6" t="s">
        <v>8</v>
      </c>
      <c r="I52" s="6" t="s">
        <v>4</v>
      </c>
      <c r="J52" s="6" t="s">
        <v>81</v>
      </c>
      <c r="K52" s="6" t="s">
        <v>5</v>
      </c>
      <c r="L52" s="6" t="s">
        <v>12</v>
      </c>
      <c r="M52" s="6" t="s">
        <v>28</v>
      </c>
      <c r="N52" s="6" t="s">
        <v>37</v>
      </c>
      <c r="O52" s="6" t="s">
        <v>25</v>
      </c>
      <c r="P52" s="6" t="s">
        <v>26</v>
      </c>
    </row>
    <row r="53" spans="1:16">
      <c r="A53" t="s">
        <v>217</v>
      </c>
      <c r="B53" s="5">
        <v>42.922499999999999</v>
      </c>
      <c r="C53" s="5">
        <v>43.096250000000005</v>
      </c>
      <c r="D53" s="5">
        <v>0</v>
      </c>
      <c r="E53" s="5">
        <v>0</v>
      </c>
      <c r="F53" s="5">
        <v>0</v>
      </c>
      <c r="G53" s="5">
        <v>6.9833333333333343</v>
      </c>
      <c r="H53" s="5">
        <v>0.495</v>
      </c>
      <c r="I53" s="5">
        <v>2.3442857142857143</v>
      </c>
      <c r="J53" s="5">
        <v>0</v>
      </c>
      <c r="K53" s="5"/>
      <c r="L53" s="5">
        <v>0</v>
      </c>
      <c r="M53" s="5">
        <v>0</v>
      </c>
      <c r="N53" s="5">
        <v>0</v>
      </c>
      <c r="O53" s="5">
        <v>0</v>
      </c>
      <c r="P53" s="5">
        <v>0</v>
      </c>
    </row>
    <row r="54" spans="1:16">
      <c r="A54" t="s">
        <v>203</v>
      </c>
    </row>
    <row r="55" spans="1:16">
      <c r="A55" t="s">
        <v>204</v>
      </c>
    </row>
    <row r="56" spans="1:16">
      <c r="A56" t="s">
        <v>205</v>
      </c>
    </row>
    <row r="57" spans="1:16">
      <c r="A57" t="s">
        <v>206</v>
      </c>
    </row>
    <row r="58" spans="1:16">
      <c r="A58" t="s">
        <v>207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zoomScale="75" zoomScaleNormal="75" zoomScalePageLayoutView="75" workbookViewId="0">
      <selection activeCell="B27" sqref="B27:P32"/>
    </sheetView>
  </sheetViews>
  <sheetFormatPr baseColWidth="10" defaultRowHeight="15" x14ac:dyDescent="0"/>
  <cols>
    <col min="1" max="1" width="15.5" bestFit="1" customWidth="1"/>
  </cols>
  <sheetData>
    <row r="1" spans="1:16">
      <c r="B1" s="6" t="s">
        <v>0</v>
      </c>
      <c r="C1" s="6" t="s">
        <v>1</v>
      </c>
      <c r="D1" s="6" t="s">
        <v>10</v>
      </c>
      <c r="E1" s="6" t="s">
        <v>3</v>
      </c>
      <c r="F1" s="6" t="s">
        <v>11</v>
      </c>
      <c r="G1" s="6" t="s">
        <v>2</v>
      </c>
      <c r="H1" s="6" t="s">
        <v>8</v>
      </c>
      <c r="I1" s="6" t="s">
        <v>4</v>
      </c>
      <c r="J1" s="6" t="s">
        <v>81</v>
      </c>
      <c r="K1" s="6" t="s">
        <v>5</v>
      </c>
      <c r="L1" s="6" t="s">
        <v>12</v>
      </c>
      <c r="M1" s="6" t="s">
        <v>28</v>
      </c>
      <c r="N1" s="6" t="s">
        <v>37</v>
      </c>
      <c r="O1" s="6" t="s">
        <v>25</v>
      </c>
      <c r="P1" s="6" t="s">
        <v>26</v>
      </c>
    </row>
    <row r="2" spans="1:16">
      <c r="A2" t="s">
        <v>186</v>
      </c>
      <c r="B2" s="2">
        <v>5.7940092984046956</v>
      </c>
      <c r="C2" s="2">
        <v>1.1403939834548416</v>
      </c>
      <c r="D2" s="2"/>
      <c r="E2" s="2"/>
      <c r="F2" s="2"/>
      <c r="G2" s="2">
        <v>2.0195186445179281</v>
      </c>
      <c r="H2" s="2">
        <v>9.3941471140279828E-2</v>
      </c>
      <c r="I2" s="2">
        <v>1.8904561591837878</v>
      </c>
      <c r="J2" s="2"/>
      <c r="K2" s="2">
        <v>0.17679366504487629</v>
      </c>
      <c r="L2" s="2"/>
      <c r="M2" s="2"/>
      <c r="N2" s="2"/>
      <c r="O2" s="2"/>
      <c r="P2" s="2"/>
    </row>
    <row r="3" spans="1:16">
      <c r="A3" t="s">
        <v>187</v>
      </c>
      <c r="B3" s="2">
        <v>2.000831459821677</v>
      </c>
      <c r="C3" s="2">
        <v>4.9392075709138155</v>
      </c>
      <c r="D3" s="2">
        <v>0.2712931993250105</v>
      </c>
      <c r="E3" s="2">
        <v>1.2007393555638959</v>
      </c>
      <c r="F3" s="2">
        <v>0.85786636131600069</v>
      </c>
      <c r="G3" s="2"/>
      <c r="H3" s="2"/>
      <c r="I3" s="2"/>
      <c r="J3" s="2"/>
      <c r="K3" s="2"/>
      <c r="L3" s="2">
        <v>2.7372442569944258</v>
      </c>
      <c r="M3" s="2">
        <v>0.12579745625409122</v>
      </c>
      <c r="N3" s="2">
        <v>3.4409301068170549E-2</v>
      </c>
      <c r="O3" s="2">
        <v>0.27133415233291508</v>
      </c>
      <c r="P3" s="2">
        <v>4.7224131476926052</v>
      </c>
    </row>
    <row r="4" spans="1:16">
      <c r="A4" t="s">
        <v>188</v>
      </c>
      <c r="B4" s="2">
        <v>2.53929397449151</v>
      </c>
      <c r="C4" s="2">
        <v>2.6468828627064123</v>
      </c>
      <c r="D4" s="2">
        <v>0.6410581530216708</v>
      </c>
      <c r="E4" s="2"/>
      <c r="F4" s="2">
        <v>1.1315328835993561</v>
      </c>
      <c r="G4" s="2"/>
      <c r="H4" s="2"/>
      <c r="I4" s="2"/>
      <c r="J4" s="2"/>
      <c r="K4" s="2"/>
      <c r="L4" s="2">
        <v>4.4062644798816795</v>
      </c>
      <c r="M4" s="2">
        <v>7.3047929470998682E-2</v>
      </c>
      <c r="N4" s="2"/>
      <c r="O4" s="2"/>
      <c r="P4" s="2"/>
    </row>
    <row r="5" spans="1:16">
      <c r="A5" t="s">
        <v>189</v>
      </c>
      <c r="B5" s="2">
        <v>3.9465061684355689</v>
      </c>
      <c r="C5" s="2">
        <v>5.0903518181608591</v>
      </c>
      <c r="D5" s="2">
        <v>0.21229492646426842</v>
      </c>
      <c r="E5" s="2"/>
      <c r="F5" s="2">
        <v>0.90008178640733572</v>
      </c>
      <c r="G5" s="2"/>
      <c r="H5" s="2"/>
      <c r="I5" s="2">
        <v>1.7573725653182768</v>
      </c>
      <c r="J5" s="2"/>
      <c r="K5" s="2"/>
      <c r="L5" s="2">
        <v>1.2919690398767307</v>
      </c>
      <c r="M5" s="2"/>
      <c r="N5" s="2"/>
      <c r="O5" s="2"/>
      <c r="P5" s="2"/>
    </row>
    <row r="6" spans="1:16">
      <c r="A6" t="s">
        <v>190</v>
      </c>
      <c r="B6" s="2">
        <v>2.9866159779924772</v>
      </c>
      <c r="C6" s="2">
        <v>1.3123852719536364</v>
      </c>
      <c r="D6" s="2">
        <v>0.54234562366649908</v>
      </c>
      <c r="E6" s="2"/>
      <c r="F6" s="2">
        <v>1.3617841238610473</v>
      </c>
      <c r="G6" s="2">
        <v>0.94659863701139901</v>
      </c>
      <c r="H6" s="2">
        <v>0.91091342360628413</v>
      </c>
      <c r="I6" s="2">
        <v>1.5157728546648321</v>
      </c>
      <c r="J6" s="2"/>
      <c r="K6" s="2">
        <v>6.2481997407253208E-2</v>
      </c>
      <c r="L6" s="2">
        <v>5.2811853546339522</v>
      </c>
      <c r="M6" s="2"/>
      <c r="N6" s="2"/>
      <c r="O6" s="2"/>
      <c r="P6" s="2"/>
    </row>
    <row r="7" spans="1:16">
      <c r="A7" t="s">
        <v>191</v>
      </c>
      <c r="B7" s="2">
        <v>2.9866159779924772</v>
      </c>
      <c r="C7" s="2">
        <v>2.3754501184630508</v>
      </c>
      <c r="D7" s="2">
        <v>0.46537235475630545</v>
      </c>
      <c r="E7" s="2">
        <v>0.18785337071473845</v>
      </c>
      <c r="F7" s="2">
        <v>2.7578513375452274</v>
      </c>
      <c r="G7" s="2">
        <v>2.0113847841723365</v>
      </c>
      <c r="H7" s="2"/>
      <c r="I7" s="2">
        <v>1.0023372685877736</v>
      </c>
      <c r="J7" s="2"/>
      <c r="K7" s="2">
        <v>0.1537042614893939</v>
      </c>
      <c r="L7" s="2">
        <v>6.2886583624808345</v>
      </c>
      <c r="M7" s="2"/>
      <c r="N7" s="2"/>
      <c r="O7" s="2"/>
      <c r="P7" s="2"/>
    </row>
    <row r="8" spans="1:16">
      <c r="A8" t="s">
        <v>192</v>
      </c>
      <c r="B8" s="2">
        <v>9.894520868130833</v>
      </c>
      <c r="C8" s="2">
        <v>5.110632374306137</v>
      </c>
      <c r="D8" s="2">
        <v>0.85041166501877197</v>
      </c>
      <c r="E8" s="2">
        <v>3.0000000000000027E-2</v>
      </c>
      <c r="F8" s="2">
        <v>1.7738922599752189</v>
      </c>
      <c r="G8" s="2">
        <v>0.82897527104250868</v>
      </c>
      <c r="H8" s="2"/>
      <c r="I8" s="2">
        <v>1.0501851688578017</v>
      </c>
      <c r="J8" s="2"/>
      <c r="K8" s="2"/>
      <c r="L8" s="2">
        <v>6.9812378295437707</v>
      </c>
      <c r="M8" s="2"/>
      <c r="N8" s="2"/>
      <c r="O8" s="2"/>
      <c r="P8" s="2"/>
    </row>
    <row r="9" spans="1:16">
      <c r="A9" t="s">
        <v>193</v>
      </c>
      <c r="B9" s="2">
        <v>4.9664745431498121</v>
      </c>
      <c r="C9" s="2">
        <v>3.3697250959421345</v>
      </c>
      <c r="D9" s="2">
        <v>0.23020371413163604</v>
      </c>
      <c r="E9" s="2">
        <v>0.22044481932526089</v>
      </c>
      <c r="F9" s="2">
        <v>1.1912047473041729</v>
      </c>
      <c r="G9" s="2">
        <v>1.2873813022115674</v>
      </c>
      <c r="H9" s="2">
        <v>5.3541261347363416E-2</v>
      </c>
      <c r="I9" s="2">
        <v>0.92811770219935086</v>
      </c>
      <c r="J9" s="2"/>
      <c r="K9" s="2">
        <v>3.4409301068170417E-2</v>
      </c>
      <c r="L9" s="2">
        <v>6.7873775311234867</v>
      </c>
      <c r="M9" s="2"/>
      <c r="N9" s="2"/>
      <c r="O9" s="2"/>
      <c r="P9" s="2"/>
    </row>
    <row r="10" spans="1:16">
      <c r="A10" t="s">
        <v>194</v>
      </c>
      <c r="B10" s="2">
        <v>5.4469463922458283</v>
      </c>
      <c r="C10" s="2">
        <v>2.9988090969583237</v>
      </c>
      <c r="D10" s="2">
        <v>0.52781980826793506</v>
      </c>
      <c r="E10" s="2">
        <v>0.20070284664912172</v>
      </c>
      <c r="F10" s="2">
        <v>1.2229938220975953</v>
      </c>
      <c r="G10" s="2">
        <v>2.6925824035672518E-2</v>
      </c>
      <c r="H10" s="2">
        <v>0.1833712082089213</v>
      </c>
      <c r="I10" s="2">
        <v>0.47622666529153324</v>
      </c>
      <c r="J10" s="2"/>
      <c r="K10" s="2"/>
      <c r="L10" s="2">
        <v>2.9774475226273913</v>
      </c>
      <c r="M10" s="2">
        <v>0.13515423288475514</v>
      </c>
      <c r="N10" s="2"/>
      <c r="O10" s="2">
        <v>0.24738633753705974</v>
      </c>
      <c r="P10" s="2">
        <v>3.0082469978377779</v>
      </c>
    </row>
    <row r="11" spans="1:16">
      <c r="A11" t="s">
        <v>195</v>
      </c>
      <c r="B11" s="2">
        <v>3.1054645713775759</v>
      </c>
      <c r="C11" s="2">
        <v>4.0139893129007751</v>
      </c>
      <c r="D11" s="2">
        <v>0.19610796346230666</v>
      </c>
      <c r="E11" s="2">
        <v>1.6304979109155584</v>
      </c>
      <c r="F11" s="2">
        <v>1.7884140156457131</v>
      </c>
      <c r="G11" s="2">
        <v>0.12710450643291918</v>
      </c>
      <c r="H11" s="2">
        <v>7.6321687612368169E-2</v>
      </c>
      <c r="I11" s="2">
        <v>0.18288581744417043</v>
      </c>
      <c r="J11" s="2"/>
      <c r="K11" s="2"/>
      <c r="L11" s="2">
        <v>2.7748913892659326</v>
      </c>
      <c r="M11" s="2">
        <v>0.10033277962194942</v>
      </c>
      <c r="N11" s="2"/>
      <c r="O11" s="2">
        <v>0.41455799755080491</v>
      </c>
      <c r="P11" s="2">
        <v>5.7908039975032857</v>
      </c>
    </row>
    <row r="12" spans="1:16">
      <c r="A12" t="s">
        <v>196</v>
      </c>
      <c r="B12" s="2">
        <v>5.518527236241848</v>
      </c>
      <c r="C12" s="2">
        <v>2.381550686731102</v>
      </c>
      <c r="D12" s="2">
        <v>0.36131703530279263</v>
      </c>
      <c r="E12" s="2">
        <v>0.64396719636950495</v>
      </c>
      <c r="F12" s="2">
        <v>1.177649495110211</v>
      </c>
      <c r="G12" s="2">
        <v>0.84385171344597931</v>
      </c>
      <c r="H12" s="2">
        <v>0.51685194930463407</v>
      </c>
      <c r="I12" s="2">
        <v>0.3246473754203888</v>
      </c>
      <c r="J12" s="2"/>
      <c r="K12" s="2">
        <v>7.5055534994651327E-2</v>
      </c>
      <c r="L12" s="2">
        <v>1.0318036392647592</v>
      </c>
      <c r="M12" s="2">
        <v>2.8674417556808683E-2</v>
      </c>
      <c r="N12" s="2"/>
      <c r="O12" s="2">
        <v>0.29529646120466801</v>
      </c>
      <c r="P12" s="2">
        <v>2.515883370866479</v>
      </c>
    </row>
    <row r="13" spans="1:16">
      <c r="A13" t="s">
        <v>197</v>
      </c>
      <c r="B13" s="2">
        <v>5.8847428522833507</v>
      </c>
      <c r="C13" s="2">
        <v>2.2822972101712677</v>
      </c>
      <c r="D13" s="2">
        <v>0.23357033638888353</v>
      </c>
      <c r="E13" s="2">
        <v>0.28324018076537133</v>
      </c>
      <c r="F13" s="2">
        <v>0.34204666109662146</v>
      </c>
      <c r="G13" s="2">
        <v>0.24288200152886308</v>
      </c>
      <c r="H13" s="2">
        <v>0.32601976763516799</v>
      </c>
      <c r="I13" s="2">
        <v>0.48897213622046004</v>
      </c>
      <c r="J13" s="2"/>
      <c r="K13" s="2"/>
      <c r="L13" s="2">
        <v>3.352312401537183</v>
      </c>
      <c r="M13" s="2">
        <v>0.12297244497131145</v>
      </c>
      <c r="N13" s="2"/>
      <c r="O13" s="2">
        <v>0.26958301133417173</v>
      </c>
      <c r="P13" s="2">
        <v>3.4734996761191739</v>
      </c>
    </row>
    <row r="14" spans="1:16">
      <c r="A14" t="s">
        <v>198</v>
      </c>
      <c r="B14" s="2">
        <v>2.579463768563794</v>
      </c>
      <c r="C14" s="2">
        <v>3.192254515054977</v>
      </c>
      <c r="D14" s="2">
        <v>0.21853044537445113</v>
      </c>
      <c r="E14" s="2">
        <v>0.2828643577723407</v>
      </c>
      <c r="F14" s="2">
        <v>0.49459579456360103</v>
      </c>
      <c r="G14" s="2">
        <v>0.42512903203327546</v>
      </c>
      <c r="H14" s="2">
        <v>0.12958331966226913</v>
      </c>
      <c r="I14" s="2">
        <v>0.33350412291304538</v>
      </c>
      <c r="J14" s="2"/>
      <c r="K14" s="2">
        <v>5.5998236303796134E-2</v>
      </c>
      <c r="L14" s="2">
        <v>1.6573241799660072</v>
      </c>
      <c r="M14" s="2">
        <v>3.9581140290126236E-2</v>
      </c>
      <c r="N14" s="2"/>
      <c r="O14" s="2">
        <v>0.18779976038323362</v>
      </c>
      <c r="P14" s="2">
        <v>0.89184110443260267</v>
      </c>
    </row>
    <row r="15" spans="1:16">
      <c r="A15" t="s">
        <v>199</v>
      </c>
      <c r="B15" s="2">
        <v>1.7360299536586352</v>
      </c>
      <c r="C15" s="2">
        <v>2.065808138551624</v>
      </c>
      <c r="D15" s="2">
        <v>4.3817804600412902E-2</v>
      </c>
      <c r="E15" s="2"/>
      <c r="F15" s="2"/>
      <c r="G15" s="2">
        <v>0.72786025826085898</v>
      </c>
      <c r="H15" s="2">
        <v>0.20409692686455519</v>
      </c>
      <c r="I15" s="2">
        <v>0.44644171409225736</v>
      </c>
      <c r="J15" s="2"/>
      <c r="K15" s="2">
        <v>6.0156047077578934E-2</v>
      </c>
      <c r="L15" s="2">
        <v>8.8175960442742091E-2</v>
      </c>
      <c r="M15" s="2"/>
      <c r="N15" s="2"/>
      <c r="O15" s="2"/>
      <c r="P15" s="2"/>
    </row>
    <row r="16" spans="1:16">
      <c r="A16" t="s">
        <v>200</v>
      </c>
      <c r="B16" s="2">
        <v>3.7003452679501154</v>
      </c>
      <c r="C16" s="2">
        <v>2.6354312662605568</v>
      </c>
      <c r="D16" s="2">
        <v>8.8423695919136736E-2</v>
      </c>
      <c r="E16" s="2"/>
      <c r="F16" s="2"/>
      <c r="G16" s="2">
        <v>0.21664717861075355</v>
      </c>
      <c r="H16" s="2">
        <v>0.13912424503139451</v>
      </c>
      <c r="I16" s="2">
        <v>0.11143944544011325</v>
      </c>
      <c r="J16" s="2">
        <v>0.10735455276791948</v>
      </c>
      <c r="K16" s="2"/>
      <c r="L16" s="2">
        <v>0.54546740863002152</v>
      </c>
      <c r="M16" s="2"/>
      <c r="N16" s="2"/>
      <c r="O16" s="2"/>
      <c r="P16" s="2">
        <v>4.1551541634997108E-2</v>
      </c>
    </row>
    <row r="17" spans="1:16">
      <c r="A17" t="s">
        <v>201</v>
      </c>
      <c r="B17" s="2">
        <v>4.1135971646058218</v>
      </c>
      <c r="C17" s="2">
        <v>1.7031311034549153</v>
      </c>
      <c r="D17" s="2">
        <v>0.13829870068892519</v>
      </c>
      <c r="E17" s="2"/>
      <c r="F17" s="2"/>
      <c r="G17" s="2">
        <v>0.64482239288608623</v>
      </c>
      <c r="H17" s="2">
        <v>0.31091263510296036</v>
      </c>
      <c r="I17" s="2">
        <v>0.43245102484430459</v>
      </c>
      <c r="J17" s="2"/>
      <c r="K17" s="2">
        <v>2.6246692913372904E-2</v>
      </c>
      <c r="L17" s="2">
        <v>0.31786918115245266</v>
      </c>
      <c r="M17" s="2"/>
      <c r="N17" s="2"/>
      <c r="O17" s="2"/>
      <c r="P17" s="2">
        <v>2.7688746209726951E-2</v>
      </c>
    </row>
    <row r="20" spans="1:16">
      <c r="A20" t="s">
        <v>202</v>
      </c>
      <c r="B20" s="2">
        <f>B4</f>
        <v>2.53929397449151</v>
      </c>
      <c r="C20" s="2">
        <f t="shared" ref="C20:P21" si="0">C4</f>
        <v>2.6468828627064123</v>
      </c>
      <c r="D20" s="2">
        <f t="shared" si="0"/>
        <v>0.6410581530216708</v>
      </c>
      <c r="E20" s="2">
        <f t="shared" si="0"/>
        <v>0</v>
      </c>
      <c r="F20" s="2">
        <f t="shared" si="0"/>
        <v>1.1315328835993561</v>
      </c>
      <c r="G20" s="2">
        <f t="shared" si="0"/>
        <v>0</v>
      </c>
      <c r="H20" s="2">
        <f t="shared" si="0"/>
        <v>0</v>
      </c>
      <c r="I20" s="2">
        <f t="shared" si="0"/>
        <v>0</v>
      </c>
      <c r="J20" s="2">
        <f t="shared" si="0"/>
        <v>0</v>
      </c>
      <c r="K20" s="2">
        <f t="shared" si="0"/>
        <v>0</v>
      </c>
      <c r="L20" s="2">
        <f t="shared" si="0"/>
        <v>4.4062644798816795</v>
      </c>
      <c r="M20" s="2">
        <f t="shared" si="0"/>
        <v>7.3047929470998682E-2</v>
      </c>
      <c r="N20" s="2">
        <f t="shared" si="0"/>
        <v>0</v>
      </c>
      <c r="O20" s="2">
        <f t="shared" si="0"/>
        <v>0</v>
      </c>
      <c r="P20" s="2">
        <f t="shared" si="0"/>
        <v>0</v>
      </c>
    </row>
    <row r="21" spans="1:16">
      <c r="A21" t="s">
        <v>203</v>
      </c>
      <c r="B21" s="2">
        <f>B5</f>
        <v>3.9465061684355689</v>
      </c>
      <c r="C21" s="2">
        <f t="shared" si="0"/>
        <v>5.0903518181608591</v>
      </c>
      <c r="D21" s="2">
        <f t="shared" si="0"/>
        <v>0.21229492646426842</v>
      </c>
      <c r="E21" s="2">
        <f t="shared" si="0"/>
        <v>0</v>
      </c>
      <c r="F21" s="2">
        <f t="shared" si="0"/>
        <v>0.90008178640733572</v>
      </c>
      <c r="G21" s="2">
        <f t="shared" si="0"/>
        <v>0</v>
      </c>
      <c r="H21" s="2">
        <f t="shared" si="0"/>
        <v>0</v>
      </c>
      <c r="I21" s="2">
        <f t="shared" si="0"/>
        <v>1.7573725653182768</v>
      </c>
      <c r="J21" s="2">
        <f t="shared" si="0"/>
        <v>0</v>
      </c>
      <c r="K21" s="2">
        <f t="shared" si="0"/>
        <v>0</v>
      </c>
      <c r="L21" s="2">
        <f t="shared" si="0"/>
        <v>1.2919690398767307</v>
      </c>
      <c r="M21" s="2">
        <f t="shared" si="0"/>
        <v>0</v>
      </c>
      <c r="N21" s="2">
        <f t="shared" si="0"/>
        <v>0</v>
      </c>
      <c r="O21" s="2">
        <f t="shared" si="0"/>
        <v>0</v>
      </c>
      <c r="P21" s="2">
        <f t="shared" si="0"/>
        <v>0</v>
      </c>
    </row>
    <row r="22" spans="1:16">
      <c r="A22" t="s">
        <v>204</v>
      </c>
      <c r="B22" s="2">
        <f t="shared" ref="B22:P25" si="1">B6</f>
        <v>2.9866159779924772</v>
      </c>
      <c r="C22" s="2">
        <f t="shared" si="1"/>
        <v>1.3123852719536364</v>
      </c>
      <c r="D22" s="2">
        <f t="shared" si="1"/>
        <v>0.54234562366649908</v>
      </c>
      <c r="E22" s="2">
        <f t="shared" si="1"/>
        <v>0</v>
      </c>
      <c r="F22" s="2">
        <f t="shared" si="1"/>
        <v>1.3617841238610473</v>
      </c>
      <c r="G22" s="2">
        <f t="shared" si="1"/>
        <v>0.94659863701139901</v>
      </c>
      <c r="H22" s="2">
        <f t="shared" si="1"/>
        <v>0.91091342360628413</v>
      </c>
      <c r="I22" s="2">
        <f t="shared" si="1"/>
        <v>1.5157728546648321</v>
      </c>
      <c r="J22" s="2">
        <f t="shared" si="1"/>
        <v>0</v>
      </c>
      <c r="K22" s="2">
        <f t="shared" si="1"/>
        <v>6.2481997407253208E-2</v>
      </c>
      <c r="L22" s="2">
        <f t="shared" si="1"/>
        <v>5.2811853546339522</v>
      </c>
      <c r="M22" s="2">
        <f t="shared" si="1"/>
        <v>0</v>
      </c>
      <c r="N22" s="2">
        <f t="shared" si="1"/>
        <v>0</v>
      </c>
      <c r="O22" s="2">
        <f t="shared" si="1"/>
        <v>0</v>
      </c>
      <c r="P22" s="2">
        <f t="shared" si="1"/>
        <v>0</v>
      </c>
    </row>
    <row r="23" spans="1:16">
      <c r="A23" t="s">
        <v>205</v>
      </c>
      <c r="B23" s="2">
        <f t="shared" si="1"/>
        <v>2.9866159779924772</v>
      </c>
      <c r="C23" s="2">
        <f t="shared" si="1"/>
        <v>2.3754501184630508</v>
      </c>
      <c r="D23" s="2">
        <f t="shared" si="1"/>
        <v>0.46537235475630545</v>
      </c>
      <c r="E23" s="2">
        <f t="shared" si="1"/>
        <v>0.18785337071473845</v>
      </c>
      <c r="F23" s="2">
        <f t="shared" si="1"/>
        <v>2.7578513375452274</v>
      </c>
      <c r="G23" s="2">
        <f t="shared" si="1"/>
        <v>2.0113847841723365</v>
      </c>
      <c r="H23" s="2">
        <f t="shared" si="1"/>
        <v>0</v>
      </c>
      <c r="I23" s="2">
        <f t="shared" si="1"/>
        <v>1.0023372685877736</v>
      </c>
      <c r="J23" s="2">
        <f t="shared" si="1"/>
        <v>0</v>
      </c>
      <c r="K23" s="2">
        <f t="shared" si="1"/>
        <v>0.1537042614893939</v>
      </c>
      <c r="L23" s="2">
        <f t="shared" si="1"/>
        <v>6.2886583624808345</v>
      </c>
      <c r="M23" s="2">
        <f t="shared" si="1"/>
        <v>0</v>
      </c>
      <c r="N23" s="2">
        <f t="shared" si="1"/>
        <v>0</v>
      </c>
      <c r="O23" s="2">
        <f t="shared" si="1"/>
        <v>0</v>
      </c>
      <c r="P23" s="2">
        <f t="shared" si="1"/>
        <v>0</v>
      </c>
    </row>
    <row r="24" spans="1:16">
      <c r="A24" t="s">
        <v>206</v>
      </c>
      <c r="B24" s="2">
        <f t="shared" si="1"/>
        <v>9.894520868130833</v>
      </c>
      <c r="C24" s="2">
        <f t="shared" si="1"/>
        <v>5.110632374306137</v>
      </c>
      <c r="D24" s="2">
        <f t="shared" si="1"/>
        <v>0.85041166501877197</v>
      </c>
      <c r="E24" s="2">
        <f t="shared" si="1"/>
        <v>3.0000000000000027E-2</v>
      </c>
      <c r="F24" s="2">
        <f t="shared" si="1"/>
        <v>1.7738922599752189</v>
      </c>
      <c r="G24" s="2">
        <f t="shared" si="1"/>
        <v>0.82897527104250868</v>
      </c>
      <c r="H24" s="2">
        <f t="shared" si="1"/>
        <v>0</v>
      </c>
      <c r="I24" s="2">
        <f t="shared" si="1"/>
        <v>1.0501851688578017</v>
      </c>
      <c r="J24" s="2">
        <f t="shared" si="1"/>
        <v>0</v>
      </c>
      <c r="K24" s="2">
        <f t="shared" si="1"/>
        <v>0</v>
      </c>
      <c r="L24" s="2">
        <f t="shared" si="1"/>
        <v>6.9812378295437707</v>
      </c>
      <c r="M24" s="2">
        <f t="shared" si="1"/>
        <v>0</v>
      </c>
      <c r="N24" s="2">
        <f t="shared" si="1"/>
        <v>0</v>
      </c>
      <c r="O24" s="2">
        <f t="shared" si="1"/>
        <v>0</v>
      </c>
      <c r="P24" s="2">
        <f t="shared" si="1"/>
        <v>0</v>
      </c>
    </row>
    <row r="25" spans="1:16">
      <c r="A25" t="s">
        <v>207</v>
      </c>
      <c r="B25" s="2">
        <f t="shared" si="1"/>
        <v>4.9664745431498121</v>
      </c>
      <c r="C25" s="2">
        <f t="shared" si="1"/>
        <v>3.3697250959421345</v>
      </c>
      <c r="D25" s="2">
        <f t="shared" si="1"/>
        <v>0.23020371413163604</v>
      </c>
      <c r="E25" s="2">
        <f t="shared" si="1"/>
        <v>0.22044481932526089</v>
      </c>
      <c r="F25" s="2">
        <f t="shared" si="1"/>
        <v>1.1912047473041729</v>
      </c>
      <c r="G25" s="2">
        <f t="shared" si="1"/>
        <v>1.2873813022115674</v>
      </c>
      <c r="H25" s="2">
        <f t="shared" si="1"/>
        <v>5.3541261347363416E-2</v>
      </c>
      <c r="I25" s="2">
        <f t="shared" si="1"/>
        <v>0.92811770219935086</v>
      </c>
      <c r="J25" s="2">
        <f t="shared" si="1"/>
        <v>0</v>
      </c>
      <c r="K25" s="2">
        <f t="shared" si="1"/>
        <v>3.4409301068170417E-2</v>
      </c>
      <c r="L25" s="2">
        <f t="shared" si="1"/>
        <v>6.7873775311234867</v>
      </c>
      <c r="M25" s="2">
        <f t="shared" si="1"/>
        <v>0</v>
      </c>
      <c r="N25" s="2">
        <f t="shared" si="1"/>
        <v>0</v>
      </c>
      <c r="O25" s="2">
        <f t="shared" si="1"/>
        <v>0</v>
      </c>
      <c r="P25" s="2">
        <f t="shared" si="1"/>
        <v>0</v>
      </c>
    </row>
    <row r="27" spans="1:16">
      <c r="A27" t="s">
        <v>209</v>
      </c>
      <c r="B27" s="2">
        <f>B3</f>
        <v>2.000831459821677</v>
      </c>
      <c r="C27" s="2">
        <f t="shared" ref="C27:P27" si="2">C3</f>
        <v>4.9392075709138155</v>
      </c>
      <c r="D27" s="2">
        <f t="shared" si="2"/>
        <v>0.2712931993250105</v>
      </c>
      <c r="E27" s="2">
        <f t="shared" si="2"/>
        <v>1.2007393555638959</v>
      </c>
      <c r="F27" s="2">
        <f t="shared" si="2"/>
        <v>0.85786636131600069</v>
      </c>
      <c r="G27" s="2">
        <f t="shared" si="2"/>
        <v>0</v>
      </c>
      <c r="H27" s="2">
        <f t="shared" si="2"/>
        <v>0</v>
      </c>
      <c r="I27" s="2">
        <f t="shared" si="2"/>
        <v>0</v>
      </c>
      <c r="J27" s="2">
        <f t="shared" si="2"/>
        <v>0</v>
      </c>
      <c r="K27" s="2">
        <f t="shared" si="2"/>
        <v>0</v>
      </c>
      <c r="L27" s="2">
        <f t="shared" si="2"/>
        <v>2.7372442569944258</v>
      </c>
      <c r="M27" s="2">
        <f t="shared" si="2"/>
        <v>0.12579745625409122</v>
      </c>
      <c r="N27" s="2">
        <f t="shared" si="2"/>
        <v>3.4409301068170549E-2</v>
      </c>
      <c r="O27" s="2">
        <f t="shared" si="2"/>
        <v>0.27133415233291508</v>
      </c>
      <c r="P27" s="2">
        <f t="shared" si="2"/>
        <v>4.7224131476926052</v>
      </c>
    </row>
    <row r="28" spans="1:16">
      <c r="A28" t="s">
        <v>203</v>
      </c>
      <c r="B28" s="2">
        <f>B10</f>
        <v>5.4469463922458283</v>
      </c>
      <c r="C28" s="2">
        <f t="shared" ref="C28:P28" si="3">C10</f>
        <v>2.9988090969583237</v>
      </c>
      <c r="D28" s="2">
        <f t="shared" si="3"/>
        <v>0.52781980826793506</v>
      </c>
      <c r="E28" s="2">
        <f t="shared" si="3"/>
        <v>0.20070284664912172</v>
      </c>
      <c r="F28" s="2">
        <f t="shared" si="3"/>
        <v>1.2229938220975953</v>
      </c>
      <c r="G28" s="2">
        <f t="shared" si="3"/>
        <v>2.6925824035672518E-2</v>
      </c>
      <c r="H28" s="2">
        <f t="shared" si="3"/>
        <v>0.1833712082089213</v>
      </c>
      <c r="I28" s="2">
        <f t="shared" si="3"/>
        <v>0.47622666529153324</v>
      </c>
      <c r="J28" s="2">
        <f t="shared" si="3"/>
        <v>0</v>
      </c>
      <c r="K28" s="2">
        <f t="shared" si="3"/>
        <v>0</v>
      </c>
      <c r="L28" s="2">
        <f t="shared" si="3"/>
        <v>2.9774475226273913</v>
      </c>
      <c r="M28" s="2">
        <f t="shared" si="3"/>
        <v>0.13515423288475514</v>
      </c>
      <c r="N28" s="2">
        <f t="shared" si="3"/>
        <v>0</v>
      </c>
      <c r="O28" s="2">
        <f t="shared" si="3"/>
        <v>0.24738633753705974</v>
      </c>
      <c r="P28" s="2">
        <f t="shared" si="3"/>
        <v>3.0082469978377779</v>
      </c>
    </row>
    <row r="29" spans="1:16">
      <c r="A29" t="s">
        <v>204</v>
      </c>
      <c r="B29" s="2">
        <f t="shared" ref="B29:P32" si="4">B11</f>
        <v>3.1054645713775759</v>
      </c>
      <c r="C29" s="2">
        <f t="shared" si="4"/>
        <v>4.0139893129007751</v>
      </c>
      <c r="D29" s="2">
        <f t="shared" si="4"/>
        <v>0.19610796346230666</v>
      </c>
      <c r="E29" s="2">
        <f t="shared" si="4"/>
        <v>1.6304979109155584</v>
      </c>
      <c r="F29" s="2">
        <f t="shared" si="4"/>
        <v>1.7884140156457131</v>
      </c>
      <c r="G29" s="2">
        <f t="shared" si="4"/>
        <v>0.12710450643291918</v>
      </c>
      <c r="H29" s="2">
        <f t="shared" si="4"/>
        <v>7.6321687612368169E-2</v>
      </c>
      <c r="I29" s="2">
        <f t="shared" si="4"/>
        <v>0.18288581744417043</v>
      </c>
      <c r="J29" s="2">
        <f t="shared" si="4"/>
        <v>0</v>
      </c>
      <c r="K29" s="2">
        <f t="shared" si="4"/>
        <v>0</v>
      </c>
      <c r="L29" s="2">
        <f t="shared" si="4"/>
        <v>2.7748913892659326</v>
      </c>
      <c r="M29" s="2">
        <f t="shared" si="4"/>
        <v>0.10033277962194942</v>
      </c>
      <c r="N29" s="2">
        <f t="shared" si="4"/>
        <v>0</v>
      </c>
      <c r="O29" s="2">
        <f t="shared" si="4"/>
        <v>0.41455799755080491</v>
      </c>
      <c r="P29" s="2">
        <f t="shared" si="4"/>
        <v>5.7908039975032857</v>
      </c>
    </row>
    <row r="30" spans="1:16">
      <c r="A30" t="s">
        <v>205</v>
      </c>
      <c r="B30" s="2">
        <f t="shared" si="4"/>
        <v>5.518527236241848</v>
      </c>
      <c r="C30" s="2">
        <f t="shared" si="4"/>
        <v>2.381550686731102</v>
      </c>
      <c r="D30" s="2">
        <f t="shared" si="4"/>
        <v>0.36131703530279263</v>
      </c>
      <c r="E30" s="2">
        <f t="shared" si="4"/>
        <v>0.64396719636950495</v>
      </c>
      <c r="F30" s="2">
        <f t="shared" si="4"/>
        <v>1.177649495110211</v>
      </c>
      <c r="G30" s="2">
        <f t="shared" si="4"/>
        <v>0.84385171344597931</v>
      </c>
      <c r="H30" s="2">
        <f t="shared" si="4"/>
        <v>0.51685194930463407</v>
      </c>
      <c r="I30" s="2">
        <f t="shared" si="4"/>
        <v>0.3246473754203888</v>
      </c>
      <c r="J30" s="2">
        <f t="shared" si="4"/>
        <v>0</v>
      </c>
      <c r="K30" s="2">
        <f t="shared" si="4"/>
        <v>7.5055534994651327E-2</v>
      </c>
      <c r="L30" s="2">
        <f t="shared" si="4"/>
        <v>1.0318036392647592</v>
      </c>
      <c r="M30" s="2">
        <f t="shared" si="4"/>
        <v>2.8674417556808683E-2</v>
      </c>
      <c r="N30" s="2">
        <f t="shared" si="4"/>
        <v>0</v>
      </c>
      <c r="O30" s="2">
        <f t="shared" si="4"/>
        <v>0.29529646120466801</v>
      </c>
      <c r="P30" s="2">
        <f t="shared" si="4"/>
        <v>2.515883370866479</v>
      </c>
    </row>
    <row r="31" spans="1:16">
      <c r="A31" t="s">
        <v>206</v>
      </c>
      <c r="B31" s="2">
        <f t="shared" si="4"/>
        <v>5.8847428522833507</v>
      </c>
      <c r="C31" s="2">
        <f t="shared" si="4"/>
        <v>2.2822972101712677</v>
      </c>
      <c r="D31" s="2">
        <f t="shared" si="4"/>
        <v>0.23357033638888353</v>
      </c>
      <c r="E31" s="2">
        <f t="shared" si="4"/>
        <v>0.28324018076537133</v>
      </c>
      <c r="F31" s="2">
        <f t="shared" si="4"/>
        <v>0.34204666109662146</v>
      </c>
      <c r="G31" s="2">
        <f t="shared" si="4"/>
        <v>0.24288200152886308</v>
      </c>
      <c r="H31" s="2">
        <f t="shared" si="4"/>
        <v>0.32601976763516799</v>
      </c>
      <c r="I31" s="2">
        <f t="shared" si="4"/>
        <v>0.48897213622046004</v>
      </c>
      <c r="J31" s="2">
        <f t="shared" si="4"/>
        <v>0</v>
      </c>
      <c r="K31" s="2">
        <f t="shared" si="4"/>
        <v>0</v>
      </c>
      <c r="L31" s="2">
        <f t="shared" si="4"/>
        <v>3.352312401537183</v>
      </c>
      <c r="M31" s="2">
        <f t="shared" si="4"/>
        <v>0.12297244497131145</v>
      </c>
      <c r="N31" s="2">
        <f t="shared" si="4"/>
        <v>0</v>
      </c>
      <c r="O31" s="2">
        <f t="shared" si="4"/>
        <v>0.26958301133417173</v>
      </c>
      <c r="P31" s="2">
        <f t="shared" si="4"/>
        <v>3.4734996761191739</v>
      </c>
    </row>
    <row r="32" spans="1:16">
      <c r="A32" t="s">
        <v>207</v>
      </c>
      <c r="B32" s="2">
        <f t="shared" si="4"/>
        <v>2.579463768563794</v>
      </c>
      <c r="C32" s="2">
        <f t="shared" si="4"/>
        <v>3.192254515054977</v>
      </c>
      <c r="D32" s="2">
        <f t="shared" si="4"/>
        <v>0.21853044537445113</v>
      </c>
      <c r="E32" s="2">
        <f t="shared" si="4"/>
        <v>0.2828643577723407</v>
      </c>
      <c r="F32" s="2">
        <f t="shared" si="4"/>
        <v>0.49459579456360103</v>
      </c>
      <c r="G32" s="2">
        <f t="shared" si="4"/>
        <v>0.42512903203327546</v>
      </c>
      <c r="H32" s="2">
        <f t="shared" si="4"/>
        <v>0.12958331966226913</v>
      </c>
      <c r="I32" s="2">
        <f t="shared" si="4"/>
        <v>0.33350412291304538</v>
      </c>
      <c r="J32" s="2">
        <f t="shared" si="4"/>
        <v>0</v>
      </c>
      <c r="K32" s="2">
        <f t="shared" si="4"/>
        <v>5.5998236303796134E-2</v>
      </c>
      <c r="L32" s="2">
        <f t="shared" si="4"/>
        <v>1.6573241799660072</v>
      </c>
      <c r="M32" s="2">
        <f t="shared" si="4"/>
        <v>3.9581140290126236E-2</v>
      </c>
      <c r="N32" s="2">
        <f t="shared" si="4"/>
        <v>0</v>
      </c>
      <c r="O32" s="2">
        <f t="shared" si="4"/>
        <v>0.18779976038323362</v>
      </c>
      <c r="P32" s="2">
        <f t="shared" si="4"/>
        <v>0.89184110443260267</v>
      </c>
    </row>
    <row r="34" spans="1:16">
      <c r="A34" t="s">
        <v>208</v>
      </c>
      <c r="B34" s="2">
        <f>B2</f>
        <v>5.7940092984046956</v>
      </c>
      <c r="C34" s="2">
        <f t="shared" ref="C34:P34" si="5">C2</f>
        <v>1.1403939834548416</v>
      </c>
      <c r="D34" s="2">
        <f t="shared" si="5"/>
        <v>0</v>
      </c>
      <c r="E34" s="2">
        <f t="shared" si="5"/>
        <v>0</v>
      </c>
      <c r="F34" s="2">
        <f t="shared" si="5"/>
        <v>0</v>
      </c>
      <c r="G34" s="2">
        <f t="shared" si="5"/>
        <v>2.0195186445179281</v>
      </c>
      <c r="H34" s="2">
        <f t="shared" si="5"/>
        <v>9.3941471140279828E-2</v>
      </c>
      <c r="I34" s="2">
        <f t="shared" si="5"/>
        <v>1.8904561591837878</v>
      </c>
      <c r="J34" s="2">
        <f t="shared" si="5"/>
        <v>0</v>
      </c>
      <c r="K34" s="2">
        <f t="shared" si="5"/>
        <v>0.17679366504487629</v>
      </c>
      <c r="L34" s="2">
        <f t="shared" si="5"/>
        <v>0</v>
      </c>
      <c r="M34" s="2">
        <f t="shared" si="5"/>
        <v>0</v>
      </c>
      <c r="N34" s="2">
        <f t="shared" si="5"/>
        <v>0</v>
      </c>
      <c r="O34" s="2">
        <f t="shared" si="5"/>
        <v>0</v>
      </c>
      <c r="P34" s="2">
        <f t="shared" si="5"/>
        <v>0</v>
      </c>
    </row>
    <row r="35" spans="1:16">
      <c r="A35" t="s">
        <v>205</v>
      </c>
      <c r="B35" s="2">
        <f>B15</f>
        <v>1.7360299536586352</v>
      </c>
      <c r="C35" s="2">
        <f t="shared" ref="C35:P35" si="6">C15</f>
        <v>2.065808138551624</v>
      </c>
      <c r="D35" s="2">
        <f t="shared" si="6"/>
        <v>4.3817804600412902E-2</v>
      </c>
      <c r="E35" s="2">
        <f t="shared" si="6"/>
        <v>0</v>
      </c>
      <c r="F35" s="2">
        <f t="shared" si="6"/>
        <v>0</v>
      </c>
      <c r="G35" s="2">
        <f t="shared" si="6"/>
        <v>0.72786025826085898</v>
      </c>
      <c r="H35" s="2">
        <f t="shared" si="6"/>
        <v>0.20409692686455519</v>
      </c>
      <c r="I35" s="2">
        <f t="shared" si="6"/>
        <v>0.44644171409225736</v>
      </c>
      <c r="J35" s="2">
        <f t="shared" si="6"/>
        <v>0</v>
      </c>
      <c r="K35" s="2">
        <f t="shared" si="6"/>
        <v>6.0156047077578934E-2</v>
      </c>
      <c r="L35" s="2">
        <f t="shared" si="6"/>
        <v>8.8175960442742091E-2</v>
      </c>
      <c r="M35" s="2">
        <f t="shared" si="6"/>
        <v>0</v>
      </c>
      <c r="N35" s="2">
        <f t="shared" si="6"/>
        <v>0</v>
      </c>
      <c r="O35" s="2">
        <f t="shared" si="6"/>
        <v>0</v>
      </c>
      <c r="P35" s="2">
        <f t="shared" si="6"/>
        <v>0</v>
      </c>
    </row>
    <row r="36" spans="1:16">
      <c r="A36" t="s">
        <v>206</v>
      </c>
      <c r="B36" s="2">
        <f t="shared" ref="B36:P37" si="7">B16</f>
        <v>3.7003452679501154</v>
      </c>
      <c r="C36" s="2">
        <f t="shared" si="7"/>
        <v>2.6354312662605568</v>
      </c>
      <c r="D36" s="2">
        <f t="shared" si="7"/>
        <v>8.8423695919136736E-2</v>
      </c>
      <c r="E36" s="2">
        <f t="shared" si="7"/>
        <v>0</v>
      </c>
      <c r="F36" s="2">
        <f t="shared" si="7"/>
        <v>0</v>
      </c>
      <c r="G36" s="2">
        <f t="shared" si="7"/>
        <v>0.21664717861075355</v>
      </c>
      <c r="H36" s="2">
        <f t="shared" si="7"/>
        <v>0.13912424503139451</v>
      </c>
      <c r="I36" s="2">
        <f t="shared" si="7"/>
        <v>0.11143944544011325</v>
      </c>
      <c r="J36" s="2">
        <f t="shared" si="7"/>
        <v>0.10735455276791948</v>
      </c>
      <c r="K36" s="2">
        <f t="shared" si="7"/>
        <v>0</v>
      </c>
      <c r="L36" s="2">
        <f t="shared" si="7"/>
        <v>0.54546740863002152</v>
      </c>
      <c r="M36" s="2">
        <f t="shared" si="7"/>
        <v>0</v>
      </c>
      <c r="N36" s="2">
        <f t="shared" si="7"/>
        <v>0</v>
      </c>
      <c r="O36" s="2">
        <f t="shared" si="7"/>
        <v>0</v>
      </c>
      <c r="P36" s="2">
        <f t="shared" si="7"/>
        <v>4.1551541634997108E-2</v>
      </c>
    </row>
    <row r="37" spans="1:16">
      <c r="A37" t="s">
        <v>207</v>
      </c>
      <c r="B37" s="2">
        <f t="shared" si="7"/>
        <v>4.1135971646058218</v>
      </c>
      <c r="C37" s="2">
        <f t="shared" si="7"/>
        <v>1.7031311034549153</v>
      </c>
      <c r="D37" s="2">
        <f t="shared" si="7"/>
        <v>0.13829870068892519</v>
      </c>
      <c r="E37" s="2">
        <f t="shared" si="7"/>
        <v>0</v>
      </c>
      <c r="F37" s="2">
        <f t="shared" si="7"/>
        <v>0</v>
      </c>
      <c r="G37" s="2">
        <f t="shared" si="7"/>
        <v>0.64482239288608623</v>
      </c>
      <c r="H37" s="2">
        <f t="shared" si="7"/>
        <v>0.31091263510296036</v>
      </c>
      <c r="I37" s="2">
        <f t="shared" si="7"/>
        <v>0.43245102484430459</v>
      </c>
      <c r="J37" s="2">
        <f t="shared" si="7"/>
        <v>0</v>
      </c>
      <c r="K37" s="2">
        <f t="shared" si="7"/>
        <v>2.6246692913372904E-2</v>
      </c>
      <c r="L37" s="2">
        <f t="shared" si="7"/>
        <v>0.31786918115245266</v>
      </c>
      <c r="M37" s="2">
        <f t="shared" si="7"/>
        <v>0</v>
      </c>
      <c r="N37" s="2">
        <f t="shared" si="7"/>
        <v>0</v>
      </c>
      <c r="O37" s="2">
        <f t="shared" si="7"/>
        <v>0</v>
      </c>
      <c r="P37" s="2">
        <f t="shared" si="7"/>
        <v>2.7688746209726951E-2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opLeftCell="K1" zoomScale="75" zoomScaleNormal="75" zoomScalePageLayoutView="75" workbookViewId="0">
      <selection activeCell="AG39" sqref="AG39"/>
    </sheetView>
  </sheetViews>
  <sheetFormatPr baseColWidth="10" defaultRowHeight="15" x14ac:dyDescent="0"/>
  <cols>
    <col min="1" max="1" width="15.5" bestFit="1" customWidth="1"/>
  </cols>
  <sheetData>
    <row r="1" spans="1:29">
      <c r="B1" s="6" t="s">
        <v>0</v>
      </c>
      <c r="C1" s="6" t="s">
        <v>1</v>
      </c>
      <c r="D1" s="6" t="s">
        <v>10</v>
      </c>
      <c r="E1" s="6" t="s">
        <v>3</v>
      </c>
      <c r="F1" s="6" t="s">
        <v>11</v>
      </c>
      <c r="G1" s="6" t="s">
        <v>2</v>
      </c>
      <c r="H1" s="6" t="s">
        <v>8</v>
      </c>
      <c r="I1" s="6" t="s">
        <v>4</v>
      </c>
      <c r="J1" s="6" t="s">
        <v>81</v>
      </c>
      <c r="K1" s="6" t="s">
        <v>5</v>
      </c>
      <c r="L1" s="6" t="s">
        <v>12</v>
      </c>
      <c r="M1" s="6" t="s">
        <v>28</v>
      </c>
      <c r="N1" s="6" t="s">
        <v>37</v>
      </c>
      <c r="O1" s="6" t="s">
        <v>25</v>
      </c>
      <c r="P1" s="6" t="s">
        <v>26</v>
      </c>
    </row>
    <row r="2" spans="1:29">
      <c r="A2" t="s">
        <v>186</v>
      </c>
      <c r="B2" s="2">
        <v>42.922499999999999</v>
      </c>
      <c r="C2" s="2">
        <v>43.096250000000005</v>
      </c>
      <c r="D2" s="2"/>
      <c r="E2" s="2"/>
      <c r="F2" s="2"/>
      <c r="G2" s="2">
        <v>6.9833333333333343</v>
      </c>
      <c r="H2" s="2">
        <v>0.495</v>
      </c>
      <c r="I2" s="2">
        <v>2.3442857142857143</v>
      </c>
      <c r="J2" s="2"/>
      <c r="K2" s="2">
        <v>0.6180000000000001</v>
      </c>
      <c r="L2" s="2"/>
      <c r="M2" s="2"/>
      <c r="N2" s="2"/>
      <c r="O2" s="2"/>
      <c r="P2" s="2"/>
      <c r="S2" t="s">
        <v>202</v>
      </c>
    </row>
    <row r="3" spans="1:29">
      <c r="A3" t="s">
        <v>187</v>
      </c>
      <c r="B3" s="2">
        <v>13.841428571428574</v>
      </c>
      <c r="C3" s="2">
        <v>44.909999999999989</v>
      </c>
      <c r="D3" s="2">
        <v>2.29</v>
      </c>
      <c r="E3" s="2">
        <v>1.8800000000000001</v>
      </c>
      <c r="F3" s="2">
        <v>6.7128571428571417</v>
      </c>
      <c r="G3" s="2"/>
      <c r="H3" s="2"/>
      <c r="I3" s="2"/>
      <c r="J3" s="2"/>
      <c r="K3" s="2"/>
      <c r="L3" s="2">
        <v>12.122857142857143</v>
      </c>
      <c r="M3" s="2">
        <v>0.30499999999999999</v>
      </c>
      <c r="N3" s="2">
        <v>0.20400000000000001</v>
      </c>
      <c r="O3" s="2">
        <v>1.3666666666666669</v>
      </c>
      <c r="P3" s="2">
        <v>12.56875</v>
      </c>
      <c r="S3" s="6" t="s">
        <v>0</v>
      </c>
      <c r="T3" s="6" t="s">
        <v>1</v>
      </c>
      <c r="U3" s="6" t="s">
        <v>10</v>
      </c>
      <c r="V3" s="6" t="s">
        <v>11</v>
      </c>
      <c r="W3" s="6" t="s">
        <v>12</v>
      </c>
      <c r="X3" s="6" t="s">
        <v>28</v>
      </c>
      <c r="Y3" s="6" t="s">
        <v>225</v>
      </c>
    </row>
    <row r="4" spans="1:29">
      <c r="A4" t="s">
        <v>188</v>
      </c>
      <c r="B4" s="2">
        <v>6.9883333333333333</v>
      </c>
      <c r="C4" s="2">
        <v>42.366666666666667</v>
      </c>
      <c r="D4" s="2">
        <v>1.5133333333333334</v>
      </c>
      <c r="E4" s="2"/>
      <c r="F4" s="2">
        <v>11.13</v>
      </c>
      <c r="G4" s="2"/>
      <c r="H4" s="2"/>
      <c r="I4" s="2"/>
      <c r="J4" s="2"/>
      <c r="K4" s="2"/>
      <c r="L4" s="2">
        <v>34.589999999999996</v>
      </c>
      <c r="M4" s="2">
        <v>0.248</v>
      </c>
      <c r="N4" s="2"/>
      <c r="O4" s="2"/>
      <c r="P4" s="2"/>
      <c r="S4" s="2">
        <v>6.9883333333333333</v>
      </c>
      <c r="T4" s="2">
        <v>42.366666666666667</v>
      </c>
      <c r="U4" s="2">
        <v>1.5133333333333334</v>
      </c>
      <c r="V4" s="2">
        <v>11.13</v>
      </c>
      <c r="W4" s="2">
        <v>34.589999999999996</v>
      </c>
      <c r="X4" s="2">
        <v>0.248</v>
      </c>
      <c r="Y4" s="2">
        <f>100-Z4</f>
        <v>3.1636666666666571</v>
      </c>
      <c r="Z4" s="2">
        <f>SUM(S4:X4)</f>
        <v>96.836333333333343</v>
      </c>
    </row>
    <row r="5" spans="1:29">
      <c r="A5" t="s">
        <v>189</v>
      </c>
      <c r="B5" s="2">
        <v>12.53875</v>
      </c>
      <c r="C5" s="2">
        <v>48.754285714285707</v>
      </c>
      <c r="D5" s="2">
        <v>0.47555555555555556</v>
      </c>
      <c r="E5" s="2"/>
      <c r="F5" s="2">
        <v>2.8483333333333332</v>
      </c>
      <c r="G5" s="2"/>
      <c r="H5" s="2"/>
      <c r="I5" s="2">
        <v>5.044999999999999</v>
      </c>
      <c r="J5" s="2"/>
      <c r="K5" s="2"/>
      <c r="L5" s="2">
        <v>23.196000000000005</v>
      </c>
      <c r="M5" s="2"/>
      <c r="N5" s="2"/>
      <c r="O5" s="2"/>
      <c r="P5" s="2"/>
    </row>
    <row r="6" spans="1:29">
      <c r="A6" t="s">
        <v>190</v>
      </c>
      <c r="B6" s="2">
        <v>13.46</v>
      </c>
      <c r="C6" s="2">
        <v>45.301428571428573</v>
      </c>
      <c r="D6" s="2">
        <v>0.94571428571428573</v>
      </c>
      <c r="E6" s="2"/>
      <c r="F6" s="2">
        <v>8.8780000000000001</v>
      </c>
      <c r="G6" s="2">
        <v>3.3928571428571428</v>
      </c>
      <c r="H6" s="2">
        <v>1.4928571428571431</v>
      </c>
      <c r="I6" s="2">
        <v>2.7857142857142856</v>
      </c>
      <c r="J6" s="2"/>
      <c r="K6" s="2">
        <v>0.25600000000000001</v>
      </c>
      <c r="L6" s="2">
        <v>21.962499999999999</v>
      </c>
      <c r="M6" s="2"/>
      <c r="N6" s="2"/>
      <c r="O6" s="2"/>
      <c r="P6" s="2"/>
    </row>
    <row r="7" spans="1:29">
      <c r="A7" t="s">
        <v>191</v>
      </c>
      <c r="B7" s="2">
        <v>13.46</v>
      </c>
      <c r="C7" s="2">
        <v>41.352857142857147</v>
      </c>
      <c r="D7" s="2">
        <v>1.02</v>
      </c>
      <c r="E7" s="2">
        <v>0.68666666666666665</v>
      </c>
      <c r="F7" s="2">
        <v>5.5460000000000003</v>
      </c>
      <c r="G7" s="2">
        <v>4.1074999999999999</v>
      </c>
      <c r="H7" s="2"/>
      <c r="I7" s="2">
        <v>2.38</v>
      </c>
      <c r="J7" s="2"/>
      <c r="K7" s="2">
        <v>0.46500000000000002</v>
      </c>
      <c r="L7" s="2">
        <v>18.183999999999997</v>
      </c>
      <c r="M7" s="2"/>
      <c r="N7" s="2"/>
      <c r="O7" s="2"/>
      <c r="P7" s="2"/>
      <c r="S7" t="s">
        <v>224</v>
      </c>
    </row>
    <row r="8" spans="1:29">
      <c r="A8" t="s">
        <v>192</v>
      </c>
      <c r="B8" s="2">
        <v>15.621111111111112</v>
      </c>
      <c r="C8" s="2">
        <v>45.542857142857144</v>
      </c>
      <c r="D8" s="2">
        <v>0.73000000000000009</v>
      </c>
      <c r="E8" s="2">
        <v>0.77</v>
      </c>
      <c r="F8" s="2">
        <v>6.682500000000001</v>
      </c>
      <c r="G8" s="2">
        <v>1.4499999999999997</v>
      </c>
      <c r="H8" s="2"/>
      <c r="I8" s="2">
        <v>1.7566666666666666</v>
      </c>
      <c r="J8" s="2"/>
      <c r="K8" s="2"/>
      <c r="L8" s="2">
        <v>25.684285714285718</v>
      </c>
      <c r="M8" s="2"/>
      <c r="N8" s="2"/>
      <c r="O8" s="2"/>
      <c r="P8" s="2"/>
      <c r="S8" s="6" t="s">
        <v>0</v>
      </c>
      <c r="T8" s="6" t="s">
        <v>1</v>
      </c>
      <c r="U8" s="6" t="s">
        <v>10</v>
      </c>
      <c r="V8" s="6" t="s">
        <v>3</v>
      </c>
      <c r="W8" s="6" t="s">
        <v>11</v>
      </c>
      <c r="X8" s="6" t="s">
        <v>12</v>
      </c>
      <c r="Y8" s="6" t="s">
        <v>28</v>
      </c>
      <c r="Z8" s="6" t="s">
        <v>25</v>
      </c>
      <c r="AA8" s="6" t="s">
        <v>26</v>
      </c>
      <c r="AB8" s="6" t="s">
        <v>225</v>
      </c>
    </row>
    <row r="9" spans="1:29">
      <c r="A9" t="s">
        <v>193</v>
      </c>
      <c r="B9" s="2">
        <v>15.088571428571427</v>
      </c>
      <c r="C9" s="2">
        <v>50.781666666666659</v>
      </c>
      <c r="D9" s="2">
        <v>0.50749999999999995</v>
      </c>
      <c r="E9" s="2">
        <v>0.3457142857142857</v>
      </c>
      <c r="F9" s="2">
        <v>2.8075000000000001</v>
      </c>
      <c r="G9" s="2">
        <v>2.8577777777777778</v>
      </c>
      <c r="H9" s="2">
        <v>1.05</v>
      </c>
      <c r="I9" s="2">
        <v>1.4455555555555553</v>
      </c>
      <c r="J9" s="2"/>
      <c r="K9" s="2">
        <v>0.16400000000000001</v>
      </c>
      <c r="L9" s="2">
        <v>19.522500000000001</v>
      </c>
      <c r="M9" s="2"/>
      <c r="N9" s="2"/>
      <c r="O9" s="2"/>
      <c r="P9" s="2"/>
      <c r="S9" s="2">
        <v>13.841428571428574</v>
      </c>
      <c r="T9" s="2">
        <v>44.909999999999989</v>
      </c>
      <c r="U9" s="2">
        <v>2.29</v>
      </c>
      <c r="V9" s="2">
        <v>1.8800000000000001</v>
      </c>
      <c r="W9" s="2">
        <v>6.7128571428571417</v>
      </c>
      <c r="X9" s="2">
        <v>12.122857142857143</v>
      </c>
      <c r="Y9" s="2">
        <v>0.30499999999999999</v>
      </c>
      <c r="Z9" s="2">
        <v>1.3666666666666669</v>
      </c>
      <c r="AA9" s="2">
        <v>12.56875</v>
      </c>
      <c r="AB9" s="2">
        <f>100-AC9</f>
        <v>4.0024404761904862</v>
      </c>
      <c r="AC9" s="2">
        <f>SUM(S9:AA9)</f>
        <v>95.997559523809514</v>
      </c>
    </row>
    <row r="10" spans="1:29">
      <c r="A10" t="s">
        <v>194</v>
      </c>
      <c r="B10" s="2">
        <v>24.575000000000003</v>
      </c>
      <c r="C10" s="2">
        <v>46.408000000000001</v>
      </c>
      <c r="D10" s="2">
        <v>1.4025000000000001</v>
      </c>
      <c r="E10" s="2">
        <v>1.2657142857142858</v>
      </c>
      <c r="F10" s="2">
        <v>4.1283333333333339</v>
      </c>
      <c r="G10" s="2">
        <v>0.41500000000000004</v>
      </c>
      <c r="H10" s="2">
        <v>1.0550000000000002</v>
      </c>
      <c r="I10" s="2">
        <v>0.81714285714285706</v>
      </c>
      <c r="J10" s="2"/>
      <c r="K10" s="2"/>
      <c r="L10" s="2">
        <v>10.5875</v>
      </c>
      <c r="M10" s="2">
        <v>0.32</v>
      </c>
      <c r="N10" s="2"/>
      <c r="O10" s="2">
        <v>0.73000000000000009</v>
      </c>
      <c r="P10" s="2">
        <v>5.85</v>
      </c>
    </row>
    <row r="11" spans="1:29">
      <c r="A11" t="s">
        <v>195</v>
      </c>
      <c r="B11" s="2">
        <v>25.755714285714287</v>
      </c>
      <c r="C11" s="2">
        <v>42.374285714285712</v>
      </c>
      <c r="D11" s="2">
        <v>1.5449999999999999</v>
      </c>
      <c r="E11" s="2">
        <v>1.91625</v>
      </c>
      <c r="F11" s="2">
        <v>4.1655555555555557</v>
      </c>
      <c r="G11" s="2">
        <v>1.1966666666666665</v>
      </c>
      <c r="H11" s="2">
        <v>0.67500000000000004</v>
      </c>
      <c r="I11" s="2">
        <v>0.7683333333333332</v>
      </c>
      <c r="J11" s="2"/>
      <c r="K11" s="2"/>
      <c r="L11" s="2">
        <v>7.5033333333333339</v>
      </c>
      <c r="M11" s="2">
        <v>0.32</v>
      </c>
      <c r="N11" s="2"/>
      <c r="O11" s="2">
        <v>1.335</v>
      </c>
      <c r="P11" s="2">
        <v>11.988749999999998</v>
      </c>
      <c r="R11" s="2"/>
    </row>
    <row r="12" spans="1:29">
      <c r="A12" t="s">
        <v>196</v>
      </c>
      <c r="B12" s="2">
        <v>25.779999999999998</v>
      </c>
      <c r="C12" s="2">
        <v>49.401428571428561</v>
      </c>
      <c r="D12" s="2">
        <v>1.58</v>
      </c>
      <c r="E12" s="2">
        <v>1.3674999999999999</v>
      </c>
      <c r="F12" s="2">
        <v>4.2949999999999999</v>
      </c>
      <c r="G12" s="2">
        <v>1.3399999999999999</v>
      </c>
      <c r="H12" s="2">
        <v>0.75124999999999997</v>
      </c>
      <c r="I12" s="2">
        <v>0.48428571428571432</v>
      </c>
      <c r="J12" s="2"/>
      <c r="K12" s="2">
        <v>0.21</v>
      </c>
      <c r="L12" s="2">
        <v>7.1574999999999998</v>
      </c>
      <c r="M12" s="2">
        <v>0.18333333333333335</v>
      </c>
      <c r="N12" s="2"/>
      <c r="O12" s="2">
        <v>0.57999999999999996</v>
      </c>
      <c r="P12" s="2">
        <v>4.0355555555555549</v>
      </c>
    </row>
    <row r="13" spans="1:29">
      <c r="A13" t="s">
        <v>197</v>
      </c>
      <c r="B13" s="2">
        <v>28.396249999999998</v>
      </c>
      <c r="C13" s="2">
        <v>43.518333333333338</v>
      </c>
      <c r="D13" s="2">
        <v>1.3114285714285714</v>
      </c>
      <c r="E13" s="2">
        <v>1.3299999999999998</v>
      </c>
      <c r="F13" s="2">
        <v>4.3957142857142859</v>
      </c>
      <c r="G13" s="2">
        <v>0.875</v>
      </c>
      <c r="H13" s="2">
        <v>0.66333333333333333</v>
      </c>
      <c r="I13" s="2">
        <v>0.84750000000000003</v>
      </c>
      <c r="J13" s="2"/>
      <c r="K13" s="2"/>
      <c r="L13" s="2">
        <v>5.9862499999999992</v>
      </c>
      <c r="M13" s="2">
        <v>0.29333333333333333</v>
      </c>
      <c r="N13" s="2"/>
      <c r="O13" s="2">
        <v>0.64499999999999991</v>
      </c>
      <c r="P13" s="2">
        <v>6.75</v>
      </c>
    </row>
    <row r="14" spans="1:29">
      <c r="A14" t="s">
        <v>198</v>
      </c>
      <c r="B14" s="2">
        <v>27.439999999999998</v>
      </c>
      <c r="C14" s="2">
        <v>45.683333333333337</v>
      </c>
      <c r="D14" s="2">
        <v>1.7433333333333332</v>
      </c>
      <c r="E14" s="2">
        <v>1.2714285714285716</v>
      </c>
      <c r="F14" s="2">
        <v>4.9550000000000001</v>
      </c>
      <c r="G14" s="2">
        <v>2.4428571428571431</v>
      </c>
      <c r="H14" s="2">
        <v>0.71285714285714286</v>
      </c>
      <c r="I14" s="2">
        <v>1.34</v>
      </c>
      <c r="J14" s="2"/>
      <c r="K14" s="2">
        <v>0.16444444444444448</v>
      </c>
      <c r="L14" s="2">
        <v>4.7137500000000001</v>
      </c>
      <c r="M14" s="2">
        <v>0.27</v>
      </c>
      <c r="N14" s="2"/>
      <c r="O14" s="2">
        <v>0.62250000000000005</v>
      </c>
      <c r="P14" s="2">
        <v>7.2183333333333328</v>
      </c>
    </row>
    <row r="15" spans="1:29">
      <c r="A15" t="s">
        <v>199</v>
      </c>
      <c r="B15" s="2">
        <v>61.889999999999993</v>
      </c>
      <c r="C15" s="2">
        <v>29.73714285714286</v>
      </c>
      <c r="D15" s="2">
        <v>0.4</v>
      </c>
      <c r="E15" s="2"/>
      <c r="F15" s="2"/>
      <c r="G15" s="2">
        <v>5.628333333333333</v>
      </c>
      <c r="H15" s="2">
        <v>0.75666666666666671</v>
      </c>
      <c r="I15" s="2">
        <v>1.2057142857142857</v>
      </c>
      <c r="J15" s="2"/>
      <c r="K15" s="2">
        <v>0.52750000000000008</v>
      </c>
      <c r="L15" s="2">
        <v>0.29499999999999998</v>
      </c>
      <c r="M15" s="2"/>
      <c r="N15" s="2"/>
      <c r="O15" s="2"/>
      <c r="P15" s="2"/>
    </row>
    <row r="16" spans="1:29">
      <c r="A16" t="s">
        <v>200</v>
      </c>
      <c r="B16" s="2">
        <v>76.33142857142856</v>
      </c>
      <c r="C16" s="2">
        <v>20.581428571428571</v>
      </c>
      <c r="D16" s="2">
        <v>0.35750000000000004</v>
      </c>
      <c r="E16" s="2"/>
      <c r="F16" s="2"/>
      <c r="G16" s="2">
        <v>0.97800000000000009</v>
      </c>
      <c r="H16" s="2">
        <v>0.6366666666666666</v>
      </c>
      <c r="I16" s="2">
        <v>0.36750000000000005</v>
      </c>
      <c r="J16" s="2">
        <v>0.28499999999999998</v>
      </c>
      <c r="K16" s="2"/>
      <c r="L16" s="2">
        <v>0.86285714285714299</v>
      </c>
      <c r="M16" s="2"/>
      <c r="N16" s="2"/>
      <c r="O16" s="2"/>
      <c r="P16" s="2">
        <v>0.22857142857142856</v>
      </c>
    </row>
    <row r="17" spans="1:16">
      <c r="A17" t="s">
        <v>201</v>
      </c>
      <c r="B17" s="2">
        <v>63.245714285714293</v>
      </c>
      <c r="C17" s="2">
        <v>27.006666666666671</v>
      </c>
      <c r="D17" s="2">
        <v>0.60142857142857142</v>
      </c>
      <c r="E17" s="2"/>
      <c r="F17" s="2"/>
      <c r="G17" s="2">
        <v>5.0842857142857145</v>
      </c>
      <c r="H17" s="2">
        <v>1.02</v>
      </c>
      <c r="I17" s="2">
        <v>2.2783333333333333</v>
      </c>
      <c r="J17" s="2"/>
      <c r="K17" s="2">
        <v>0.19666666666666666</v>
      </c>
      <c r="L17" s="2">
        <v>0.94142857142857139</v>
      </c>
      <c r="M17" s="2"/>
      <c r="N17" s="2"/>
      <c r="O17" s="2"/>
      <c r="P17" s="2">
        <v>0.19999999999999998</v>
      </c>
    </row>
    <row r="20" spans="1:16">
      <c r="A20" t="s">
        <v>202</v>
      </c>
      <c r="B20" s="2">
        <f>B4</f>
        <v>6.9883333333333333</v>
      </c>
      <c r="C20" s="2">
        <f t="shared" ref="C20:P20" si="0">C4</f>
        <v>42.366666666666667</v>
      </c>
      <c r="D20" s="2">
        <f t="shared" si="0"/>
        <v>1.5133333333333334</v>
      </c>
      <c r="E20" s="2">
        <f t="shared" si="0"/>
        <v>0</v>
      </c>
      <c r="F20" s="2">
        <f t="shared" si="0"/>
        <v>11.13</v>
      </c>
      <c r="G20" s="2">
        <f t="shared" si="0"/>
        <v>0</v>
      </c>
      <c r="H20" s="2">
        <f t="shared" si="0"/>
        <v>0</v>
      </c>
      <c r="I20" s="2">
        <f t="shared" si="0"/>
        <v>0</v>
      </c>
      <c r="J20" s="2">
        <f t="shared" si="0"/>
        <v>0</v>
      </c>
      <c r="K20" s="2">
        <f t="shared" si="0"/>
        <v>0</v>
      </c>
      <c r="L20" s="2">
        <f t="shared" si="0"/>
        <v>34.589999999999996</v>
      </c>
      <c r="M20" s="2">
        <f t="shared" si="0"/>
        <v>0.248</v>
      </c>
      <c r="N20" s="2">
        <f t="shared" si="0"/>
        <v>0</v>
      </c>
      <c r="O20" s="2">
        <f t="shared" si="0"/>
        <v>0</v>
      </c>
      <c r="P20" s="2">
        <f t="shared" si="0"/>
        <v>0</v>
      </c>
    </row>
    <row r="21" spans="1:16">
      <c r="A21" t="s">
        <v>203</v>
      </c>
      <c r="B21" s="2">
        <f>B5</f>
        <v>12.53875</v>
      </c>
      <c r="C21" s="2">
        <f t="shared" ref="C21:P21" si="1">C5</f>
        <v>48.754285714285707</v>
      </c>
      <c r="D21" s="2">
        <f t="shared" si="1"/>
        <v>0.47555555555555556</v>
      </c>
      <c r="E21" s="2">
        <f t="shared" si="1"/>
        <v>0</v>
      </c>
      <c r="F21" s="2">
        <f>F5</f>
        <v>2.8483333333333332</v>
      </c>
      <c r="G21" s="2">
        <f t="shared" si="1"/>
        <v>0</v>
      </c>
      <c r="H21" s="2">
        <f t="shared" si="1"/>
        <v>0</v>
      </c>
      <c r="I21" s="2">
        <f t="shared" si="1"/>
        <v>5.044999999999999</v>
      </c>
      <c r="J21" s="2">
        <f t="shared" si="1"/>
        <v>0</v>
      </c>
      <c r="K21" s="2">
        <f t="shared" si="1"/>
        <v>0</v>
      </c>
      <c r="L21" s="2">
        <f t="shared" si="1"/>
        <v>23.196000000000005</v>
      </c>
      <c r="M21" s="2">
        <f t="shared" si="1"/>
        <v>0</v>
      </c>
      <c r="N21" s="2">
        <f t="shared" si="1"/>
        <v>0</v>
      </c>
      <c r="O21" s="2">
        <f t="shared" si="1"/>
        <v>0</v>
      </c>
      <c r="P21" s="2">
        <f t="shared" si="1"/>
        <v>0</v>
      </c>
    </row>
    <row r="22" spans="1:16">
      <c r="A22" t="s">
        <v>204</v>
      </c>
      <c r="B22" s="2">
        <f t="shared" ref="B22:P25" si="2">B6</f>
        <v>13.46</v>
      </c>
      <c r="C22" s="2">
        <f t="shared" si="2"/>
        <v>45.301428571428573</v>
      </c>
      <c r="D22" s="2">
        <f t="shared" si="2"/>
        <v>0.94571428571428573</v>
      </c>
      <c r="E22" s="2">
        <f t="shared" si="2"/>
        <v>0</v>
      </c>
      <c r="F22" s="2">
        <f t="shared" si="2"/>
        <v>8.8780000000000001</v>
      </c>
      <c r="G22" s="2">
        <f t="shared" si="2"/>
        <v>3.3928571428571428</v>
      </c>
      <c r="H22" s="2">
        <f t="shared" si="2"/>
        <v>1.4928571428571431</v>
      </c>
      <c r="I22" s="2">
        <f t="shared" si="2"/>
        <v>2.7857142857142856</v>
      </c>
      <c r="J22" s="2">
        <f t="shared" si="2"/>
        <v>0</v>
      </c>
      <c r="K22" s="2">
        <f t="shared" si="2"/>
        <v>0.25600000000000001</v>
      </c>
      <c r="L22" s="2">
        <f t="shared" si="2"/>
        <v>21.962499999999999</v>
      </c>
      <c r="M22" s="2">
        <f t="shared" si="2"/>
        <v>0</v>
      </c>
      <c r="N22" s="2">
        <f t="shared" si="2"/>
        <v>0</v>
      </c>
      <c r="O22" s="2">
        <f t="shared" si="2"/>
        <v>0</v>
      </c>
      <c r="P22" s="2">
        <f t="shared" si="2"/>
        <v>0</v>
      </c>
    </row>
    <row r="23" spans="1:16">
      <c r="A23" t="s">
        <v>205</v>
      </c>
      <c r="B23" s="2">
        <f t="shared" si="2"/>
        <v>13.46</v>
      </c>
      <c r="C23" s="2">
        <f t="shared" si="2"/>
        <v>41.352857142857147</v>
      </c>
      <c r="D23" s="2">
        <f t="shared" si="2"/>
        <v>1.02</v>
      </c>
      <c r="E23" s="2">
        <f t="shared" si="2"/>
        <v>0.68666666666666665</v>
      </c>
      <c r="F23" s="2">
        <f t="shared" si="2"/>
        <v>5.5460000000000003</v>
      </c>
      <c r="G23" s="2">
        <f t="shared" si="2"/>
        <v>4.1074999999999999</v>
      </c>
      <c r="H23" s="2">
        <f t="shared" si="2"/>
        <v>0</v>
      </c>
      <c r="I23" s="2">
        <f t="shared" si="2"/>
        <v>2.38</v>
      </c>
      <c r="J23" s="2">
        <f t="shared" si="2"/>
        <v>0</v>
      </c>
      <c r="K23" s="2">
        <f t="shared" si="2"/>
        <v>0.46500000000000002</v>
      </c>
      <c r="L23" s="2">
        <f t="shared" si="2"/>
        <v>18.183999999999997</v>
      </c>
      <c r="M23" s="2">
        <f t="shared" si="2"/>
        <v>0</v>
      </c>
      <c r="N23" s="2">
        <f t="shared" si="2"/>
        <v>0</v>
      </c>
      <c r="O23" s="2">
        <f t="shared" si="2"/>
        <v>0</v>
      </c>
      <c r="P23" s="2">
        <f t="shared" si="2"/>
        <v>0</v>
      </c>
    </row>
    <row r="24" spans="1:16">
      <c r="A24" t="s">
        <v>206</v>
      </c>
      <c r="B24" s="2">
        <f t="shared" si="2"/>
        <v>15.621111111111112</v>
      </c>
      <c r="C24" s="2">
        <f t="shared" si="2"/>
        <v>45.542857142857144</v>
      </c>
      <c r="D24" s="2">
        <f t="shared" si="2"/>
        <v>0.73000000000000009</v>
      </c>
      <c r="E24" s="2">
        <f t="shared" si="2"/>
        <v>0.77</v>
      </c>
      <c r="F24" s="2">
        <f t="shared" si="2"/>
        <v>6.682500000000001</v>
      </c>
      <c r="G24" s="2">
        <f t="shared" si="2"/>
        <v>1.4499999999999997</v>
      </c>
      <c r="H24" s="2">
        <f t="shared" si="2"/>
        <v>0</v>
      </c>
      <c r="I24" s="2">
        <f t="shared" si="2"/>
        <v>1.7566666666666666</v>
      </c>
      <c r="J24" s="2">
        <f t="shared" si="2"/>
        <v>0</v>
      </c>
      <c r="K24" s="2">
        <f t="shared" si="2"/>
        <v>0</v>
      </c>
      <c r="L24" s="2">
        <f t="shared" si="2"/>
        <v>25.684285714285718</v>
      </c>
      <c r="M24" s="2">
        <f t="shared" si="2"/>
        <v>0</v>
      </c>
      <c r="N24" s="2">
        <f t="shared" si="2"/>
        <v>0</v>
      </c>
      <c r="O24" s="2">
        <f t="shared" si="2"/>
        <v>0</v>
      </c>
      <c r="P24" s="2">
        <f t="shared" si="2"/>
        <v>0</v>
      </c>
    </row>
    <row r="25" spans="1:16">
      <c r="A25" t="s">
        <v>207</v>
      </c>
      <c r="B25" s="2">
        <f t="shared" si="2"/>
        <v>15.088571428571427</v>
      </c>
      <c r="C25" s="2">
        <f t="shared" si="2"/>
        <v>50.781666666666659</v>
      </c>
      <c r="D25" s="2">
        <f t="shared" si="2"/>
        <v>0.50749999999999995</v>
      </c>
      <c r="E25" s="2">
        <f t="shared" si="2"/>
        <v>0.3457142857142857</v>
      </c>
      <c r="F25" s="2">
        <f t="shared" si="2"/>
        <v>2.8075000000000001</v>
      </c>
      <c r="G25" s="2">
        <f t="shared" si="2"/>
        <v>2.8577777777777778</v>
      </c>
      <c r="H25" s="2">
        <f t="shared" si="2"/>
        <v>1.05</v>
      </c>
      <c r="I25" s="2">
        <f t="shared" si="2"/>
        <v>1.4455555555555553</v>
      </c>
      <c r="J25" s="2">
        <f t="shared" si="2"/>
        <v>0</v>
      </c>
      <c r="K25" s="2">
        <f t="shared" si="2"/>
        <v>0.16400000000000001</v>
      </c>
      <c r="L25" s="2">
        <f t="shared" si="2"/>
        <v>19.522500000000001</v>
      </c>
      <c r="M25" s="2">
        <f t="shared" si="2"/>
        <v>0</v>
      </c>
      <c r="N25" s="2">
        <f t="shared" si="2"/>
        <v>0</v>
      </c>
      <c r="O25" s="2">
        <f t="shared" si="2"/>
        <v>0</v>
      </c>
      <c r="P25" s="2">
        <f t="shared" si="2"/>
        <v>0</v>
      </c>
    </row>
    <row r="27" spans="1:16">
      <c r="A27" t="s">
        <v>209</v>
      </c>
      <c r="B27" s="2">
        <f>B3</f>
        <v>13.841428571428574</v>
      </c>
      <c r="C27" s="2">
        <f t="shared" ref="C27:P27" si="3">C3</f>
        <v>44.909999999999989</v>
      </c>
      <c r="D27" s="2">
        <f t="shared" si="3"/>
        <v>2.29</v>
      </c>
      <c r="E27" s="2">
        <f t="shared" si="3"/>
        <v>1.8800000000000001</v>
      </c>
      <c r="F27" s="2">
        <f t="shared" si="3"/>
        <v>6.7128571428571417</v>
      </c>
      <c r="G27" s="2">
        <f t="shared" si="3"/>
        <v>0</v>
      </c>
      <c r="H27" s="2">
        <f t="shared" si="3"/>
        <v>0</v>
      </c>
      <c r="I27" s="2">
        <f t="shared" si="3"/>
        <v>0</v>
      </c>
      <c r="J27" s="2">
        <f t="shared" si="3"/>
        <v>0</v>
      </c>
      <c r="K27" s="2">
        <f t="shared" si="3"/>
        <v>0</v>
      </c>
      <c r="L27" s="2">
        <f t="shared" si="3"/>
        <v>12.122857142857143</v>
      </c>
      <c r="M27" s="2">
        <f t="shared" si="3"/>
        <v>0.30499999999999999</v>
      </c>
      <c r="N27" s="2">
        <f t="shared" si="3"/>
        <v>0.20400000000000001</v>
      </c>
      <c r="O27" s="2">
        <f t="shared" si="3"/>
        <v>1.3666666666666669</v>
      </c>
      <c r="P27" s="2">
        <f t="shared" si="3"/>
        <v>12.56875</v>
      </c>
    </row>
    <row r="28" spans="1:16">
      <c r="A28" t="s">
        <v>203</v>
      </c>
      <c r="B28" s="2">
        <f>B10</f>
        <v>24.575000000000003</v>
      </c>
      <c r="C28" s="2">
        <f t="shared" ref="C28:P28" si="4">C10</f>
        <v>46.408000000000001</v>
      </c>
      <c r="D28" s="2">
        <f t="shared" si="4"/>
        <v>1.4025000000000001</v>
      </c>
      <c r="E28" s="2">
        <f t="shared" si="4"/>
        <v>1.2657142857142858</v>
      </c>
      <c r="F28" s="2">
        <f t="shared" si="4"/>
        <v>4.1283333333333339</v>
      </c>
      <c r="G28" s="2">
        <f t="shared" si="4"/>
        <v>0.41500000000000004</v>
      </c>
      <c r="H28" s="2">
        <f t="shared" si="4"/>
        <v>1.0550000000000002</v>
      </c>
      <c r="I28" s="2">
        <f t="shared" si="4"/>
        <v>0.81714285714285706</v>
      </c>
      <c r="J28" s="2">
        <f t="shared" si="4"/>
        <v>0</v>
      </c>
      <c r="K28" s="2">
        <f t="shared" si="4"/>
        <v>0</v>
      </c>
      <c r="L28" s="2">
        <f t="shared" si="4"/>
        <v>10.5875</v>
      </c>
      <c r="M28" s="2">
        <f t="shared" si="4"/>
        <v>0.32</v>
      </c>
      <c r="N28" s="2">
        <f t="shared" si="4"/>
        <v>0</v>
      </c>
      <c r="O28" s="2">
        <f t="shared" si="4"/>
        <v>0.73000000000000009</v>
      </c>
      <c r="P28" s="2">
        <f t="shared" si="4"/>
        <v>5.85</v>
      </c>
    </row>
    <row r="29" spans="1:16">
      <c r="A29" t="s">
        <v>204</v>
      </c>
      <c r="B29" s="2">
        <f t="shared" ref="B29:P32" si="5">B11</f>
        <v>25.755714285714287</v>
      </c>
      <c r="C29" s="2">
        <f t="shared" si="5"/>
        <v>42.374285714285712</v>
      </c>
      <c r="D29" s="2">
        <f t="shared" si="5"/>
        <v>1.5449999999999999</v>
      </c>
      <c r="E29" s="2">
        <f t="shared" si="5"/>
        <v>1.91625</v>
      </c>
      <c r="F29" s="2">
        <f t="shared" si="5"/>
        <v>4.1655555555555557</v>
      </c>
      <c r="G29" s="2">
        <f t="shared" si="5"/>
        <v>1.1966666666666665</v>
      </c>
      <c r="H29" s="2">
        <f t="shared" si="5"/>
        <v>0.67500000000000004</v>
      </c>
      <c r="I29" s="2">
        <f t="shared" si="5"/>
        <v>0.7683333333333332</v>
      </c>
      <c r="J29" s="2">
        <f t="shared" si="5"/>
        <v>0</v>
      </c>
      <c r="K29" s="2">
        <f t="shared" si="5"/>
        <v>0</v>
      </c>
      <c r="L29" s="2">
        <f t="shared" si="5"/>
        <v>7.5033333333333339</v>
      </c>
      <c r="M29" s="2">
        <f t="shared" si="5"/>
        <v>0.32</v>
      </c>
      <c r="N29" s="2">
        <f t="shared" si="5"/>
        <v>0</v>
      </c>
      <c r="O29" s="2">
        <f t="shared" si="5"/>
        <v>1.335</v>
      </c>
      <c r="P29" s="2">
        <f t="shared" si="5"/>
        <v>11.988749999999998</v>
      </c>
    </row>
    <row r="30" spans="1:16">
      <c r="A30" t="s">
        <v>205</v>
      </c>
      <c r="B30" s="2">
        <f t="shared" si="5"/>
        <v>25.779999999999998</v>
      </c>
      <c r="C30" s="2">
        <f t="shared" si="5"/>
        <v>49.401428571428561</v>
      </c>
      <c r="D30" s="2">
        <f t="shared" si="5"/>
        <v>1.58</v>
      </c>
      <c r="E30" s="2">
        <f t="shared" si="5"/>
        <v>1.3674999999999999</v>
      </c>
      <c r="F30" s="2">
        <f t="shared" si="5"/>
        <v>4.2949999999999999</v>
      </c>
      <c r="G30" s="2">
        <f t="shared" si="5"/>
        <v>1.3399999999999999</v>
      </c>
      <c r="H30" s="2">
        <f t="shared" si="5"/>
        <v>0.75124999999999997</v>
      </c>
      <c r="I30" s="2">
        <f t="shared" si="5"/>
        <v>0.48428571428571432</v>
      </c>
      <c r="J30" s="2">
        <f t="shared" si="5"/>
        <v>0</v>
      </c>
      <c r="K30" s="2">
        <f t="shared" si="5"/>
        <v>0.21</v>
      </c>
      <c r="L30" s="2">
        <f t="shared" si="5"/>
        <v>7.1574999999999998</v>
      </c>
      <c r="M30" s="2">
        <f t="shared" si="5"/>
        <v>0.18333333333333335</v>
      </c>
      <c r="N30" s="2">
        <f t="shared" si="5"/>
        <v>0</v>
      </c>
      <c r="O30" s="2">
        <f t="shared" si="5"/>
        <v>0.57999999999999996</v>
      </c>
      <c r="P30" s="2">
        <f t="shared" si="5"/>
        <v>4.0355555555555549</v>
      </c>
    </row>
    <row r="31" spans="1:16">
      <c r="A31" t="s">
        <v>206</v>
      </c>
      <c r="B31" s="2">
        <f t="shared" si="5"/>
        <v>28.396249999999998</v>
      </c>
      <c r="C31" s="2">
        <f t="shared" si="5"/>
        <v>43.518333333333338</v>
      </c>
      <c r="D31" s="2">
        <f t="shared" si="5"/>
        <v>1.3114285714285714</v>
      </c>
      <c r="E31" s="2">
        <f t="shared" si="5"/>
        <v>1.3299999999999998</v>
      </c>
      <c r="F31" s="2">
        <f t="shared" si="5"/>
        <v>4.3957142857142859</v>
      </c>
      <c r="G31" s="2">
        <f t="shared" si="5"/>
        <v>0.875</v>
      </c>
      <c r="H31" s="2">
        <f t="shared" si="5"/>
        <v>0.66333333333333333</v>
      </c>
      <c r="I31" s="2">
        <f t="shared" si="5"/>
        <v>0.84750000000000003</v>
      </c>
      <c r="J31" s="2">
        <f t="shared" si="5"/>
        <v>0</v>
      </c>
      <c r="K31" s="2">
        <f t="shared" si="5"/>
        <v>0</v>
      </c>
      <c r="L31" s="2">
        <f t="shared" si="5"/>
        <v>5.9862499999999992</v>
      </c>
      <c r="M31" s="2">
        <f t="shared" si="5"/>
        <v>0.29333333333333333</v>
      </c>
      <c r="N31" s="2">
        <f t="shared" si="5"/>
        <v>0</v>
      </c>
      <c r="O31" s="2">
        <f t="shared" si="5"/>
        <v>0.64499999999999991</v>
      </c>
      <c r="P31" s="2">
        <f t="shared" si="5"/>
        <v>6.75</v>
      </c>
    </row>
    <row r="32" spans="1:16">
      <c r="A32" t="s">
        <v>207</v>
      </c>
      <c r="B32" s="2">
        <f t="shared" si="5"/>
        <v>27.439999999999998</v>
      </c>
      <c r="C32" s="2">
        <f t="shared" si="5"/>
        <v>45.683333333333337</v>
      </c>
      <c r="D32" s="2">
        <f t="shared" si="5"/>
        <v>1.7433333333333332</v>
      </c>
      <c r="E32" s="2">
        <f t="shared" si="5"/>
        <v>1.2714285714285716</v>
      </c>
      <c r="F32" s="2">
        <f t="shared" si="5"/>
        <v>4.9550000000000001</v>
      </c>
      <c r="G32" s="2">
        <f t="shared" si="5"/>
        <v>2.4428571428571431</v>
      </c>
      <c r="H32" s="2">
        <f t="shared" si="5"/>
        <v>0.71285714285714286</v>
      </c>
      <c r="I32" s="2">
        <f t="shared" si="5"/>
        <v>1.34</v>
      </c>
      <c r="J32" s="2">
        <f t="shared" si="5"/>
        <v>0</v>
      </c>
      <c r="K32" s="2">
        <f t="shared" si="5"/>
        <v>0.16444444444444448</v>
      </c>
      <c r="L32" s="2">
        <f t="shared" si="5"/>
        <v>4.7137500000000001</v>
      </c>
      <c r="M32" s="2">
        <f t="shared" si="5"/>
        <v>0.27</v>
      </c>
      <c r="N32" s="2">
        <f t="shared" si="5"/>
        <v>0</v>
      </c>
      <c r="O32" s="2">
        <f t="shared" si="5"/>
        <v>0.62250000000000005</v>
      </c>
      <c r="P32" s="2">
        <f t="shared" si="5"/>
        <v>7.2183333333333328</v>
      </c>
    </row>
    <row r="34" spans="1:16">
      <c r="A34" t="s">
        <v>208</v>
      </c>
      <c r="B34" s="2">
        <f>B2</f>
        <v>42.922499999999999</v>
      </c>
      <c r="C34" s="2">
        <f t="shared" ref="C34:P34" si="6">C2</f>
        <v>43.096250000000005</v>
      </c>
      <c r="D34" s="2">
        <f t="shared" si="6"/>
        <v>0</v>
      </c>
      <c r="E34" s="2">
        <f t="shared" si="6"/>
        <v>0</v>
      </c>
      <c r="F34" s="2">
        <f t="shared" si="6"/>
        <v>0</v>
      </c>
      <c r="G34" s="2">
        <f t="shared" si="6"/>
        <v>6.9833333333333343</v>
      </c>
      <c r="H34" s="2">
        <f t="shared" si="6"/>
        <v>0.495</v>
      </c>
      <c r="I34" s="2">
        <f t="shared" si="6"/>
        <v>2.3442857142857143</v>
      </c>
      <c r="J34" s="2">
        <f t="shared" si="6"/>
        <v>0</v>
      </c>
      <c r="K34" s="2">
        <f t="shared" si="6"/>
        <v>0.6180000000000001</v>
      </c>
      <c r="L34" s="2">
        <f t="shared" si="6"/>
        <v>0</v>
      </c>
      <c r="M34" s="2">
        <f t="shared" si="6"/>
        <v>0</v>
      </c>
      <c r="N34" s="2">
        <f t="shared" si="6"/>
        <v>0</v>
      </c>
      <c r="O34" s="2">
        <f t="shared" si="6"/>
        <v>0</v>
      </c>
      <c r="P34" s="2">
        <f t="shared" si="6"/>
        <v>0</v>
      </c>
    </row>
    <row r="35" spans="1:16">
      <c r="A35" t="s">
        <v>205</v>
      </c>
      <c r="B35" s="2">
        <f>B15</f>
        <v>61.889999999999993</v>
      </c>
      <c r="C35" s="2">
        <f t="shared" ref="C35:P35" si="7">C15</f>
        <v>29.73714285714286</v>
      </c>
      <c r="D35" s="2">
        <f t="shared" si="7"/>
        <v>0.4</v>
      </c>
      <c r="E35" s="2">
        <f t="shared" si="7"/>
        <v>0</v>
      </c>
      <c r="F35" s="2">
        <f t="shared" si="7"/>
        <v>0</v>
      </c>
      <c r="G35" s="2">
        <f t="shared" si="7"/>
        <v>5.628333333333333</v>
      </c>
      <c r="H35" s="2">
        <f t="shared" si="7"/>
        <v>0.75666666666666671</v>
      </c>
      <c r="I35" s="2">
        <f t="shared" si="7"/>
        <v>1.2057142857142857</v>
      </c>
      <c r="J35" s="2">
        <f t="shared" si="7"/>
        <v>0</v>
      </c>
      <c r="K35" s="2">
        <f t="shared" si="7"/>
        <v>0.52750000000000008</v>
      </c>
      <c r="L35" s="2">
        <f t="shared" si="7"/>
        <v>0.29499999999999998</v>
      </c>
      <c r="M35" s="2">
        <f t="shared" si="7"/>
        <v>0</v>
      </c>
      <c r="N35" s="2">
        <f t="shared" si="7"/>
        <v>0</v>
      </c>
      <c r="O35" s="2">
        <f t="shared" si="7"/>
        <v>0</v>
      </c>
      <c r="P35" s="2">
        <f t="shared" si="7"/>
        <v>0</v>
      </c>
    </row>
    <row r="36" spans="1:16">
      <c r="A36" t="s">
        <v>206</v>
      </c>
      <c r="B36" s="2">
        <f t="shared" ref="B36:P37" si="8">B16</f>
        <v>76.33142857142856</v>
      </c>
      <c r="C36" s="2">
        <f t="shared" si="8"/>
        <v>20.581428571428571</v>
      </c>
      <c r="D36" s="2">
        <f t="shared" si="8"/>
        <v>0.35750000000000004</v>
      </c>
      <c r="E36" s="2">
        <f t="shared" si="8"/>
        <v>0</v>
      </c>
      <c r="F36" s="2">
        <f t="shared" si="8"/>
        <v>0</v>
      </c>
      <c r="G36" s="2">
        <f t="shared" si="8"/>
        <v>0.97800000000000009</v>
      </c>
      <c r="H36" s="2">
        <f t="shared" si="8"/>
        <v>0.6366666666666666</v>
      </c>
      <c r="I36" s="2">
        <f t="shared" si="8"/>
        <v>0.36750000000000005</v>
      </c>
      <c r="J36" s="2">
        <f t="shared" si="8"/>
        <v>0.28499999999999998</v>
      </c>
      <c r="K36" s="2">
        <f t="shared" si="8"/>
        <v>0</v>
      </c>
      <c r="L36" s="2">
        <f t="shared" si="8"/>
        <v>0.86285714285714299</v>
      </c>
      <c r="M36" s="2">
        <f t="shared" si="8"/>
        <v>0</v>
      </c>
      <c r="N36" s="2">
        <f t="shared" si="8"/>
        <v>0</v>
      </c>
      <c r="O36" s="2">
        <f t="shared" si="8"/>
        <v>0</v>
      </c>
      <c r="P36" s="2">
        <f t="shared" si="8"/>
        <v>0.22857142857142856</v>
      </c>
    </row>
    <row r="37" spans="1:16">
      <c r="A37" t="s">
        <v>207</v>
      </c>
      <c r="B37" s="2">
        <f t="shared" si="8"/>
        <v>63.245714285714293</v>
      </c>
      <c r="C37" s="2">
        <f t="shared" si="8"/>
        <v>27.006666666666671</v>
      </c>
      <c r="D37" s="2">
        <f t="shared" si="8"/>
        <v>0.60142857142857142</v>
      </c>
      <c r="E37" s="2">
        <f t="shared" si="8"/>
        <v>0</v>
      </c>
      <c r="F37" s="2">
        <f t="shared" si="8"/>
        <v>0</v>
      </c>
      <c r="G37" s="2">
        <f t="shared" si="8"/>
        <v>5.0842857142857145</v>
      </c>
      <c r="H37" s="2">
        <f t="shared" si="8"/>
        <v>1.02</v>
      </c>
      <c r="I37" s="2">
        <f t="shared" si="8"/>
        <v>2.2783333333333333</v>
      </c>
      <c r="J37" s="2">
        <f t="shared" si="8"/>
        <v>0</v>
      </c>
      <c r="K37" s="2">
        <f t="shared" si="8"/>
        <v>0.19666666666666666</v>
      </c>
      <c r="L37" s="2">
        <f t="shared" si="8"/>
        <v>0.94142857142857139</v>
      </c>
      <c r="M37" s="2">
        <f t="shared" si="8"/>
        <v>0</v>
      </c>
      <c r="N37" s="2">
        <f t="shared" si="8"/>
        <v>0</v>
      </c>
      <c r="O37" s="2">
        <f t="shared" si="8"/>
        <v>0</v>
      </c>
      <c r="P37" s="2">
        <f t="shared" si="8"/>
        <v>0.19999999999999998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4"/>
  <sheetViews>
    <sheetView topLeftCell="A9" workbookViewId="0">
      <selection activeCell="A33" sqref="A33:XFD34"/>
    </sheetView>
  </sheetViews>
  <sheetFormatPr baseColWidth="10" defaultRowHeight="15" x14ac:dyDescent="0"/>
  <sheetData>
    <row r="2" spans="1:13">
      <c r="B2" s="1" t="s">
        <v>0</v>
      </c>
      <c r="C2" t="s">
        <v>1</v>
      </c>
      <c r="D2" t="s">
        <v>10</v>
      </c>
      <c r="E2" t="s">
        <v>11</v>
      </c>
      <c r="F2" t="s">
        <v>2</v>
      </c>
      <c r="G2" t="s">
        <v>3</v>
      </c>
      <c r="H2" t="s">
        <v>8</v>
      </c>
      <c r="I2" t="s">
        <v>4</v>
      </c>
      <c r="J2" t="s">
        <v>5</v>
      </c>
      <c r="K2" t="s">
        <v>12</v>
      </c>
      <c r="L2" t="s">
        <v>21</v>
      </c>
      <c r="M2" t="s">
        <v>6</v>
      </c>
    </row>
    <row r="3" spans="1:13">
      <c r="A3" t="s">
        <v>7</v>
      </c>
      <c r="B3">
        <v>31.9</v>
      </c>
      <c r="C3">
        <v>42.95</v>
      </c>
      <c r="F3">
        <v>15.41</v>
      </c>
      <c r="G3">
        <v>0.15</v>
      </c>
      <c r="H3">
        <v>0.37</v>
      </c>
      <c r="I3">
        <v>8.8699999999999992</v>
      </c>
      <c r="J3">
        <v>0.36</v>
      </c>
      <c r="M3">
        <f>SUM(B3:L3)</f>
        <v>100.01</v>
      </c>
    </row>
    <row r="4" spans="1:13">
      <c r="A4" s="3" t="s">
        <v>9</v>
      </c>
      <c r="B4">
        <v>18.66</v>
      </c>
      <c r="C4">
        <v>49.83</v>
      </c>
      <c r="D4">
        <v>0.89</v>
      </c>
      <c r="E4">
        <v>0.26</v>
      </c>
      <c r="K4">
        <v>30.36</v>
      </c>
      <c r="M4" s="3">
        <f t="shared" ref="M4:M12" si="0">SUM(B4:L4)</f>
        <v>100</v>
      </c>
    </row>
    <row r="5" spans="1:13">
      <c r="A5" t="s">
        <v>13</v>
      </c>
      <c r="B5">
        <v>40.590000000000003</v>
      </c>
      <c r="C5">
        <v>43.63</v>
      </c>
      <c r="F5">
        <v>10.02</v>
      </c>
      <c r="G5">
        <v>0.82</v>
      </c>
      <c r="H5">
        <v>0.27</v>
      </c>
      <c r="I5">
        <v>4.28</v>
      </c>
      <c r="J5">
        <v>0.39</v>
      </c>
      <c r="M5">
        <f t="shared" si="0"/>
        <v>99.999999999999986</v>
      </c>
    </row>
    <row r="6" spans="1:13">
      <c r="A6" t="s">
        <v>14</v>
      </c>
      <c r="B6">
        <v>48.08</v>
      </c>
      <c r="C6">
        <v>43.84</v>
      </c>
      <c r="F6">
        <v>5.14</v>
      </c>
      <c r="H6">
        <v>0.87</v>
      </c>
      <c r="I6">
        <v>0.82</v>
      </c>
      <c r="J6">
        <v>1.1200000000000001</v>
      </c>
      <c r="K6">
        <v>0.12</v>
      </c>
      <c r="M6">
        <f t="shared" si="0"/>
        <v>99.990000000000009</v>
      </c>
    </row>
    <row r="7" spans="1:13">
      <c r="A7" t="s">
        <v>15</v>
      </c>
      <c r="B7">
        <v>47.48</v>
      </c>
      <c r="C7">
        <v>41.7</v>
      </c>
      <c r="F7">
        <v>6.98</v>
      </c>
      <c r="H7">
        <v>0.26</v>
      </c>
      <c r="I7">
        <v>2.46</v>
      </c>
      <c r="J7">
        <v>0.52</v>
      </c>
      <c r="L7">
        <v>0.59</v>
      </c>
      <c r="M7">
        <f t="shared" si="0"/>
        <v>99.990000000000009</v>
      </c>
    </row>
    <row r="8" spans="1:13">
      <c r="A8" t="s">
        <v>16</v>
      </c>
      <c r="B8">
        <v>43.55</v>
      </c>
      <c r="C8">
        <v>39.93</v>
      </c>
      <c r="F8">
        <v>9.3000000000000007</v>
      </c>
      <c r="H8">
        <v>0.54</v>
      </c>
      <c r="I8">
        <v>5.96</v>
      </c>
      <c r="J8">
        <v>0.53</v>
      </c>
      <c r="K8">
        <v>0.19</v>
      </c>
      <c r="M8">
        <f t="shared" si="0"/>
        <v>99.999999999999986</v>
      </c>
    </row>
    <row r="9" spans="1:13">
      <c r="A9" t="s">
        <v>17</v>
      </c>
      <c r="B9">
        <v>51.27</v>
      </c>
      <c r="C9">
        <v>41.61</v>
      </c>
      <c r="F9">
        <v>4.45</v>
      </c>
      <c r="H9">
        <v>0.62</v>
      </c>
      <c r="I9">
        <v>1.1299999999999999</v>
      </c>
      <c r="J9">
        <v>0.92</v>
      </c>
      <c r="M9">
        <f t="shared" si="0"/>
        <v>100</v>
      </c>
    </row>
    <row r="10" spans="1:13">
      <c r="A10" t="s">
        <v>18</v>
      </c>
      <c r="B10">
        <v>48.87</v>
      </c>
      <c r="C10">
        <v>44.06</v>
      </c>
      <c r="F10">
        <v>4.82</v>
      </c>
      <c r="H10">
        <v>0.78</v>
      </c>
      <c r="I10">
        <v>0.66</v>
      </c>
      <c r="J10">
        <v>0.8</v>
      </c>
      <c r="M10">
        <f t="shared" si="0"/>
        <v>99.99</v>
      </c>
    </row>
    <row r="11" spans="1:13">
      <c r="A11" t="s">
        <v>19</v>
      </c>
      <c r="B11">
        <v>46.66</v>
      </c>
      <c r="C11">
        <v>44.93</v>
      </c>
      <c r="F11">
        <v>5.64</v>
      </c>
      <c r="H11">
        <v>0.81</v>
      </c>
      <c r="I11">
        <v>1.1000000000000001</v>
      </c>
      <c r="J11">
        <v>0.85</v>
      </c>
      <c r="M11">
        <f t="shared" si="0"/>
        <v>99.99</v>
      </c>
    </row>
    <row r="12" spans="1:13">
      <c r="A12" t="s">
        <v>20</v>
      </c>
      <c r="B12">
        <v>36.25</v>
      </c>
      <c r="C12">
        <v>42.05</v>
      </c>
      <c r="F12">
        <v>12.72</v>
      </c>
      <c r="H12">
        <v>0.45</v>
      </c>
      <c r="I12">
        <v>8.2100000000000009</v>
      </c>
      <c r="J12">
        <v>0.31</v>
      </c>
      <c r="M12">
        <f t="shared" si="0"/>
        <v>99.990000000000009</v>
      </c>
    </row>
    <row r="14" spans="1:13">
      <c r="A14" t="s">
        <v>22</v>
      </c>
      <c r="B14" s="2">
        <f>AVERAGE(B3:B12)</f>
        <v>41.330999999999996</v>
      </c>
      <c r="C14" s="2">
        <f t="shared" ref="C14:L14" si="1">AVERAGE(C3:C12)</f>
        <v>43.453000000000003</v>
      </c>
      <c r="D14" s="2">
        <f t="shared" si="1"/>
        <v>0.89</v>
      </c>
      <c r="E14" s="2">
        <f t="shared" si="1"/>
        <v>0.26</v>
      </c>
      <c r="F14" s="2">
        <f t="shared" si="1"/>
        <v>8.275555555555556</v>
      </c>
      <c r="G14" s="2">
        <f t="shared" si="1"/>
        <v>0.48499999999999999</v>
      </c>
      <c r="H14" s="2">
        <f t="shared" si="1"/>
        <v>0.55222222222222217</v>
      </c>
      <c r="I14" s="2">
        <f t="shared" si="1"/>
        <v>3.7211111111111115</v>
      </c>
      <c r="J14" s="2">
        <f t="shared" si="1"/>
        <v>0.64444444444444438</v>
      </c>
      <c r="K14" s="2">
        <f t="shared" si="1"/>
        <v>10.223333333333334</v>
      </c>
      <c r="L14" s="2">
        <f t="shared" si="1"/>
        <v>0.59</v>
      </c>
    </row>
    <row r="15" spans="1:13">
      <c r="A15" t="s">
        <v>23</v>
      </c>
      <c r="B15" s="2">
        <f>_xlfn.STDEV.P(B3:B12)</f>
        <v>9.4951845163746018</v>
      </c>
      <c r="C15" s="2">
        <f t="shared" ref="C15:L15" si="2">_xlfn.STDEV.P(C3:C12)</f>
        <v>2.5396812792159569</v>
      </c>
      <c r="D15" s="2">
        <f t="shared" si="2"/>
        <v>0</v>
      </c>
      <c r="E15" s="2">
        <f t="shared" si="2"/>
        <v>0</v>
      </c>
      <c r="F15" s="2">
        <f t="shared" si="2"/>
        <v>3.6481048690796252</v>
      </c>
      <c r="G15" s="2">
        <f t="shared" si="2"/>
        <v>0.33499999999999991</v>
      </c>
      <c r="H15" s="2">
        <f t="shared" si="2"/>
        <v>0.21928052949882257</v>
      </c>
      <c r="I15" s="2">
        <f t="shared" si="2"/>
        <v>3.0722320674947734</v>
      </c>
      <c r="J15" s="2">
        <f t="shared" si="2"/>
        <v>0.26969575908630083</v>
      </c>
      <c r="K15" s="2">
        <f t="shared" si="2"/>
        <v>14.238802228027781</v>
      </c>
      <c r="L15" s="2">
        <f t="shared" si="2"/>
        <v>0</v>
      </c>
    </row>
    <row r="17" spans="1:24">
      <c r="B17" s="1" t="s">
        <v>0</v>
      </c>
      <c r="C17" t="s">
        <v>1</v>
      </c>
      <c r="D17" t="s">
        <v>10</v>
      </c>
      <c r="E17" t="s">
        <v>11</v>
      </c>
      <c r="F17" t="s">
        <v>2</v>
      </c>
      <c r="G17" t="s">
        <v>3</v>
      </c>
      <c r="H17" t="s">
        <v>8</v>
      </c>
      <c r="I17" t="s">
        <v>4</v>
      </c>
      <c r="J17" t="s">
        <v>5</v>
      </c>
      <c r="K17" t="s">
        <v>12</v>
      </c>
      <c r="L17" t="s">
        <v>21</v>
      </c>
      <c r="M17" t="s">
        <v>6</v>
      </c>
    </row>
    <row r="18" spans="1:24">
      <c r="A18" t="s">
        <v>7</v>
      </c>
      <c r="B18">
        <v>31.9</v>
      </c>
      <c r="C18">
        <v>42.95</v>
      </c>
      <c r="G18">
        <v>0.15</v>
      </c>
      <c r="H18">
        <v>0.37</v>
      </c>
      <c r="M18">
        <f>SUM(B18:L18)</f>
        <v>75.37</v>
      </c>
    </row>
    <row r="19" spans="1:24">
      <c r="A19" s="3" t="s">
        <v>9</v>
      </c>
      <c r="D19">
        <v>0.89</v>
      </c>
      <c r="E19">
        <v>0.26</v>
      </c>
      <c r="M19" s="3">
        <f t="shared" ref="M19:M27" si="3">SUM(B19:L19)</f>
        <v>1.1499999999999999</v>
      </c>
    </row>
    <row r="20" spans="1:24">
      <c r="A20" t="s">
        <v>13</v>
      </c>
      <c r="B20">
        <v>40.590000000000003</v>
      </c>
      <c r="C20">
        <v>43.63</v>
      </c>
      <c r="F20">
        <v>10.02</v>
      </c>
      <c r="G20">
        <v>0.82</v>
      </c>
      <c r="I20">
        <v>4.28</v>
      </c>
      <c r="J20">
        <v>0.39</v>
      </c>
      <c r="M20">
        <f t="shared" si="3"/>
        <v>99.72999999999999</v>
      </c>
    </row>
    <row r="21" spans="1:24">
      <c r="A21" t="s">
        <v>14</v>
      </c>
      <c r="B21">
        <v>48.08</v>
      </c>
      <c r="C21">
        <v>43.84</v>
      </c>
      <c r="F21">
        <v>5.14</v>
      </c>
      <c r="I21">
        <v>0.82</v>
      </c>
      <c r="K21">
        <v>0.12</v>
      </c>
      <c r="M21">
        <f t="shared" si="3"/>
        <v>98</v>
      </c>
    </row>
    <row r="22" spans="1:24">
      <c r="A22" t="s">
        <v>15</v>
      </c>
      <c r="B22">
        <v>47.48</v>
      </c>
      <c r="C22">
        <v>41.7</v>
      </c>
      <c r="F22">
        <v>6.98</v>
      </c>
      <c r="I22">
        <v>2.46</v>
      </c>
      <c r="J22">
        <v>0.52</v>
      </c>
      <c r="L22">
        <v>0.59</v>
      </c>
      <c r="M22">
        <f t="shared" si="3"/>
        <v>99.73</v>
      </c>
    </row>
    <row r="23" spans="1:24">
      <c r="A23" t="s">
        <v>16</v>
      </c>
      <c r="B23">
        <v>43.55</v>
      </c>
      <c r="F23">
        <v>9.3000000000000007</v>
      </c>
      <c r="H23">
        <v>0.54</v>
      </c>
      <c r="I23">
        <v>5.96</v>
      </c>
      <c r="J23">
        <v>0.53</v>
      </c>
      <c r="K23">
        <v>0.19</v>
      </c>
      <c r="M23">
        <f t="shared" si="3"/>
        <v>60.069999999999993</v>
      </c>
    </row>
    <row r="24" spans="1:24">
      <c r="A24" t="s">
        <v>17</v>
      </c>
      <c r="C24">
        <v>41.61</v>
      </c>
      <c r="H24">
        <v>0.62</v>
      </c>
      <c r="I24">
        <v>1.1299999999999999</v>
      </c>
      <c r="M24">
        <f t="shared" si="3"/>
        <v>43.36</v>
      </c>
    </row>
    <row r="25" spans="1:24">
      <c r="A25" t="s">
        <v>18</v>
      </c>
      <c r="B25">
        <v>48.87</v>
      </c>
      <c r="C25">
        <v>44.06</v>
      </c>
      <c r="F25">
        <v>4.82</v>
      </c>
      <c r="I25">
        <v>0.66</v>
      </c>
      <c r="J25">
        <v>0.8</v>
      </c>
      <c r="M25">
        <f t="shared" si="3"/>
        <v>99.21</v>
      </c>
    </row>
    <row r="26" spans="1:24">
      <c r="A26" t="s">
        <v>19</v>
      </c>
      <c r="B26">
        <v>46.66</v>
      </c>
      <c r="C26">
        <v>44.93</v>
      </c>
      <c r="F26">
        <v>5.64</v>
      </c>
      <c r="I26">
        <v>1.1000000000000001</v>
      </c>
      <c r="J26">
        <v>0.85</v>
      </c>
      <c r="M26">
        <f t="shared" si="3"/>
        <v>99.179999999999993</v>
      </c>
    </row>
    <row r="27" spans="1:24">
      <c r="A27" t="s">
        <v>20</v>
      </c>
      <c r="B27">
        <v>36.25</v>
      </c>
      <c r="C27">
        <v>42.05</v>
      </c>
      <c r="H27">
        <v>0.45</v>
      </c>
      <c r="M27">
        <f t="shared" si="3"/>
        <v>78.75</v>
      </c>
    </row>
    <row r="29" spans="1:24">
      <c r="A29" t="s">
        <v>22</v>
      </c>
      <c r="B29" s="2">
        <f>AVERAGE(B18:B27)</f>
        <v>42.922499999999999</v>
      </c>
      <c r="C29" s="2">
        <f t="shared" ref="C29:J29" si="4">AVERAGE(C18:C27)</f>
        <v>43.096250000000005</v>
      </c>
      <c r="D29" s="2"/>
      <c r="E29" s="2"/>
      <c r="F29" s="2">
        <f t="shared" si="4"/>
        <v>6.9833333333333343</v>
      </c>
      <c r="G29" s="2"/>
      <c r="H29" s="2">
        <f t="shared" si="4"/>
        <v>0.495</v>
      </c>
      <c r="I29" s="2">
        <f t="shared" si="4"/>
        <v>2.3442857142857143</v>
      </c>
      <c r="J29" s="2">
        <f t="shared" si="4"/>
        <v>0.6180000000000001</v>
      </c>
      <c r="K29" s="2"/>
      <c r="L29" s="2"/>
    </row>
    <row r="30" spans="1:24">
      <c r="A30" t="s">
        <v>23</v>
      </c>
      <c r="B30" s="2">
        <f>_xlfn.STDEV.P(B18:B27)</f>
        <v>5.7940092984046956</v>
      </c>
      <c r="C30" s="2">
        <f t="shared" ref="C30:J30" si="5">_xlfn.STDEV.P(C18:C27)</f>
        <v>1.1403939834548416</v>
      </c>
      <c r="D30" s="2"/>
      <c r="E30" s="2"/>
      <c r="F30" s="2">
        <f t="shared" si="5"/>
        <v>2.0195186445179281</v>
      </c>
      <c r="G30" s="2"/>
      <c r="H30" s="2">
        <f t="shared" si="5"/>
        <v>9.3941471140279828E-2</v>
      </c>
      <c r="I30" s="2">
        <f t="shared" si="5"/>
        <v>1.8904561591837878</v>
      </c>
      <c r="J30" s="2">
        <f t="shared" si="5"/>
        <v>0.17679366504487629</v>
      </c>
      <c r="K30" s="2"/>
      <c r="L30" s="2"/>
    </row>
    <row r="32" spans="1:24">
      <c r="B32" s="6" t="s">
        <v>0</v>
      </c>
      <c r="C32" s="7" t="s">
        <v>1</v>
      </c>
      <c r="D32" s="7" t="s">
        <v>49</v>
      </c>
      <c r="E32" s="7" t="s">
        <v>10</v>
      </c>
      <c r="F32" s="7" t="s">
        <v>3</v>
      </c>
      <c r="G32" s="7" t="s">
        <v>11</v>
      </c>
      <c r="H32" s="7" t="s">
        <v>2</v>
      </c>
      <c r="I32" s="7" t="s">
        <v>8</v>
      </c>
      <c r="J32" s="7" t="s">
        <v>4</v>
      </c>
      <c r="K32" s="7" t="s">
        <v>81</v>
      </c>
      <c r="L32" s="7" t="s">
        <v>5</v>
      </c>
      <c r="M32" s="7" t="s">
        <v>12</v>
      </c>
      <c r="N32" s="7" t="s">
        <v>28</v>
      </c>
      <c r="O32" s="7" t="s">
        <v>60</v>
      </c>
      <c r="P32" s="7" t="s">
        <v>37</v>
      </c>
      <c r="Q32" s="7" t="s">
        <v>25</v>
      </c>
      <c r="R32" s="7" t="s">
        <v>26</v>
      </c>
      <c r="S32" s="7" t="s">
        <v>48</v>
      </c>
      <c r="T32" s="7" t="s">
        <v>92</v>
      </c>
      <c r="U32" s="7" t="s">
        <v>21</v>
      </c>
      <c r="V32" s="7" t="s">
        <v>123</v>
      </c>
      <c r="W32" s="7" t="s">
        <v>124</v>
      </c>
      <c r="X32" s="7" t="s">
        <v>175</v>
      </c>
    </row>
    <row r="33" spans="2:12">
      <c r="B33" s="2">
        <f>B29</f>
        <v>42.922499999999999</v>
      </c>
      <c r="C33" s="2">
        <f>C29</f>
        <v>43.096250000000005</v>
      </c>
      <c r="H33" s="2">
        <f>F29</f>
        <v>6.9833333333333343</v>
      </c>
      <c r="I33" s="2">
        <f>H29</f>
        <v>0.495</v>
      </c>
      <c r="J33" s="2">
        <f>I29</f>
        <v>2.3442857142857143</v>
      </c>
      <c r="L33" s="2">
        <f>J29</f>
        <v>0.6180000000000001</v>
      </c>
    </row>
    <row r="34" spans="2:12">
      <c r="B34" s="2">
        <f>B30</f>
        <v>5.7940092984046956</v>
      </c>
      <c r="C34" s="2">
        <f>C30</f>
        <v>1.1403939834548416</v>
      </c>
      <c r="H34" s="2">
        <f>F30</f>
        <v>2.0195186445179281</v>
      </c>
      <c r="I34" s="2">
        <f>H30</f>
        <v>9.3941471140279828E-2</v>
      </c>
      <c r="J34" s="2">
        <f>I30</f>
        <v>1.8904561591837878</v>
      </c>
      <c r="L34" s="2">
        <f>J30</f>
        <v>0.17679366504487629</v>
      </c>
    </row>
  </sheetData>
  <conditionalFormatting sqref="B3:B12">
    <cfRule type="cellIs" dxfId="239" priority="7" operator="lessThan">
      <formula>B$14-B$15</formula>
    </cfRule>
    <cfRule type="cellIs" dxfId="238" priority="8" operator="greaterThan">
      <formula>B$14+B$15</formula>
    </cfRule>
  </conditionalFormatting>
  <conditionalFormatting sqref="C3:L12">
    <cfRule type="cellIs" dxfId="237" priority="5" operator="lessThan">
      <formula>C$14-C$15</formula>
    </cfRule>
    <cfRule type="cellIs" dxfId="236" priority="6" operator="greaterThan">
      <formula>C$14+C$15</formula>
    </cfRule>
  </conditionalFormatting>
  <conditionalFormatting sqref="B18:B27">
    <cfRule type="cellIs" dxfId="235" priority="3" operator="lessThan">
      <formula>B$14-B$15</formula>
    </cfRule>
    <cfRule type="cellIs" dxfId="234" priority="4" operator="greaterThan">
      <formula>B$14+B$15</formula>
    </cfRule>
  </conditionalFormatting>
  <conditionalFormatting sqref="C18:L27">
    <cfRule type="cellIs" dxfId="233" priority="1" operator="lessThan">
      <formula>C$14-C$15</formula>
    </cfRule>
    <cfRule type="cellIs" dxfId="232" priority="2" operator="greaterThan">
      <formula>C$14+C$15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4"/>
  <sheetViews>
    <sheetView topLeftCell="A10" workbookViewId="0">
      <selection activeCell="A33" sqref="A33:XFD34"/>
    </sheetView>
  </sheetViews>
  <sheetFormatPr baseColWidth="10" defaultRowHeight="15" x14ac:dyDescent="0"/>
  <sheetData>
    <row r="2" spans="1:15">
      <c r="B2" s="1" t="s">
        <v>0</v>
      </c>
      <c r="C2" t="s">
        <v>1</v>
      </c>
      <c r="D2" t="s">
        <v>10</v>
      </c>
      <c r="E2" t="s">
        <v>3</v>
      </c>
      <c r="F2" t="s">
        <v>11</v>
      </c>
      <c r="G2" t="s">
        <v>4</v>
      </c>
      <c r="H2" t="s">
        <v>5</v>
      </c>
      <c r="I2" t="s">
        <v>12</v>
      </c>
      <c r="J2" t="s">
        <v>28</v>
      </c>
      <c r="K2" t="s">
        <v>37</v>
      </c>
      <c r="L2" t="s">
        <v>25</v>
      </c>
      <c r="M2" t="s">
        <v>26</v>
      </c>
      <c r="N2" t="s">
        <v>21</v>
      </c>
      <c r="O2" t="s">
        <v>6</v>
      </c>
    </row>
    <row r="3" spans="1:15">
      <c r="A3" t="s">
        <v>24</v>
      </c>
      <c r="B3">
        <v>0.97</v>
      </c>
      <c r="C3">
        <v>29.86</v>
      </c>
      <c r="D3">
        <v>1.97</v>
      </c>
      <c r="E3">
        <v>1.43</v>
      </c>
      <c r="F3">
        <v>13.71</v>
      </c>
      <c r="I3">
        <v>44.62</v>
      </c>
      <c r="L3">
        <v>0.95</v>
      </c>
      <c r="M3">
        <v>6.49</v>
      </c>
      <c r="O3">
        <f t="shared" ref="O3:O12" si="0">SUM(B3:N3)</f>
        <v>100</v>
      </c>
    </row>
    <row r="4" spans="1:15">
      <c r="A4" t="s">
        <v>27</v>
      </c>
      <c r="B4">
        <v>17.28</v>
      </c>
      <c r="C4">
        <v>51.45</v>
      </c>
      <c r="D4">
        <v>0.96</v>
      </c>
      <c r="E4">
        <v>7.38</v>
      </c>
      <c r="F4">
        <v>6.94</v>
      </c>
      <c r="I4">
        <v>13.51</v>
      </c>
      <c r="J4">
        <v>0.1</v>
      </c>
      <c r="L4">
        <v>0.31</v>
      </c>
      <c r="M4">
        <v>2.0699999999999998</v>
      </c>
      <c r="O4">
        <f t="shared" si="0"/>
        <v>99.999999999999986</v>
      </c>
    </row>
    <row r="5" spans="1:15">
      <c r="A5" t="s">
        <v>29</v>
      </c>
      <c r="B5">
        <v>14.93</v>
      </c>
      <c r="C5">
        <v>38.92</v>
      </c>
      <c r="D5">
        <v>2.2400000000000002</v>
      </c>
      <c r="E5">
        <v>0.74</v>
      </c>
      <c r="F5">
        <v>1.31</v>
      </c>
      <c r="I5">
        <v>1.94</v>
      </c>
      <c r="J5">
        <v>0.17</v>
      </c>
      <c r="K5">
        <v>0.21</v>
      </c>
      <c r="L5">
        <v>2.2400000000000002</v>
      </c>
      <c r="M5">
        <v>37.299999999999997</v>
      </c>
      <c r="O5">
        <f t="shared" si="0"/>
        <v>100</v>
      </c>
    </row>
    <row r="6" spans="1:15">
      <c r="A6" t="s">
        <v>30</v>
      </c>
      <c r="B6">
        <v>2.64</v>
      </c>
      <c r="C6">
        <v>36.92</v>
      </c>
      <c r="D6">
        <v>2.38</v>
      </c>
      <c r="E6">
        <v>6.08</v>
      </c>
      <c r="F6">
        <v>12.66</v>
      </c>
      <c r="I6">
        <v>28.6</v>
      </c>
      <c r="L6">
        <v>1.45</v>
      </c>
      <c r="M6">
        <v>9.27</v>
      </c>
      <c r="O6">
        <f t="shared" si="0"/>
        <v>100</v>
      </c>
    </row>
    <row r="7" spans="1:15">
      <c r="A7" t="s">
        <v>31</v>
      </c>
      <c r="B7">
        <v>13.38</v>
      </c>
      <c r="C7">
        <v>48.6</v>
      </c>
      <c r="D7">
        <v>2.5099999999999998</v>
      </c>
      <c r="E7">
        <v>1.74</v>
      </c>
      <c r="F7">
        <v>7.05</v>
      </c>
      <c r="G7">
        <v>0.1</v>
      </c>
      <c r="H7">
        <v>0.13</v>
      </c>
      <c r="I7">
        <v>12.3</v>
      </c>
      <c r="J7">
        <v>0.75</v>
      </c>
      <c r="K7">
        <v>0.25</v>
      </c>
      <c r="L7">
        <v>1.35</v>
      </c>
      <c r="M7">
        <v>11.85</v>
      </c>
      <c r="O7">
        <f t="shared" si="0"/>
        <v>100.00999999999998</v>
      </c>
    </row>
    <row r="8" spans="1:15">
      <c r="A8" t="s">
        <v>32</v>
      </c>
      <c r="B8">
        <v>13.37</v>
      </c>
      <c r="C8">
        <v>49.7</v>
      </c>
      <c r="D8">
        <v>1.74</v>
      </c>
      <c r="E8">
        <v>4.75</v>
      </c>
      <c r="F8">
        <v>7.1</v>
      </c>
      <c r="G8">
        <v>0.04</v>
      </c>
      <c r="I8">
        <v>12.22</v>
      </c>
      <c r="J8">
        <v>0.33</v>
      </c>
      <c r="K8">
        <v>0.17</v>
      </c>
      <c r="L8">
        <v>1.1200000000000001</v>
      </c>
      <c r="M8">
        <v>9.4600000000000009</v>
      </c>
      <c r="O8">
        <f t="shared" si="0"/>
        <v>100</v>
      </c>
    </row>
    <row r="9" spans="1:15">
      <c r="A9" t="s">
        <v>33</v>
      </c>
      <c r="B9">
        <v>13.83</v>
      </c>
      <c r="C9">
        <v>48.71</v>
      </c>
      <c r="D9">
        <v>2.5</v>
      </c>
      <c r="E9">
        <v>1.81</v>
      </c>
      <c r="F9">
        <v>6.54</v>
      </c>
      <c r="I9">
        <v>11.12</v>
      </c>
      <c r="J9">
        <v>0.38</v>
      </c>
      <c r="K9">
        <v>0.23</v>
      </c>
      <c r="L9">
        <v>1.77</v>
      </c>
      <c r="M9">
        <v>13.11</v>
      </c>
      <c r="O9">
        <f t="shared" si="0"/>
        <v>100</v>
      </c>
    </row>
    <row r="10" spans="1:15">
      <c r="A10" t="s">
        <v>34</v>
      </c>
      <c r="B10">
        <v>14.07</v>
      </c>
      <c r="C10">
        <v>48.81</v>
      </c>
      <c r="D10">
        <v>4.62</v>
      </c>
      <c r="E10">
        <v>0.65</v>
      </c>
      <c r="F10">
        <v>4.8899999999999997</v>
      </c>
      <c r="I10">
        <v>7.09</v>
      </c>
      <c r="J10">
        <v>0.18</v>
      </c>
      <c r="K10">
        <v>0.44</v>
      </c>
      <c r="L10">
        <v>2.67</v>
      </c>
      <c r="M10">
        <v>16.59</v>
      </c>
      <c r="O10">
        <f t="shared" si="0"/>
        <v>100.01000000000002</v>
      </c>
    </row>
    <row r="11" spans="1:15">
      <c r="A11" t="s">
        <v>35</v>
      </c>
      <c r="B11">
        <v>10.029999999999999</v>
      </c>
      <c r="C11">
        <v>34.26</v>
      </c>
      <c r="D11">
        <v>2.5099999999999998</v>
      </c>
      <c r="E11">
        <v>2.31</v>
      </c>
      <c r="F11">
        <v>7.92</v>
      </c>
      <c r="I11">
        <v>17.010000000000002</v>
      </c>
      <c r="J11">
        <v>0.53</v>
      </c>
      <c r="K11">
        <v>0.51</v>
      </c>
      <c r="L11">
        <v>2.27</v>
      </c>
      <c r="M11">
        <v>22.66</v>
      </c>
      <c r="O11">
        <f t="shared" si="0"/>
        <v>100.01</v>
      </c>
    </row>
    <row r="12" spans="1:15">
      <c r="A12" t="s">
        <v>36</v>
      </c>
      <c r="B12">
        <v>21.23</v>
      </c>
      <c r="C12">
        <v>42.71</v>
      </c>
      <c r="D12">
        <v>2.4700000000000002</v>
      </c>
      <c r="E12">
        <v>1.61</v>
      </c>
      <c r="F12">
        <v>6.55</v>
      </c>
      <c r="G12">
        <v>0.15</v>
      </c>
      <c r="H12">
        <v>0.16</v>
      </c>
      <c r="I12">
        <v>11.61</v>
      </c>
      <c r="J12">
        <v>0.24</v>
      </c>
      <c r="K12">
        <v>0.16</v>
      </c>
      <c r="L12">
        <v>1.56</v>
      </c>
      <c r="M12">
        <v>11.12</v>
      </c>
      <c r="N12">
        <v>0.43</v>
      </c>
      <c r="O12">
        <f t="shared" si="0"/>
        <v>100</v>
      </c>
    </row>
    <row r="14" spans="1:15">
      <c r="A14" t="s">
        <v>22</v>
      </c>
      <c r="B14" s="2">
        <f>AVERAGE(B3:B12)</f>
        <v>12.173</v>
      </c>
      <c r="C14" s="2">
        <f t="shared" ref="C14:N14" si="1">AVERAGE(C3:C12)</f>
        <v>42.993999999999993</v>
      </c>
      <c r="D14" s="2">
        <f t="shared" si="1"/>
        <v>2.3899999999999997</v>
      </c>
      <c r="E14" s="2">
        <f t="shared" si="1"/>
        <v>2.8499999999999996</v>
      </c>
      <c r="F14" s="2">
        <f t="shared" si="1"/>
        <v>7.4670000000000005</v>
      </c>
      <c r="G14" s="4">
        <f t="shared" si="1"/>
        <v>9.6666666666666679E-2</v>
      </c>
      <c r="H14" s="4">
        <f t="shared" si="1"/>
        <v>0.14500000000000002</v>
      </c>
      <c r="I14" s="2">
        <f>AVERAGE(I3:I12)</f>
        <v>16.001999999999999</v>
      </c>
      <c r="J14" s="2">
        <f t="shared" si="1"/>
        <v>0.33499999999999996</v>
      </c>
      <c r="K14" s="2">
        <f t="shared" si="1"/>
        <v>0.28142857142857142</v>
      </c>
      <c r="L14" s="2">
        <f t="shared" si="1"/>
        <v>1.5690000000000002</v>
      </c>
      <c r="M14" s="2">
        <f t="shared" si="1"/>
        <v>13.992000000000001</v>
      </c>
      <c r="N14" s="4">
        <f t="shared" si="1"/>
        <v>0.43</v>
      </c>
    </row>
    <row r="15" spans="1:15">
      <c r="A15" t="s">
        <v>23</v>
      </c>
      <c r="B15" s="2">
        <f>_xlfn.STDEV.P(B3:B12)</f>
        <v>5.8815253973777875</v>
      </c>
      <c r="C15" s="2">
        <f t="shared" ref="C15:N15" si="2">_xlfn.STDEV.P(C3:C12)</f>
        <v>7.1885773279558318</v>
      </c>
      <c r="D15" s="2">
        <f t="shared" si="2"/>
        <v>0.87673257039989105</v>
      </c>
      <c r="E15" s="2">
        <f t="shared" si="2"/>
        <v>2.236407834005238</v>
      </c>
      <c r="F15" s="2">
        <f t="shared" si="2"/>
        <v>3.3613034674066555</v>
      </c>
      <c r="G15" s="2">
        <f t="shared" si="2"/>
        <v>4.4969125210773467E-2</v>
      </c>
      <c r="H15" s="2">
        <f t="shared" si="2"/>
        <v>1.4999999999999868E-2</v>
      </c>
      <c r="I15" s="2">
        <f>_xlfn.STDEV.P(I3:I12)</f>
        <v>11.546519648794613</v>
      </c>
      <c r="J15" s="2">
        <f t="shared" si="2"/>
        <v>0.20242282479997173</v>
      </c>
      <c r="K15" s="2">
        <f t="shared" si="2"/>
        <v>0.12721506777653246</v>
      </c>
      <c r="L15" s="2">
        <f t="shared" si="2"/>
        <v>0.66530369005439893</v>
      </c>
      <c r="M15" s="2">
        <f t="shared" si="2"/>
        <v>9.3808931344515347</v>
      </c>
      <c r="N15" s="2">
        <f t="shared" si="2"/>
        <v>0</v>
      </c>
    </row>
    <row r="17" spans="1:24">
      <c r="B17" s="1" t="s">
        <v>0</v>
      </c>
      <c r="C17" t="s">
        <v>1</v>
      </c>
      <c r="D17" t="s">
        <v>10</v>
      </c>
      <c r="E17" t="s">
        <v>3</v>
      </c>
      <c r="F17" t="s">
        <v>11</v>
      </c>
      <c r="G17" t="s">
        <v>4</v>
      </c>
      <c r="H17" t="s">
        <v>5</v>
      </c>
      <c r="I17" t="s">
        <v>12</v>
      </c>
      <c r="J17" t="s">
        <v>28</v>
      </c>
      <c r="K17" t="s">
        <v>37</v>
      </c>
      <c r="L17" t="s">
        <v>25</v>
      </c>
      <c r="M17" t="s">
        <v>26</v>
      </c>
      <c r="N17" t="s">
        <v>21</v>
      </c>
      <c r="O17" t="s">
        <v>6</v>
      </c>
    </row>
    <row r="18" spans="1:24">
      <c r="A18" t="s">
        <v>24</v>
      </c>
      <c r="D18">
        <v>1.97</v>
      </c>
      <c r="E18">
        <v>1.43</v>
      </c>
      <c r="L18">
        <v>0.95</v>
      </c>
      <c r="M18">
        <v>6.49</v>
      </c>
    </row>
    <row r="19" spans="1:24">
      <c r="A19" t="s">
        <v>27</v>
      </c>
      <c r="B19">
        <v>17.28</v>
      </c>
      <c r="F19">
        <v>6.94</v>
      </c>
      <c r="I19">
        <v>13.51</v>
      </c>
    </row>
    <row r="20" spans="1:24">
      <c r="A20" t="s">
        <v>29</v>
      </c>
      <c r="B20">
        <v>14.93</v>
      </c>
      <c r="C20">
        <v>38.92</v>
      </c>
      <c r="D20">
        <v>2.2400000000000002</v>
      </c>
      <c r="E20">
        <v>0.74</v>
      </c>
      <c r="J20">
        <v>0.17</v>
      </c>
      <c r="K20">
        <v>0.21</v>
      </c>
    </row>
    <row r="21" spans="1:24">
      <c r="A21" t="s">
        <v>30</v>
      </c>
      <c r="C21">
        <v>36.92</v>
      </c>
      <c r="D21">
        <v>2.38</v>
      </c>
      <c r="L21">
        <v>1.45</v>
      </c>
      <c r="M21">
        <v>9.27</v>
      </c>
    </row>
    <row r="22" spans="1:24">
      <c r="A22" t="s">
        <v>31</v>
      </c>
      <c r="B22">
        <v>13.38</v>
      </c>
      <c r="C22">
        <v>48.6</v>
      </c>
      <c r="D22">
        <v>2.5099999999999998</v>
      </c>
      <c r="E22">
        <v>1.74</v>
      </c>
      <c r="F22">
        <v>7.05</v>
      </c>
      <c r="G22">
        <v>0.1</v>
      </c>
      <c r="H22">
        <v>0.13</v>
      </c>
      <c r="I22">
        <v>12.3</v>
      </c>
      <c r="K22">
        <v>0.25</v>
      </c>
      <c r="L22">
        <v>1.35</v>
      </c>
      <c r="M22">
        <v>11.85</v>
      </c>
    </row>
    <row r="23" spans="1:24">
      <c r="A23" t="s">
        <v>32</v>
      </c>
      <c r="B23">
        <v>13.37</v>
      </c>
      <c r="C23">
        <v>49.7</v>
      </c>
      <c r="D23">
        <v>1.74</v>
      </c>
      <c r="E23">
        <v>4.75</v>
      </c>
      <c r="F23">
        <v>7.1</v>
      </c>
      <c r="I23">
        <v>12.22</v>
      </c>
      <c r="J23">
        <v>0.33</v>
      </c>
      <c r="K23">
        <v>0.17</v>
      </c>
      <c r="L23">
        <v>1.1200000000000001</v>
      </c>
      <c r="M23">
        <v>9.4600000000000009</v>
      </c>
    </row>
    <row r="24" spans="1:24">
      <c r="A24" t="s">
        <v>33</v>
      </c>
      <c r="B24">
        <v>13.83</v>
      </c>
      <c r="C24">
        <v>48.71</v>
      </c>
      <c r="D24">
        <v>2.5</v>
      </c>
      <c r="E24">
        <v>1.81</v>
      </c>
      <c r="F24">
        <v>6.54</v>
      </c>
      <c r="I24">
        <v>11.12</v>
      </c>
      <c r="J24">
        <v>0.38</v>
      </c>
      <c r="K24">
        <v>0.23</v>
      </c>
      <c r="L24">
        <v>1.77</v>
      </c>
      <c r="M24">
        <v>13.11</v>
      </c>
    </row>
    <row r="25" spans="1:24">
      <c r="A25" t="s">
        <v>34</v>
      </c>
      <c r="B25">
        <v>14.07</v>
      </c>
      <c r="C25">
        <v>48.81</v>
      </c>
      <c r="E25">
        <v>0.65</v>
      </c>
      <c r="F25">
        <v>4.8899999999999997</v>
      </c>
      <c r="I25">
        <v>7.09</v>
      </c>
      <c r="J25">
        <v>0.18</v>
      </c>
      <c r="M25">
        <v>16.59</v>
      </c>
    </row>
    <row r="26" spans="1:24">
      <c r="A26" t="s">
        <v>35</v>
      </c>
      <c r="B26">
        <v>10.029999999999999</v>
      </c>
      <c r="D26">
        <v>2.5099999999999998</v>
      </c>
      <c r="E26">
        <v>2.31</v>
      </c>
      <c r="F26">
        <v>7.92</v>
      </c>
      <c r="I26">
        <v>17.010000000000002</v>
      </c>
      <c r="J26">
        <v>0.53</v>
      </c>
      <c r="M26">
        <v>22.66</v>
      </c>
    </row>
    <row r="27" spans="1:24">
      <c r="A27" t="s">
        <v>36</v>
      </c>
      <c r="C27">
        <v>42.71</v>
      </c>
      <c r="D27">
        <v>2.4700000000000002</v>
      </c>
      <c r="E27">
        <v>1.61</v>
      </c>
      <c r="F27">
        <v>6.55</v>
      </c>
      <c r="H27">
        <v>0.16</v>
      </c>
      <c r="I27">
        <v>11.61</v>
      </c>
      <c r="J27">
        <v>0.24</v>
      </c>
      <c r="K27">
        <v>0.16</v>
      </c>
      <c r="L27">
        <v>1.56</v>
      </c>
      <c r="M27">
        <v>11.12</v>
      </c>
      <c r="N27">
        <v>0.43</v>
      </c>
    </row>
    <row r="29" spans="1:24">
      <c r="A29" t="s">
        <v>22</v>
      </c>
      <c r="B29" s="2">
        <f>AVERAGE(B18:B27)</f>
        <v>13.841428571428574</v>
      </c>
      <c r="C29" s="2">
        <f>AVERAGE(C18:C27)</f>
        <v>44.909999999999989</v>
      </c>
      <c r="D29" s="2">
        <f>AVERAGE(D18:D27)</f>
        <v>2.29</v>
      </c>
      <c r="E29" s="2">
        <f>AVERAGE(E18:E27)</f>
        <v>1.8800000000000001</v>
      </c>
      <c r="F29" s="2">
        <f>AVERAGE(F18:F27)</f>
        <v>6.7128571428571417</v>
      </c>
      <c r="G29" s="4"/>
      <c r="H29" s="4"/>
      <c r="I29" s="2">
        <f>AVERAGE(I18:I27)</f>
        <v>12.122857142857143</v>
      </c>
      <c r="J29" s="2">
        <f>AVERAGE(J18:J27)</f>
        <v>0.30499999999999999</v>
      </c>
      <c r="K29" s="2">
        <f>AVERAGE(K18:K27)</f>
        <v>0.20400000000000001</v>
      </c>
      <c r="L29" s="2">
        <f>AVERAGE(L18:L27)</f>
        <v>1.3666666666666669</v>
      </c>
      <c r="M29" s="2">
        <f>AVERAGE(M18:M27)</f>
        <v>12.56875</v>
      </c>
      <c r="N29" s="4"/>
    </row>
    <row r="30" spans="1:24">
      <c r="A30" t="s">
        <v>23</v>
      </c>
      <c r="B30" s="2">
        <f>_xlfn.STDEV.P(B18:B27)</f>
        <v>2.000831459821677</v>
      </c>
      <c r="C30" s="2">
        <f>_xlfn.STDEV.P(C18:C27)</f>
        <v>4.9392075709138155</v>
      </c>
      <c r="D30" s="2">
        <f>_xlfn.STDEV.P(D18:D27)</f>
        <v>0.2712931993250105</v>
      </c>
      <c r="E30" s="2">
        <f>_xlfn.STDEV.P(E18:E27)</f>
        <v>1.2007393555638959</v>
      </c>
      <c r="F30" s="2">
        <f>_xlfn.STDEV.P(F18:F27)</f>
        <v>0.85786636131600069</v>
      </c>
      <c r="G30" s="2"/>
      <c r="H30" s="2"/>
      <c r="I30" s="2">
        <f>_xlfn.STDEV.P(I18:I27)</f>
        <v>2.7372442569944258</v>
      </c>
      <c r="J30" s="2">
        <f>_xlfn.STDEV.P(J18:J27)</f>
        <v>0.12579745625409122</v>
      </c>
      <c r="K30" s="2">
        <f>_xlfn.STDEV.P(K18:K27)</f>
        <v>3.4409301068170549E-2</v>
      </c>
      <c r="L30" s="2">
        <f>_xlfn.STDEV.P(L18:L27)</f>
        <v>0.27133415233291508</v>
      </c>
      <c r="M30" s="2">
        <f>_xlfn.STDEV.P(M18:M27)</f>
        <v>4.7224131476926052</v>
      </c>
      <c r="N30" s="2"/>
    </row>
    <row r="32" spans="1:24">
      <c r="B32" s="6" t="s">
        <v>0</v>
      </c>
      <c r="C32" s="7" t="s">
        <v>1</v>
      </c>
      <c r="D32" s="7" t="s">
        <v>49</v>
      </c>
      <c r="E32" s="7" t="s">
        <v>10</v>
      </c>
      <c r="F32" s="7" t="s">
        <v>3</v>
      </c>
      <c r="G32" s="7" t="s">
        <v>11</v>
      </c>
      <c r="H32" s="7" t="s">
        <v>2</v>
      </c>
      <c r="I32" s="7" t="s">
        <v>8</v>
      </c>
      <c r="J32" s="7" t="s">
        <v>4</v>
      </c>
      <c r="K32" s="7" t="s">
        <v>81</v>
      </c>
      <c r="L32" s="7" t="s">
        <v>5</v>
      </c>
      <c r="M32" s="7" t="s">
        <v>12</v>
      </c>
      <c r="N32" s="7" t="s">
        <v>28</v>
      </c>
      <c r="O32" s="7" t="s">
        <v>60</v>
      </c>
      <c r="P32" s="7" t="s">
        <v>37</v>
      </c>
      <c r="Q32" s="7" t="s">
        <v>25</v>
      </c>
      <c r="R32" s="7" t="s">
        <v>26</v>
      </c>
      <c r="S32" s="7" t="s">
        <v>48</v>
      </c>
      <c r="T32" s="7" t="s">
        <v>92</v>
      </c>
      <c r="U32" s="7" t="s">
        <v>21</v>
      </c>
      <c r="V32" s="7" t="s">
        <v>123</v>
      </c>
      <c r="W32" s="7" t="s">
        <v>124</v>
      </c>
      <c r="X32" s="7" t="s">
        <v>175</v>
      </c>
    </row>
    <row r="33" spans="2:18">
      <c r="B33" s="2">
        <f>B29</f>
        <v>13.841428571428574</v>
      </c>
      <c r="C33" s="2">
        <f>C29</f>
        <v>44.909999999999989</v>
      </c>
      <c r="E33" s="2">
        <f t="shared" ref="E33:G34" si="3">D29</f>
        <v>2.29</v>
      </c>
      <c r="F33" s="2">
        <f t="shared" si="3"/>
        <v>1.8800000000000001</v>
      </c>
      <c r="G33" s="2">
        <f t="shared" si="3"/>
        <v>6.7128571428571417</v>
      </c>
      <c r="M33" s="2">
        <f>I29</f>
        <v>12.122857142857143</v>
      </c>
      <c r="N33" s="2">
        <f>J29</f>
        <v>0.30499999999999999</v>
      </c>
      <c r="P33" s="2">
        <f t="shared" ref="P33:R34" si="4">K29</f>
        <v>0.20400000000000001</v>
      </c>
      <c r="Q33" s="2">
        <f t="shared" si="4"/>
        <v>1.3666666666666669</v>
      </c>
      <c r="R33" s="2">
        <f t="shared" si="4"/>
        <v>12.56875</v>
      </c>
    </row>
    <row r="34" spans="2:18">
      <c r="B34" s="2">
        <f>B30</f>
        <v>2.000831459821677</v>
      </c>
      <c r="C34" s="2">
        <f>C30</f>
        <v>4.9392075709138155</v>
      </c>
      <c r="E34" s="2">
        <f t="shared" si="3"/>
        <v>0.2712931993250105</v>
      </c>
      <c r="F34" s="2">
        <f t="shared" si="3"/>
        <v>1.2007393555638959</v>
      </c>
      <c r="G34" s="2">
        <f t="shared" si="3"/>
        <v>0.85786636131600069</v>
      </c>
      <c r="M34" s="2">
        <f>I30</f>
        <v>2.7372442569944258</v>
      </c>
      <c r="N34" s="2">
        <f>J30</f>
        <v>0.12579745625409122</v>
      </c>
      <c r="P34" s="2">
        <f t="shared" si="4"/>
        <v>3.4409301068170549E-2</v>
      </c>
      <c r="Q34" s="2">
        <f t="shared" si="4"/>
        <v>0.27133415233291508</v>
      </c>
      <c r="R34" s="2">
        <f t="shared" si="4"/>
        <v>4.7224131476926052</v>
      </c>
    </row>
  </sheetData>
  <conditionalFormatting sqref="B3:B12">
    <cfRule type="cellIs" dxfId="231" priority="13" operator="lessThan">
      <formula>B$14-B$15</formula>
    </cfRule>
    <cfRule type="cellIs" dxfId="230" priority="14" operator="greaterThan">
      <formula>B$14+B$15</formula>
    </cfRule>
  </conditionalFormatting>
  <conditionalFormatting sqref="C3:C12">
    <cfRule type="cellIs" dxfId="229" priority="9" operator="lessThan">
      <formula>C$14-C$15</formula>
    </cfRule>
    <cfRule type="cellIs" dxfId="228" priority="10" operator="greaterThan">
      <formula>C$14+C$15</formula>
    </cfRule>
  </conditionalFormatting>
  <conditionalFormatting sqref="D3:N12">
    <cfRule type="cellIs" dxfId="227" priority="7" operator="lessThan">
      <formula>D$14-D$15</formula>
    </cfRule>
    <cfRule type="cellIs" dxfId="226" priority="8" operator="greaterThan">
      <formula>D$14+D$15</formula>
    </cfRule>
  </conditionalFormatting>
  <conditionalFormatting sqref="B18:B27">
    <cfRule type="cellIs" dxfId="225" priority="5" operator="lessThan">
      <formula>B$29-B$30</formula>
    </cfRule>
    <cfRule type="cellIs" dxfId="224" priority="6" operator="greaterThan">
      <formula>B$29+B$30</formula>
    </cfRule>
  </conditionalFormatting>
  <conditionalFormatting sqref="C18:C27">
    <cfRule type="cellIs" dxfId="223" priority="3" operator="lessThan">
      <formula>C$14-C$15</formula>
    </cfRule>
    <cfRule type="cellIs" dxfId="222" priority="4" operator="greaterThan">
      <formula>C$14+C$15</formula>
    </cfRule>
  </conditionalFormatting>
  <conditionalFormatting sqref="D18:N27">
    <cfRule type="cellIs" dxfId="221" priority="1" operator="lessThan">
      <formula>D$14-D$15</formula>
    </cfRule>
    <cfRule type="cellIs" dxfId="220" priority="2" operator="greaterThan">
      <formula>D$14+D$15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4"/>
  <sheetViews>
    <sheetView topLeftCell="A13" workbookViewId="0">
      <selection activeCell="A33" sqref="A33:XFD34"/>
    </sheetView>
  </sheetViews>
  <sheetFormatPr baseColWidth="10" defaultRowHeight="15" x14ac:dyDescent="0"/>
  <sheetData>
    <row r="2" spans="1:16">
      <c r="B2" s="1" t="s">
        <v>0</v>
      </c>
      <c r="C2" t="s">
        <v>1</v>
      </c>
      <c r="D2" t="s">
        <v>49</v>
      </c>
      <c r="E2" t="s">
        <v>10</v>
      </c>
      <c r="F2" t="s">
        <v>3</v>
      </c>
      <c r="G2" t="s">
        <v>11</v>
      </c>
      <c r="H2" t="s">
        <v>4</v>
      </c>
      <c r="I2" t="s">
        <v>5</v>
      </c>
      <c r="J2" t="s">
        <v>12</v>
      </c>
      <c r="K2" t="s">
        <v>28</v>
      </c>
      <c r="L2" t="s">
        <v>37</v>
      </c>
      <c r="M2" t="s">
        <v>25</v>
      </c>
      <c r="N2" t="s">
        <v>26</v>
      </c>
      <c r="O2" t="s">
        <v>48</v>
      </c>
      <c r="P2" t="s">
        <v>6</v>
      </c>
    </row>
    <row r="3" spans="1:16">
      <c r="A3" t="s">
        <v>38</v>
      </c>
      <c r="B3">
        <v>2.2400000000000002</v>
      </c>
      <c r="C3">
        <v>36.81</v>
      </c>
      <c r="E3">
        <v>22.78</v>
      </c>
      <c r="G3">
        <v>11.35</v>
      </c>
      <c r="J3">
        <v>24.33</v>
      </c>
      <c r="L3">
        <v>0.24</v>
      </c>
      <c r="M3">
        <v>1.4</v>
      </c>
      <c r="N3">
        <v>0.85</v>
      </c>
      <c r="P3">
        <f t="shared" ref="P3:P12" si="0">SUM(B3:O3)</f>
        <v>100</v>
      </c>
    </row>
    <row r="4" spans="1:16">
      <c r="A4" t="s">
        <v>39</v>
      </c>
      <c r="B4">
        <v>8.83</v>
      </c>
      <c r="C4">
        <v>48.06</v>
      </c>
      <c r="E4">
        <v>0.19</v>
      </c>
      <c r="G4">
        <v>11.22</v>
      </c>
      <c r="J4">
        <v>31.48</v>
      </c>
      <c r="K4">
        <v>0.22</v>
      </c>
      <c r="P4">
        <f t="shared" si="0"/>
        <v>100</v>
      </c>
    </row>
    <row r="5" spans="1:16">
      <c r="A5" t="s">
        <v>40</v>
      </c>
      <c r="B5">
        <v>2.71</v>
      </c>
      <c r="C5">
        <v>37.35</v>
      </c>
      <c r="G5">
        <v>8.35</v>
      </c>
      <c r="H5">
        <v>8.82</v>
      </c>
      <c r="J5">
        <v>42.77</v>
      </c>
      <c r="P5">
        <f t="shared" si="0"/>
        <v>100</v>
      </c>
    </row>
    <row r="6" spans="1:16">
      <c r="A6" t="s">
        <v>41</v>
      </c>
      <c r="B6">
        <v>3.69</v>
      </c>
      <c r="C6">
        <v>42.51</v>
      </c>
      <c r="E6">
        <v>0.16</v>
      </c>
      <c r="G6">
        <v>14.6</v>
      </c>
      <c r="J6">
        <v>39.04</v>
      </c>
      <c r="P6">
        <f t="shared" si="0"/>
        <v>100</v>
      </c>
    </row>
    <row r="7" spans="1:16">
      <c r="A7" t="s">
        <v>42</v>
      </c>
      <c r="B7">
        <v>11.09</v>
      </c>
      <c r="C7">
        <v>43.52</v>
      </c>
      <c r="E7">
        <v>3.23</v>
      </c>
      <c r="F7">
        <v>1.35</v>
      </c>
      <c r="G7">
        <v>9</v>
      </c>
      <c r="H7">
        <v>0.6</v>
      </c>
      <c r="J7">
        <v>28.43</v>
      </c>
      <c r="K7">
        <v>0.47</v>
      </c>
      <c r="M7">
        <v>1.17</v>
      </c>
      <c r="N7">
        <v>0.86</v>
      </c>
      <c r="O7">
        <v>0.28000000000000003</v>
      </c>
      <c r="P7">
        <f t="shared" si="0"/>
        <v>100</v>
      </c>
    </row>
    <row r="8" spans="1:16">
      <c r="A8" t="s">
        <v>43</v>
      </c>
      <c r="B8">
        <v>9.34</v>
      </c>
      <c r="C8">
        <v>43.04</v>
      </c>
      <c r="E8">
        <v>0.72</v>
      </c>
      <c r="F8">
        <v>0.39</v>
      </c>
      <c r="G8">
        <v>10.18</v>
      </c>
      <c r="H8">
        <v>2.2400000000000002</v>
      </c>
      <c r="J8">
        <v>33.93</v>
      </c>
      <c r="K8">
        <v>0.18</v>
      </c>
      <c r="P8">
        <f t="shared" si="0"/>
        <v>100.02000000000001</v>
      </c>
    </row>
    <row r="9" spans="1:16">
      <c r="A9" t="s">
        <v>44</v>
      </c>
      <c r="B9">
        <v>3.59</v>
      </c>
      <c r="C9">
        <v>46.65</v>
      </c>
      <c r="E9">
        <v>2.29</v>
      </c>
      <c r="G9">
        <v>14.24</v>
      </c>
      <c r="J9">
        <v>33.229999999999997</v>
      </c>
      <c r="P9">
        <f t="shared" si="0"/>
        <v>100</v>
      </c>
    </row>
    <row r="10" spans="1:16">
      <c r="A10" t="s">
        <v>45</v>
      </c>
      <c r="B10">
        <v>9.69</v>
      </c>
      <c r="C10">
        <v>40.32</v>
      </c>
      <c r="D10">
        <v>14.08</v>
      </c>
      <c r="G10">
        <v>10.61</v>
      </c>
      <c r="I10">
        <v>0.15</v>
      </c>
      <c r="J10">
        <v>24.92</v>
      </c>
      <c r="K10">
        <v>0.23</v>
      </c>
      <c r="P10">
        <f t="shared" si="0"/>
        <v>100.00000000000001</v>
      </c>
    </row>
    <row r="11" spans="1:16">
      <c r="A11" t="s">
        <v>46</v>
      </c>
      <c r="B11">
        <v>12.01</v>
      </c>
      <c r="C11">
        <v>53.67</v>
      </c>
      <c r="E11">
        <v>1.53</v>
      </c>
      <c r="G11">
        <v>10.01</v>
      </c>
      <c r="J11">
        <v>22.03</v>
      </c>
      <c r="K11">
        <v>0.39</v>
      </c>
      <c r="N11">
        <v>0.16</v>
      </c>
      <c r="O11">
        <v>0.2</v>
      </c>
      <c r="P11">
        <f t="shared" si="0"/>
        <v>100.00000000000001</v>
      </c>
    </row>
    <row r="12" spans="1:16">
      <c r="A12" t="s">
        <v>47</v>
      </c>
      <c r="B12">
        <v>6.79</v>
      </c>
      <c r="C12">
        <v>38.159999999999997</v>
      </c>
      <c r="G12">
        <v>13.41</v>
      </c>
      <c r="J12">
        <v>41.43</v>
      </c>
      <c r="K12">
        <v>0.22</v>
      </c>
      <c r="P12">
        <f t="shared" si="0"/>
        <v>100.00999999999999</v>
      </c>
    </row>
    <row r="14" spans="1:16">
      <c r="A14" t="s">
        <v>22</v>
      </c>
      <c r="B14" s="2">
        <f>AVERAGE(B3:B12)</f>
        <v>6.9980000000000002</v>
      </c>
      <c r="C14" s="2">
        <f t="shared" ref="C14:O14" si="1">AVERAGE(C3:C12)</f>
        <v>43.009</v>
      </c>
      <c r="D14" s="4">
        <f t="shared" si="1"/>
        <v>14.08</v>
      </c>
      <c r="E14" s="2">
        <f>AVERAGE(E4:E12)</f>
        <v>1.3533333333333333</v>
      </c>
      <c r="F14" s="4">
        <f t="shared" si="1"/>
        <v>0.87000000000000011</v>
      </c>
      <c r="G14" s="2">
        <f t="shared" si="1"/>
        <v>11.297000000000001</v>
      </c>
      <c r="H14" s="4">
        <f t="shared" si="1"/>
        <v>3.8866666666666667</v>
      </c>
      <c r="I14" s="4">
        <f t="shared" si="1"/>
        <v>0.15</v>
      </c>
      <c r="J14" s="2">
        <f t="shared" si="1"/>
        <v>32.158999999999999</v>
      </c>
      <c r="K14" s="2">
        <f t="shared" si="1"/>
        <v>0.28499999999999998</v>
      </c>
      <c r="L14" s="4">
        <f t="shared" si="1"/>
        <v>0.24</v>
      </c>
      <c r="M14" s="4">
        <f t="shared" si="1"/>
        <v>1.2849999999999999</v>
      </c>
      <c r="N14" s="4">
        <f t="shared" si="1"/>
        <v>0.62333333333333329</v>
      </c>
      <c r="O14" s="4">
        <f t="shared" si="1"/>
        <v>0.24000000000000002</v>
      </c>
    </row>
    <row r="15" spans="1:16">
      <c r="A15" t="s">
        <v>23</v>
      </c>
      <c r="B15" s="2">
        <f>_xlfn.STDEV.P(B3:B12)</f>
        <v>3.4868145921456732</v>
      </c>
      <c r="C15" s="2">
        <f t="shared" ref="C15:O15" si="2">_xlfn.STDEV.P(C3:C12)</f>
        <v>5.0411594896412115</v>
      </c>
      <c r="D15" s="2">
        <f t="shared" si="2"/>
        <v>0</v>
      </c>
      <c r="E15" s="2">
        <f>_xlfn.STDEV.P(E4:E12)</f>
        <v>1.1261241297279605</v>
      </c>
      <c r="F15" s="2">
        <f t="shared" si="2"/>
        <v>0.47999999999999982</v>
      </c>
      <c r="G15" s="2">
        <f t="shared" si="2"/>
        <v>2.0342470351459236</v>
      </c>
      <c r="H15" s="2">
        <f t="shared" si="2"/>
        <v>3.5520635629948338</v>
      </c>
      <c r="I15" s="2">
        <f t="shared" si="2"/>
        <v>0</v>
      </c>
      <c r="J15" s="2">
        <f t="shared" si="2"/>
        <v>6.9342331227036356</v>
      </c>
      <c r="K15" s="2">
        <f t="shared" si="2"/>
        <v>0.10626225419530058</v>
      </c>
      <c r="L15" s="2">
        <f t="shared" si="2"/>
        <v>0</v>
      </c>
      <c r="M15" s="2">
        <f t="shared" si="2"/>
        <v>0.11499999999999999</v>
      </c>
      <c r="N15" s="2">
        <f t="shared" si="2"/>
        <v>0.32765157645821813</v>
      </c>
      <c r="O15" s="2">
        <f t="shared" si="2"/>
        <v>3.9999999999999966E-2</v>
      </c>
    </row>
    <row r="17" spans="1:24">
      <c r="B17" s="1" t="s">
        <v>0</v>
      </c>
      <c r="C17" t="s">
        <v>1</v>
      </c>
      <c r="D17" t="s">
        <v>49</v>
      </c>
      <c r="E17" t="s">
        <v>10</v>
      </c>
      <c r="F17" t="s">
        <v>3</v>
      </c>
      <c r="G17" t="s">
        <v>11</v>
      </c>
      <c r="H17" t="s">
        <v>4</v>
      </c>
      <c r="I17" t="s">
        <v>5</v>
      </c>
      <c r="J17" t="s">
        <v>12</v>
      </c>
      <c r="K17" t="s">
        <v>28</v>
      </c>
      <c r="L17" t="s">
        <v>37</v>
      </c>
      <c r="M17" t="s">
        <v>25</v>
      </c>
      <c r="N17" t="s">
        <v>26</v>
      </c>
      <c r="O17" t="s">
        <v>48</v>
      </c>
    </row>
    <row r="18" spans="1:24">
      <c r="A18" t="s">
        <v>38</v>
      </c>
      <c r="G18">
        <v>11.35</v>
      </c>
      <c r="L18">
        <v>0.24</v>
      </c>
      <c r="M18">
        <v>1.4</v>
      </c>
      <c r="N18">
        <v>0.85</v>
      </c>
    </row>
    <row r="19" spans="1:24">
      <c r="A19" t="s">
        <v>39</v>
      </c>
      <c r="B19">
        <v>8.83</v>
      </c>
      <c r="G19">
        <v>11.22</v>
      </c>
      <c r="J19">
        <v>31.48</v>
      </c>
      <c r="K19">
        <v>0.22</v>
      </c>
    </row>
    <row r="20" spans="1:24">
      <c r="A20" t="s">
        <v>40</v>
      </c>
    </row>
    <row r="21" spans="1:24">
      <c r="A21" t="s">
        <v>41</v>
      </c>
      <c r="B21">
        <v>3.69</v>
      </c>
      <c r="C21">
        <v>42.51</v>
      </c>
      <c r="J21">
        <v>39.04</v>
      </c>
    </row>
    <row r="22" spans="1:24">
      <c r="A22" t="s">
        <v>42</v>
      </c>
      <c r="C22">
        <v>43.52</v>
      </c>
      <c r="F22">
        <v>1.35</v>
      </c>
      <c r="H22">
        <v>0.6</v>
      </c>
      <c r="J22">
        <v>28.43</v>
      </c>
      <c r="M22">
        <v>1.17</v>
      </c>
      <c r="N22">
        <v>0.86</v>
      </c>
      <c r="O22">
        <v>0.28000000000000003</v>
      </c>
    </row>
    <row r="23" spans="1:24">
      <c r="A23" t="s">
        <v>43</v>
      </c>
      <c r="B23">
        <v>9.34</v>
      </c>
      <c r="C23">
        <v>43.04</v>
      </c>
      <c r="E23">
        <v>0.72</v>
      </c>
      <c r="F23">
        <v>0.39</v>
      </c>
      <c r="G23">
        <v>10.18</v>
      </c>
      <c r="H23">
        <v>2.2400000000000002</v>
      </c>
      <c r="J23">
        <v>33.93</v>
      </c>
      <c r="K23">
        <v>0.18</v>
      </c>
    </row>
    <row r="24" spans="1:24">
      <c r="A24" t="s">
        <v>44</v>
      </c>
      <c r="B24">
        <v>3.59</v>
      </c>
      <c r="C24">
        <v>46.65</v>
      </c>
      <c r="E24">
        <v>2.29</v>
      </c>
      <c r="J24">
        <v>33.229999999999997</v>
      </c>
    </row>
    <row r="25" spans="1:24">
      <c r="A25" t="s">
        <v>45</v>
      </c>
      <c r="B25">
        <v>9.69</v>
      </c>
      <c r="C25">
        <v>40.32</v>
      </c>
      <c r="D25">
        <v>14.08</v>
      </c>
      <c r="G25">
        <v>10.61</v>
      </c>
      <c r="I25">
        <v>0.15</v>
      </c>
      <c r="K25">
        <v>0.23</v>
      </c>
    </row>
    <row r="26" spans="1:24">
      <c r="A26" t="s">
        <v>46</v>
      </c>
      <c r="E26">
        <v>1.53</v>
      </c>
      <c r="G26">
        <v>10.01</v>
      </c>
      <c r="K26">
        <v>0.39</v>
      </c>
      <c r="O26">
        <v>0.2</v>
      </c>
    </row>
    <row r="27" spans="1:24">
      <c r="A27" t="s">
        <v>47</v>
      </c>
      <c r="B27">
        <v>6.79</v>
      </c>
      <c r="C27">
        <v>38.159999999999997</v>
      </c>
      <c r="G27">
        <v>13.41</v>
      </c>
      <c r="J27">
        <v>41.43</v>
      </c>
      <c r="K27">
        <v>0.22</v>
      </c>
    </row>
    <row r="29" spans="1:24">
      <c r="A29" t="s">
        <v>22</v>
      </c>
      <c r="B29" s="2">
        <f>AVERAGE(B18:B27)</f>
        <v>6.9883333333333333</v>
      </c>
      <c r="C29" s="2">
        <f>AVERAGE(C18:C27)</f>
        <v>42.366666666666667</v>
      </c>
      <c r="D29" s="4"/>
      <c r="E29" s="2">
        <f>AVERAGE(E19:E27)</f>
        <v>1.5133333333333334</v>
      </c>
      <c r="F29" s="4"/>
      <c r="G29" s="2">
        <f>AVERAGE(G18:G27)</f>
        <v>11.13</v>
      </c>
      <c r="H29" s="4"/>
      <c r="I29" s="4"/>
      <c r="J29" s="2">
        <f>AVERAGE(J18:J27)</f>
        <v>34.589999999999996</v>
      </c>
      <c r="K29" s="2">
        <f>AVERAGE(K18:K27)</f>
        <v>0.248</v>
      </c>
      <c r="L29" s="4"/>
      <c r="M29" s="4"/>
      <c r="N29" s="4"/>
      <c r="O29" s="4"/>
    </row>
    <row r="30" spans="1:24">
      <c r="A30" t="s">
        <v>23</v>
      </c>
      <c r="B30" s="2">
        <f>_xlfn.STDEV.P(B18:B27)</f>
        <v>2.53929397449151</v>
      </c>
      <c r="C30" s="2">
        <f>_xlfn.STDEV.P(C18:C27)</f>
        <v>2.6468828627064123</v>
      </c>
      <c r="D30" s="2"/>
      <c r="E30" s="2">
        <f>_xlfn.STDEV.P(E19:E27)</f>
        <v>0.6410581530216708</v>
      </c>
      <c r="F30" s="2"/>
      <c r="G30" s="2">
        <f>_xlfn.STDEV.P(G18:G27)</f>
        <v>1.1315328835993561</v>
      </c>
      <c r="H30" s="2"/>
      <c r="I30" s="2"/>
      <c r="J30" s="2">
        <f>_xlfn.STDEV.P(J18:J27)</f>
        <v>4.4062644798816795</v>
      </c>
      <c r="K30" s="2">
        <f>_xlfn.STDEV.P(K18:K27)</f>
        <v>7.3047929470998682E-2</v>
      </c>
      <c r="L30" s="2"/>
      <c r="M30" s="2"/>
      <c r="N30" s="2"/>
      <c r="O30" s="2"/>
    </row>
    <row r="32" spans="1:24">
      <c r="B32" s="6" t="s">
        <v>0</v>
      </c>
      <c r="C32" s="7" t="s">
        <v>1</v>
      </c>
      <c r="D32" s="7" t="s">
        <v>49</v>
      </c>
      <c r="E32" s="7" t="s">
        <v>10</v>
      </c>
      <c r="F32" s="7" t="s">
        <v>3</v>
      </c>
      <c r="G32" s="7" t="s">
        <v>11</v>
      </c>
      <c r="H32" s="7" t="s">
        <v>2</v>
      </c>
      <c r="I32" s="7" t="s">
        <v>8</v>
      </c>
      <c r="J32" s="7" t="s">
        <v>4</v>
      </c>
      <c r="K32" s="7" t="s">
        <v>81</v>
      </c>
      <c r="L32" s="7" t="s">
        <v>5</v>
      </c>
      <c r="M32" s="7" t="s">
        <v>12</v>
      </c>
      <c r="N32" s="7" t="s">
        <v>28</v>
      </c>
      <c r="O32" s="7" t="s">
        <v>60</v>
      </c>
      <c r="P32" s="7" t="s">
        <v>37</v>
      </c>
      <c r="Q32" s="7" t="s">
        <v>25</v>
      </c>
      <c r="R32" s="7" t="s">
        <v>26</v>
      </c>
      <c r="S32" s="7" t="s">
        <v>48</v>
      </c>
      <c r="T32" s="7" t="s">
        <v>92</v>
      </c>
      <c r="U32" s="7" t="s">
        <v>21</v>
      </c>
      <c r="V32" s="7" t="s">
        <v>123</v>
      </c>
      <c r="W32" s="7" t="s">
        <v>124</v>
      </c>
      <c r="X32" s="7" t="s">
        <v>175</v>
      </c>
    </row>
    <row r="33" spans="2:14">
      <c r="B33" s="2">
        <f>B29</f>
        <v>6.9883333333333333</v>
      </c>
      <c r="C33" s="2">
        <f>C29</f>
        <v>42.366666666666667</v>
      </c>
      <c r="E33" s="2">
        <f>E29</f>
        <v>1.5133333333333334</v>
      </c>
      <c r="G33" s="2">
        <f>G29</f>
        <v>11.13</v>
      </c>
      <c r="M33" s="2">
        <f>J29</f>
        <v>34.589999999999996</v>
      </c>
      <c r="N33" s="2">
        <f>K29</f>
        <v>0.248</v>
      </c>
    </row>
    <row r="34" spans="2:14">
      <c r="B34" s="2">
        <f>B30</f>
        <v>2.53929397449151</v>
      </c>
      <c r="C34" s="2">
        <f>C30</f>
        <v>2.6468828627064123</v>
      </c>
      <c r="E34" s="2">
        <f>E30</f>
        <v>0.6410581530216708</v>
      </c>
      <c r="G34" s="2">
        <f>G30</f>
        <v>1.1315328835993561</v>
      </c>
      <c r="M34" s="2">
        <f>J30</f>
        <v>4.4062644798816795</v>
      </c>
      <c r="N34" s="2">
        <f>K30</f>
        <v>7.3047929470998682E-2</v>
      </c>
    </row>
  </sheetData>
  <conditionalFormatting sqref="B3:O11">
    <cfRule type="cellIs" dxfId="219" priority="3" operator="lessThan">
      <formula>B$14-B$15</formula>
    </cfRule>
    <cfRule type="cellIs" dxfId="218" priority="4" operator="greaterThan">
      <formula>B$14+B$15</formula>
    </cfRule>
  </conditionalFormatting>
  <conditionalFormatting sqref="B18:O26">
    <cfRule type="cellIs" dxfId="217" priority="1" operator="lessThan">
      <formula>B$14-B$15</formula>
    </cfRule>
    <cfRule type="cellIs" dxfId="216" priority="2" operator="greaterThan">
      <formula>B$14+B$15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Furnace Flour</vt:lpstr>
      <vt:lpstr>Furnace Residue</vt:lpstr>
      <vt:lpstr>No catalyst</vt:lpstr>
      <vt:lpstr>Furnace Residue old</vt:lpstr>
      <vt:lpstr>Standard deviations</vt:lpstr>
      <vt:lpstr>Averages</vt:lpstr>
      <vt:lpstr>SEM1</vt:lpstr>
      <vt:lpstr>SEM2</vt:lpstr>
      <vt:lpstr>SEM3</vt:lpstr>
      <vt:lpstr>SEM4</vt:lpstr>
      <vt:lpstr>SEM5</vt:lpstr>
      <vt:lpstr>SEM6</vt:lpstr>
      <vt:lpstr>SEM7</vt:lpstr>
      <vt:lpstr>SEM8</vt:lpstr>
      <vt:lpstr>SEM9</vt:lpstr>
      <vt:lpstr>SEM10</vt:lpstr>
      <vt:lpstr>SEM11</vt:lpstr>
      <vt:lpstr>SEM12</vt:lpstr>
      <vt:lpstr>SEM13</vt:lpstr>
      <vt:lpstr>SEM14</vt:lpstr>
      <vt:lpstr>SEM15</vt:lpstr>
      <vt:lpstr>SEM16</vt:lpstr>
      <vt:lpstr>Summary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Wagner</dc:creator>
  <cp:lastModifiedBy>Jonathan Wagner</cp:lastModifiedBy>
  <dcterms:created xsi:type="dcterms:W3CDTF">2015-09-21T07:50:19Z</dcterms:created>
  <dcterms:modified xsi:type="dcterms:W3CDTF">2016-09-25T15:27:00Z</dcterms:modified>
</cp:coreProperties>
</file>