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MechEng\ResearchProjects\GPHammond\RC-ME3917\Papers\2016 Circular economy JCP\JCP revised\"/>
    </mc:Choice>
  </mc:AlternateContent>
  <bookViews>
    <workbookView xWindow="0" yWindow="0" windowWidth="10170" windowHeight="11445" tabRatio="681" activeTab="1"/>
  </bookViews>
  <sheets>
    <sheet name="Contents" sheetId="11" r:id="rId1"/>
    <sheet name="Graphs" sheetId="10" r:id="rId2"/>
    <sheet name="Overall - PE" sheetId="3" r:id="rId3"/>
    <sheet name="Overall - Exergy" sheetId="4" r:id="rId4"/>
    <sheet name="Specific industries" sheetId="2" r:id="rId5"/>
    <sheet name="EU intersectoral flows" sheetId="8" r:id="rId6"/>
    <sheet name="UK intersectoral flows" sheetId="9" r:id="rId7"/>
  </sheets>
  <definedNames>
    <definedName name="criteriaEU">'EU intersectoral flows'!$K$52</definedName>
    <definedName name="criteriaUK">'UK intersectoral flows'!$J$51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3" l="1"/>
  <c r="X72" i="3"/>
  <c r="Y72" i="3"/>
  <c r="AA72" i="3"/>
  <c r="AB72" i="3"/>
  <c r="AC72" i="3"/>
  <c r="AE72" i="3"/>
  <c r="AF72" i="3"/>
  <c r="AG72" i="3"/>
  <c r="AI72" i="3"/>
  <c r="AJ72" i="3"/>
  <c r="AK72" i="3"/>
  <c r="AM72" i="3"/>
  <c r="AN72" i="3"/>
  <c r="AO72" i="3"/>
  <c r="W73" i="3"/>
  <c r="X73" i="3"/>
  <c r="Y73" i="3"/>
  <c r="AA73" i="3"/>
  <c r="AB73" i="3"/>
  <c r="AC73" i="3"/>
  <c r="AE73" i="3"/>
  <c r="AF73" i="3"/>
  <c r="AG73" i="3"/>
  <c r="AI73" i="3"/>
  <c r="AJ73" i="3"/>
  <c r="AK73" i="3"/>
  <c r="AM73" i="3"/>
  <c r="AN73" i="3"/>
  <c r="AO73" i="3"/>
  <c r="W74" i="3"/>
  <c r="X74" i="3"/>
  <c r="Y74" i="3"/>
  <c r="AA74" i="3"/>
  <c r="AB74" i="3"/>
  <c r="AC74" i="3"/>
  <c r="AE74" i="3"/>
  <c r="AF74" i="3"/>
  <c r="AG74" i="3"/>
  <c r="AI74" i="3"/>
  <c r="AJ74" i="3"/>
  <c r="AK74" i="3"/>
  <c r="AM74" i="3"/>
  <c r="AN74" i="3"/>
  <c r="AO74" i="3"/>
  <c r="W75" i="3"/>
  <c r="X75" i="3"/>
  <c r="Y75" i="3"/>
  <c r="AA75" i="3"/>
  <c r="AB75" i="3"/>
  <c r="AC75" i="3"/>
  <c r="AE75" i="3"/>
  <c r="AF75" i="3"/>
  <c r="AG75" i="3"/>
  <c r="AI75" i="3"/>
  <c r="AJ75" i="3"/>
  <c r="AK75" i="3"/>
  <c r="AM75" i="3"/>
  <c r="AN75" i="3"/>
  <c r="AO75" i="3"/>
  <c r="W76" i="3"/>
  <c r="X76" i="3"/>
  <c r="Y76" i="3"/>
  <c r="AA76" i="3"/>
  <c r="AB76" i="3"/>
  <c r="AC76" i="3"/>
  <c r="AE76" i="3"/>
  <c r="AF76" i="3"/>
  <c r="AG76" i="3"/>
  <c r="AI76" i="3"/>
  <c r="AJ76" i="3"/>
  <c r="AK76" i="3"/>
  <c r="AM76" i="3"/>
  <c r="AN76" i="3"/>
  <c r="AO76" i="3"/>
  <c r="W77" i="3"/>
  <c r="X77" i="3"/>
  <c r="Y77" i="3"/>
  <c r="AA77" i="3"/>
  <c r="AB77" i="3"/>
  <c r="AC77" i="3"/>
  <c r="AE77" i="3"/>
  <c r="AF77" i="3"/>
  <c r="AG77" i="3"/>
  <c r="AI77" i="3"/>
  <c r="AJ77" i="3"/>
  <c r="AK77" i="3"/>
  <c r="AM77" i="3"/>
  <c r="AN77" i="3"/>
  <c r="AO77" i="3"/>
  <c r="W78" i="3"/>
  <c r="X78" i="3"/>
  <c r="Y78" i="3"/>
  <c r="AA78" i="3"/>
  <c r="AB78" i="3"/>
  <c r="AC78" i="3"/>
  <c r="AE78" i="3"/>
  <c r="AF78" i="3"/>
  <c r="AG78" i="3"/>
  <c r="AI78" i="3"/>
  <c r="AJ78" i="3"/>
  <c r="AK78" i="3"/>
  <c r="AM78" i="3"/>
  <c r="AN78" i="3"/>
  <c r="AO78" i="3"/>
  <c r="W50" i="3"/>
  <c r="X50" i="3"/>
  <c r="Y50" i="3"/>
  <c r="AA50" i="3"/>
  <c r="AB50" i="3"/>
  <c r="AC50" i="3"/>
  <c r="AE50" i="3"/>
  <c r="AF50" i="3"/>
  <c r="AG50" i="3"/>
  <c r="AI50" i="3"/>
  <c r="AJ50" i="3"/>
  <c r="AK50" i="3"/>
  <c r="AM50" i="3"/>
  <c r="AN50" i="3"/>
  <c r="AO50" i="3"/>
  <c r="W51" i="3"/>
  <c r="X51" i="3"/>
  <c r="Y51" i="3"/>
  <c r="AA51" i="3"/>
  <c r="AB51" i="3"/>
  <c r="AC51" i="3"/>
  <c r="AE51" i="3"/>
  <c r="AF51" i="3"/>
  <c r="AG51" i="3"/>
  <c r="AI51" i="3"/>
  <c r="AJ51" i="3"/>
  <c r="AK51" i="3"/>
  <c r="AM51" i="3"/>
  <c r="AN51" i="3"/>
  <c r="AO51" i="3"/>
  <c r="W52" i="3"/>
  <c r="X52" i="3"/>
  <c r="Y52" i="3"/>
  <c r="AA52" i="3"/>
  <c r="AB52" i="3"/>
  <c r="AC52" i="3"/>
  <c r="AE52" i="3"/>
  <c r="AF52" i="3"/>
  <c r="AG52" i="3"/>
  <c r="AI52" i="3"/>
  <c r="AJ52" i="3"/>
  <c r="AK52" i="3"/>
  <c r="AM52" i="3"/>
  <c r="AN52" i="3"/>
  <c r="AO52" i="3"/>
  <c r="W53" i="3"/>
  <c r="X53" i="3"/>
  <c r="Y53" i="3"/>
  <c r="AA53" i="3"/>
  <c r="AB53" i="3"/>
  <c r="AC53" i="3"/>
  <c r="AE53" i="3"/>
  <c r="AF53" i="3"/>
  <c r="AG53" i="3"/>
  <c r="AI53" i="3"/>
  <c r="AJ53" i="3"/>
  <c r="AK53" i="3"/>
  <c r="AM53" i="3"/>
  <c r="AN53" i="3"/>
  <c r="AO53" i="3"/>
  <c r="W54" i="3"/>
  <c r="X54" i="3"/>
  <c r="Y54" i="3"/>
  <c r="AA54" i="3"/>
  <c r="AB54" i="3"/>
  <c r="AC54" i="3"/>
  <c r="AE54" i="3"/>
  <c r="AF54" i="3"/>
  <c r="AG54" i="3"/>
  <c r="AI54" i="3"/>
  <c r="AJ54" i="3"/>
  <c r="AK54" i="3"/>
  <c r="AM54" i="3"/>
  <c r="AN54" i="3"/>
  <c r="AO54" i="3"/>
  <c r="W55" i="3"/>
  <c r="X55" i="3"/>
  <c r="Y55" i="3"/>
  <c r="AA55" i="3"/>
  <c r="AB55" i="3"/>
  <c r="AC55" i="3"/>
  <c r="AE55" i="3"/>
  <c r="AF55" i="3"/>
  <c r="AG55" i="3"/>
  <c r="AI55" i="3"/>
  <c r="AJ55" i="3"/>
  <c r="AK55" i="3"/>
  <c r="AM55" i="3"/>
  <c r="AN55" i="3"/>
  <c r="AO55" i="3"/>
  <c r="W56" i="3"/>
  <c r="X56" i="3"/>
  <c r="Y56" i="3"/>
  <c r="AA56" i="3"/>
  <c r="AB56" i="3"/>
  <c r="AC56" i="3"/>
  <c r="AE56" i="3"/>
  <c r="AF56" i="3"/>
  <c r="AG56" i="3"/>
  <c r="AI56" i="3"/>
  <c r="AJ56" i="3"/>
  <c r="AK56" i="3"/>
  <c r="AM56" i="3"/>
  <c r="AN56" i="3"/>
  <c r="AO56" i="3"/>
  <c r="B22" i="4" l="1"/>
  <c r="C22" i="4"/>
  <c r="D22" i="4"/>
  <c r="E22" i="4"/>
  <c r="B32" i="4"/>
  <c r="C32" i="4"/>
  <c r="D32" i="4"/>
  <c r="E32" i="4"/>
  <c r="C12" i="4" l="1"/>
  <c r="C12" i="3" l="1"/>
  <c r="H412" i="9" l="1"/>
  <c r="G412" i="9"/>
  <c r="F412" i="9"/>
  <c r="K412" i="9" s="1"/>
  <c r="L412" i="9" s="1"/>
  <c r="I411" i="9"/>
  <c r="H411" i="9"/>
  <c r="I410" i="9"/>
  <c r="G410" i="9"/>
  <c r="F410" i="9"/>
  <c r="K410" i="9" s="1"/>
  <c r="L410" i="9" s="1"/>
  <c r="I409" i="9"/>
  <c r="H409" i="9"/>
  <c r="I408" i="9"/>
  <c r="H408" i="9"/>
  <c r="I407" i="9"/>
  <c r="H407" i="9"/>
  <c r="I406" i="9"/>
  <c r="H406" i="9"/>
  <c r="I405" i="9"/>
  <c r="H405" i="9"/>
  <c r="I404" i="9"/>
  <c r="H404" i="9"/>
  <c r="I403" i="9"/>
  <c r="H403" i="9"/>
  <c r="I402" i="9"/>
  <c r="H402" i="9"/>
  <c r="I401" i="9"/>
  <c r="H401" i="9"/>
  <c r="I400" i="9"/>
  <c r="H400" i="9"/>
  <c r="I399" i="9"/>
  <c r="H399" i="9"/>
  <c r="I398" i="9"/>
  <c r="H398" i="9"/>
  <c r="I397" i="9"/>
  <c r="H397" i="9"/>
  <c r="I396" i="9"/>
  <c r="H396" i="9"/>
  <c r="I395" i="9"/>
  <c r="H395" i="9"/>
  <c r="I394" i="9"/>
  <c r="H394" i="9"/>
  <c r="I393" i="9"/>
  <c r="H393" i="9"/>
  <c r="H392" i="9"/>
  <c r="G392" i="9"/>
  <c r="F392" i="9"/>
  <c r="K392" i="9" s="1"/>
  <c r="L392" i="9" s="1"/>
  <c r="I391" i="9"/>
  <c r="H391" i="9"/>
  <c r="I390" i="9"/>
  <c r="H390" i="9"/>
  <c r="I389" i="9"/>
  <c r="G389" i="9"/>
  <c r="F389" i="9"/>
  <c r="K389" i="9" s="1"/>
  <c r="L389" i="9" s="1"/>
  <c r="I388" i="9"/>
  <c r="H388" i="9"/>
  <c r="I387" i="9"/>
  <c r="H387" i="9"/>
  <c r="I386" i="9"/>
  <c r="H386" i="9"/>
  <c r="I385" i="9"/>
  <c r="H385" i="9"/>
  <c r="I384" i="9"/>
  <c r="H384" i="9"/>
  <c r="I383" i="9"/>
  <c r="H383" i="9"/>
  <c r="I382" i="9"/>
  <c r="H382" i="9"/>
  <c r="I381" i="9"/>
  <c r="H381" i="9"/>
  <c r="I380" i="9"/>
  <c r="H380" i="9"/>
  <c r="I379" i="9"/>
  <c r="H379" i="9"/>
  <c r="I378" i="9"/>
  <c r="H378" i="9"/>
  <c r="I377" i="9"/>
  <c r="H377" i="9"/>
  <c r="I376" i="9"/>
  <c r="H376" i="9"/>
  <c r="I375" i="9"/>
  <c r="H375" i="9"/>
  <c r="I374" i="9"/>
  <c r="H374" i="9"/>
  <c r="I373" i="9"/>
  <c r="H373" i="9"/>
  <c r="H372" i="9"/>
  <c r="G372" i="9"/>
  <c r="F372" i="9"/>
  <c r="K372" i="9" s="1"/>
  <c r="L372" i="9" s="1"/>
  <c r="I371" i="9"/>
  <c r="H371" i="9"/>
  <c r="I370" i="9"/>
  <c r="H370" i="9"/>
  <c r="I369" i="9"/>
  <c r="H369" i="9"/>
  <c r="I368" i="9"/>
  <c r="G368" i="9"/>
  <c r="F368" i="9"/>
  <c r="K368" i="9" s="1"/>
  <c r="L368" i="9" s="1"/>
  <c r="I367" i="9"/>
  <c r="H367" i="9"/>
  <c r="I366" i="9"/>
  <c r="H366" i="9"/>
  <c r="I365" i="9"/>
  <c r="H365" i="9"/>
  <c r="I364" i="9"/>
  <c r="H364" i="9"/>
  <c r="I363" i="9"/>
  <c r="H363" i="9"/>
  <c r="I362" i="9"/>
  <c r="H362" i="9"/>
  <c r="I361" i="9"/>
  <c r="H361" i="9"/>
  <c r="I360" i="9"/>
  <c r="H360" i="9"/>
  <c r="I359" i="9"/>
  <c r="H359" i="9"/>
  <c r="I358" i="9"/>
  <c r="H358" i="9"/>
  <c r="I357" i="9"/>
  <c r="H357" i="9"/>
  <c r="I356" i="9"/>
  <c r="H356" i="9"/>
  <c r="I355" i="9"/>
  <c r="H355" i="9"/>
  <c r="I354" i="9"/>
  <c r="H354" i="9"/>
  <c r="I353" i="9"/>
  <c r="H353" i="9"/>
  <c r="H352" i="9"/>
  <c r="G352" i="9"/>
  <c r="F352" i="9"/>
  <c r="K352" i="9" s="1"/>
  <c r="L352" i="9" s="1"/>
  <c r="I351" i="9"/>
  <c r="H351" i="9"/>
  <c r="I350" i="9"/>
  <c r="H350" i="9"/>
  <c r="I349" i="9"/>
  <c r="H349" i="9"/>
  <c r="I348" i="9"/>
  <c r="H348" i="9"/>
  <c r="I347" i="9"/>
  <c r="H347" i="9"/>
  <c r="I346" i="9"/>
  <c r="H346" i="9"/>
  <c r="I345" i="9"/>
  <c r="H345" i="9"/>
  <c r="I344" i="9"/>
  <c r="H344" i="9"/>
  <c r="I343" i="9"/>
  <c r="H343" i="9"/>
  <c r="I342" i="9"/>
  <c r="H342" i="9"/>
  <c r="I341" i="9"/>
  <c r="H341" i="9"/>
  <c r="I340" i="9"/>
  <c r="H340" i="9"/>
  <c r="I339" i="9"/>
  <c r="H339" i="9"/>
  <c r="I338" i="9"/>
  <c r="H338" i="9"/>
  <c r="I337" i="9"/>
  <c r="H337" i="9"/>
  <c r="I336" i="9"/>
  <c r="H336" i="9"/>
  <c r="I335" i="9"/>
  <c r="H335" i="9"/>
  <c r="I334" i="9"/>
  <c r="H334" i="9"/>
  <c r="I333" i="9"/>
  <c r="H333" i="9"/>
  <c r="H332" i="9"/>
  <c r="G332" i="9"/>
  <c r="F332" i="9"/>
  <c r="K332" i="9" s="1"/>
  <c r="L332" i="9" s="1"/>
  <c r="I331" i="9"/>
  <c r="H331" i="9"/>
  <c r="I330" i="9"/>
  <c r="H330" i="9"/>
  <c r="I329" i="9"/>
  <c r="H329" i="9"/>
  <c r="I328" i="9"/>
  <c r="H328" i="9"/>
  <c r="I327" i="9"/>
  <c r="H327" i="9"/>
  <c r="I326" i="9"/>
  <c r="H326" i="9"/>
  <c r="I325" i="9"/>
  <c r="H325" i="9"/>
  <c r="I324" i="9"/>
  <c r="H324" i="9"/>
  <c r="I323" i="9"/>
  <c r="H323" i="9"/>
  <c r="I322" i="9"/>
  <c r="H322" i="9"/>
  <c r="I321" i="9"/>
  <c r="H321" i="9"/>
  <c r="I320" i="9"/>
  <c r="H320" i="9"/>
  <c r="I319" i="9"/>
  <c r="H319" i="9"/>
  <c r="I318" i="9"/>
  <c r="H318" i="9"/>
  <c r="I317" i="9"/>
  <c r="H317" i="9"/>
  <c r="I316" i="9"/>
  <c r="H316" i="9"/>
  <c r="I315" i="9"/>
  <c r="H315" i="9"/>
  <c r="I314" i="9"/>
  <c r="H314" i="9"/>
  <c r="I313" i="9"/>
  <c r="H313" i="9"/>
  <c r="H312" i="9"/>
  <c r="G312" i="9"/>
  <c r="F312" i="9"/>
  <c r="K312" i="9" s="1"/>
  <c r="L312" i="9" s="1"/>
  <c r="I311" i="9"/>
  <c r="H311" i="9"/>
  <c r="I310" i="9"/>
  <c r="H310" i="9"/>
  <c r="I309" i="9"/>
  <c r="H309" i="9"/>
  <c r="I308" i="9"/>
  <c r="H308" i="9"/>
  <c r="I307" i="9"/>
  <c r="H307" i="9"/>
  <c r="I306" i="9"/>
  <c r="H306" i="9"/>
  <c r="I305" i="9"/>
  <c r="H305" i="9"/>
  <c r="I304" i="9"/>
  <c r="H304" i="9"/>
  <c r="I303" i="9"/>
  <c r="H303" i="9"/>
  <c r="I302" i="9"/>
  <c r="G302" i="9"/>
  <c r="F302" i="9"/>
  <c r="K302" i="9" s="1"/>
  <c r="L302" i="9" s="1"/>
  <c r="I301" i="9"/>
  <c r="H301" i="9"/>
  <c r="I300" i="9"/>
  <c r="H300" i="9"/>
  <c r="I299" i="9"/>
  <c r="H299" i="9"/>
  <c r="I298" i="9"/>
  <c r="H298" i="9"/>
  <c r="I297" i="9"/>
  <c r="H297" i="9"/>
  <c r="I296" i="9"/>
  <c r="H296" i="9"/>
  <c r="I295" i="9"/>
  <c r="H295" i="9"/>
  <c r="I294" i="9"/>
  <c r="H294" i="9"/>
  <c r="I293" i="9"/>
  <c r="H293" i="9"/>
  <c r="H292" i="9"/>
  <c r="G292" i="9"/>
  <c r="F292" i="9"/>
  <c r="K292" i="9" s="1"/>
  <c r="L292" i="9" s="1"/>
  <c r="I291" i="9"/>
  <c r="H291" i="9"/>
  <c r="I290" i="9"/>
  <c r="H290" i="9"/>
  <c r="I289" i="9"/>
  <c r="H289" i="9"/>
  <c r="I288" i="9"/>
  <c r="H288" i="9"/>
  <c r="I287" i="9"/>
  <c r="H287" i="9"/>
  <c r="I286" i="9"/>
  <c r="H286" i="9"/>
  <c r="I285" i="9"/>
  <c r="H285" i="9"/>
  <c r="I284" i="9"/>
  <c r="H284" i="9"/>
  <c r="I283" i="9"/>
  <c r="H283" i="9"/>
  <c r="I282" i="9"/>
  <c r="G282" i="9"/>
  <c r="F282" i="9"/>
  <c r="K282" i="9" s="1"/>
  <c r="L282" i="9" s="1"/>
  <c r="I281" i="9"/>
  <c r="H281" i="9"/>
  <c r="I280" i="9"/>
  <c r="H280" i="9"/>
  <c r="I279" i="9"/>
  <c r="H279" i="9"/>
  <c r="I278" i="9"/>
  <c r="H278" i="9"/>
  <c r="I277" i="9"/>
  <c r="H277" i="9"/>
  <c r="I276" i="9"/>
  <c r="H276" i="9"/>
  <c r="I275" i="9"/>
  <c r="H275" i="9"/>
  <c r="I274" i="9"/>
  <c r="H274" i="9"/>
  <c r="I273" i="9"/>
  <c r="H273" i="9"/>
  <c r="H272" i="9"/>
  <c r="G272" i="9"/>
  <c r="F272" i="9"/>
  <c r="K272" i="9" s="1"/>
  <c r="L272" i="9" s="1"/>
  <c r="I271" i="9"/>
  <c r="H271" i="9"/>
  <c r="I270" i="9"/>
  <c r="H270" i="9"/>
  <c r="I269" i="9"/>
  <c r="H269" i="9"/>
  <c r="I268" i="9"/>
  <c r="H268" i="9"/>
  <c r="I267" i="9"/>
  <c r="H267" i="9"/>
  <c r="I266" i="9"/>
  <c r="H266" i="9"/>
  <c r="I265" i="9"/>
  <c r="H265" i="9"/>
  <c r="I264" i="9"/>
  <c r="H264" i="9"/>
  <c r="I263" i="9"/>
  <c r="H263" i="9"/>
  <c r="I262" i="9"/>
  <c r="G262" i="9"/>
  <c r="F262" i="9"/>
  <c r="K262" i="9" s="1"/>
  <c r="L262" i="9" s="1"/>
  <c r="I261" i="9"/>
  <c r="H261" i="9"/>
  <c r="I260" i="9"/>
  <c r="H260" i="9"/>
  <c r="I259" i="9"/>
  <c r="H259" i="9"/>
  <c r="I258" i="9"/>
  <c r="H258" i="9"/>
  <c r="I257" i="9"/>
  <c r="H257" i="9"/>
  <c r="I256" i="9"/>
  <c r="H256" i="9"/>
  <c r="I255" i="9"/>
  <c r="H255" i="9"/>
  <c r="I254" i="9"/>
  <c r="H254" i="9"/>
  <c r="I253" i="9"/>
  <c r="H253" i="9"/>
  <c r="H252" i="9"/>
  <c r="G252" i="9"/>
  <c r="F252" i="9"/>
  <c r="K252" i="9" s="1"/>
  <c r="L252" i="9" s="1"/>
  <c r="I251" i="9"/>
  <c r="H251" i="9"/>
  <c r="I250" i="9"/>
  <c r="H250" i="9"/>
  <c r="I249" i="9"/>
  <c r="H249" i="9"/>
  <c r="I248" i="9"/>
  <c r="H248" i="9"/>
  <c r="I247" i="9"/>
  <c r="H247" i="9"/>
  <c r="I246" i="9"/>
  <c r="H246" i="9"/>
  <c r="I245" i="9"/>
  <c r="H245" i="9"/>
  <c r="I244" i="9"/>
  <c r="H244" i="9"/>
  <c r="I243" i="9"/>
  <c r="H243" i="9"/>
  <c r="I242" i="9"/>
  <c r="G242" i="9"/>
  <c r="F242" i="9"/>
  <c r="K242" i="9" s="1"/>
  <c r="L242" i="9" s="1"/>
  <c r="I241" i="9"/>
  <c r="H241" i="9"/>
  <c r="I240" i="9"/>
  <c r="H240" i="9"/>
  <c r="I239" i="9"/>
  <c r="H239" i="9"/>
  <c r="I238" i="9"/>
  <c r="H238" i="9"/>
  <c r="I237" i="9"/>
  <c r="H237" i="9"/>
  <c r="I236" i="9"/>
  <c r="H236" i="9"/>
  <c r="I235" i="9"/>
  <c r="H235" i="9"/>
  <c r="I234" i="9"/>
  <c r="H234" i="9"/>
  <c r="I233" i="9"/>
  <c r="H233" i="9"/>
  <c r="H232" i="9"/>
  <c r="G232" i="9"/>
  <c r="F232" i="9"/>
  <c r="K232" i="9" s="1"/>
  <c r="L232" i="9" s="1"/>
  <c r="I231" i="9"/>
  <c r="H231" i="9"/>
  <c r="I230" i="9"/>
  <c r="H230" i="9"/>
  <c r="I229" i="9"/>
  <c r="H229" i="9"/>
  <c r="I228" i="9"/>
  <c r="H228" i="9"/>
  <c r="I227" i="9"/>
  <c r="H227" i="9"/>
  <c r="I226" i="9"/>
  <c r="H226" i="9"/>
  <c r="I225" i="9"/>
  <c r="H225" i="9"/>
  <c r="I224" i="9"/>
  <c r="H224" i="9"/>
  <c r="I223" i="9"/>
  <c r="H223" i="9"/>
  <c r="I222" i="9"/>
  <c r="H222" i="9"/>
  <c r="I221" i="9"/>
  <c r="H221" i="9"/>
  <c r="I220" i="9"/>
  <c r="G220" i="9"/>
  <c r="F220" i="9"/>
  <c r="K220" i="9" s="1"/>
  <c r="L220" i="9" s="1"/>
  <c r="I219" i="9"/>
  <c r="H219" i="9"/>
  <c r="I218" i="9"/>
  <c r="H218" i="9"/>
  <c r="I217" i="9"/>
  <c r="H217" i="9"/>
  <c r="I216" i="9"/>
  <c r="H216" i="9"/>
  <c r="I215" i="9"/>
  <c r="H215" i="9"/>
  <c r="I214" i="9"/>
  <c r="H214" i="9"/>
  <c r="I213" i="9"/>
  <c r="H213" i="9"/>
  <c r="H212" i="9"/>
  <c r="G212" i="9"/>
  <c r="F212" i="9"/>
  <c r="K212" i="9" s="1"/>
  <c r="L212" i="9" s="1"/>
  <c r="I211" i="9"/>
  <c r="H211" i="9"/>
  <c r="I210" i="9"/>
  <c r="H210" i="9"/>
  <c r="I209" i="9"/>
  <c r="H209" i="9"/>
  <c r="I208" i="9"/>
  <c r="H208" i="9"/>
  <c r="I207" i="9"/>
  <c r="H207" i="9"/>
  <c r="I206" i="9"/>
  <c r="H206" i="9"/>
  <c r="I205" i="9"/>
  <c r="H205" i="9"/>
  <c r="I204" i="9"/>
  <c r="H204" i="9"/>
  <c r="I203" i="9"/>
  <c r="H203" i="9"/>
  <c r="I202" i="9"/>
  <c r="H202" i="9"/>
  <c r="I201" i="9"/>
  <c r="H201" i="9"/>
  <c r="I200" i="9"/>
  <c r="G200" i="9"/>
  <c r="F200" i="9"/>
  <c r="K200" i="9" s="1"/>
  <c r="L200" i="9" s="1"/>
  <c r="I199" i="9"/>
  <c r="H199" i="9"/>
  <c r="I198" i="9"/>
  <c r="H198" i="9"/>
  <c r="I197" i="9"/>
  <c r="H197" i="9"/>
  <c r="I196" i="9"/>
  <c r="H196" i="9"/>
  <c r="I195" i="9"/>
  <c r="H195" i="9"/>
  <c r="I194" i="9"/>
  <c r="H194" i="9"/>
  <c r="I193" i="9"/>
  <c r="H193" i="9"/>
  <c r="H192" i="9"/>
  <c r="G192" i="9"/>
  <c r="F192" i="9"/>
  <c r="K192" i="9" s="1"/>
  <c r="L192" i="9" s="1"/>
  <c r="I191" i="9"/>
  <c r="H191" i="9"/>
  <c r="I190" i="9"/>
  <c r="H190" i="9"/>
  <c r="I189" i="9"/>
  <c r="H189" i="9"/>
  <c r="I188" i="9"/>
  <c r="H188" i="9"/>
  <c r="I187" i="9"/>
  <c r="H187" i="9"/>
  <c r="I186" i="9"/>
  <c r="H186" i="9"/>
  <c r="I185" i="9"/>
  <c r="H185" i="9"/>
  <c r="I184" i="9"/>
  <c r="H184" i="9"/>
  <c r="I183" i="9"/>
  <c r="H183" i="9"/>
  <c r="I182" i="9"/>
  <c r="H182" i="9"/>
  <c r="I181" i="9"/>
  <c r="H181" i="9"/>
  <c r="I180" i="9"/>
  <c r="H180" i="9"/>
  <c r="I179" i="9"/>
  <c r="G179" i="9"/>
  <c r="F179" i="9"/>
  <c r="K179" i="9" s="1"/>
  <c r="L179" i="9" s="1"/>
  <c r="I178" i="9"/>
  <c r="H178" i="9"/>
  <c r="I177" i="9"/>
  <c r="H177" i="9"/>
  <c r="I176" i="9"/>
  <c r="H176" i="9"/>
  <c r="I175" i="9"/>
  <c r="H175" i="9"/>
  <c r="I174" i="9"/>
  <c r="H174" i="9"/>
  <c r="I173" i="9"/>
  <c r="H173" i="9"/>
  <c r="H172" i="9"/>
  <c r="G172" i="9"/>
  <c r="F172" i="9"/>
  <c r="K172" i="9" s="1"/>
  <c r="L172" i="9" s="1"/>
  <c r="I171" i="9"/>
  <c r="H171" i="9"/>
  <c r="I170" i="9"/>
  <c r="H170" i="9"/>
  <c r="I169" i="9"/>
  <c r="H169" i="9"/>
  <c r="I168" i="9"/>
  <c r="H168" i="9"/>
  <c r="I167" i="9"/>
  <c r="H167" i="9"/>
  <c r="I166" i="9"/>
  <c r="H166" i="9"/>
  <c r="I165" i="9"/>
  <c r="H165" i="9"/>
  <c r="I164" i="9"/>
  <c r="H164" i="9"/>
  <c r="I163" i="9"/>
  <c r="H163" i="9"/>
  <c r="I162" i="9"/>
  <c r="H162" i="9"/>
  <c r="I161" i="9"/>
  <c r="H161" i="9"/>
  <c r="I160" i="9"/>
  <c r="H160" i="9"/>
  <c r="I159" i="9"/>
  <c r="H159" i="9"/>
  <c r="I158" i="9"/>
  <c r="G158" i="9"/>
  <c r="F158" i="9"/>
  <c r="K158" i="9" s="1"/>
  <c r="L158" i="9" s="1"/>
  <c r="I157" i="9"/>
  <c r="H157" i="9"/>
  <c r="I156" i="9"/>
  <c r="H156" i="9"/>
  <c r="I155" i="9"/>
  <c r="H155" i="9"/>
  <c r="I154" i="9"/>
  <c r="H154" i="9"/>
  <c r="I153" i="9"/>
  <c r="H153" i="9"/>
  <c r="H152" i="9"/>
  <c r="G152" i="9"/>
  <c r="F152" i="9"/>
  <c r="K152" i="9" s="1"/>
  <c r="L152" i="9" s="1"/>
  <c r="I151" i="9"/>
  <c r="H151" i="9"/>
  <c r="I150" i="9"/>
  <c r="H150" i="9"/>
  <c r="I149" i="9"/>
  <c r="H149" i="9"/>
  <c r="I148" i="9"/>
  <c r="H148" i="9"/>
  <c r="I147" i="9"/>
  <c r="H147" i="9"/>
  <c r="I146" i="9"/>
  <c r="H146" i="9"/>
  <c r="I145" i="9"/>
  <c r="H145" i="9"/>
  <c r="I144" i="9"/>
  <c r="H144" i="9"/>
  <c r="I143" i="9"/>
  <c r="H143" i="9"/>
  <c r="I142" i="9"/>
  <c r="H142" i="9"/>
  <c r="I141" i="9"/>
  <c r="H141" i="9"/>
  <c r="I140" i="9"/>
  <c r="H140" i="9"/>
  <c r="I139" i="9"/>
  <c r="H139" i="9"/>
  <c r="I138" i="9"/>
  <c r="H138" i="9"/>
  <c r="I137" i="9"/>
  <c r="G137" i="9"/>
  <c r="F137" i="9"/>
  <c r="K137" i="9" s="1"/>
  <c r="L137" i="9" s="1"/>
  <c r="I136" i="9"/>
  <c r="H136" i="9"/>
  <c r="I135" i="9"/>
  <c r="H135" i="9"/>
  <c r="I134" i="9"/>
  <c r="H134" i="9"/>
  <c r="I133" i="9"/>
  <c r="H133" i="9"/>
  <c r="H132" i="9"/>
  <c r="G132" i="9"/>
  <c r="F132" i="9"/>
  <c r="K132" i="9" s="1"/>
  <c r="L132" i="9" s="1"/>
  <c r="I131" i="9"/>
  <c r="H131" i="9"/>
  <c r="I130" i="9"/>
  <c r="H130" i="9"/>
  <c r="I129" i="9"/>
  <c r="H129" i="9"/>
  <c r="I128" i="9"/>
  <c r="H128" i="9"/>
  <c r="I127" i="9"/>
  <c r="H127" i="9"/>
  <c r="I126" i="9"/>
  <c r="I125" i="9"/>
  <c r="H125" i="9"/>
  <c r="I124" i="9"/>
  <c r="H124" i="9"/>
  <c r="I123" i="9"/>
  <c r="H123" i="9"/>
  <c r="I122" i="9"/>
  <c r="H122" i="9"/>
  <c r="I121" i="9"/>
  <c r="H121" i="9"/>
  <c r="I120" i="9"/>
  <c r="H120" i="9"/>
  <c r="I119" i="9"/>
  <c r="H119" i="9"/>
  <c r="I118" i="9"/>
  <c r="H118" i="9"/>
  <c r="I117" i="9"/>
  <c r="H117" i="9"/>
  <c r="I116" i="9"/>
  <c r="G116" i="9"/>
  <c r="F116" i="9"/>
  <c r="K116" i="9" s="1"/>
  <c r="L116" i="9" s="1"/>
  <c r="I115" i="9"/>
  <c r="H115" i="9"/>
  <c r="I114" i="9"/>
  <c r="H114" i="9"/>
  <c r="I113" i="9"/>
  <c r="H113" i="9"/>
  <c r="H112" i="9"/>
  <c r="G112" i="9"/>
  <c r="F112" i="9"/>
  <c r="K112" i="9" s="1"/>
  <c r="L112" i="9" s="1"/>
  <c r="I111" i="9"/>
  <c r="H111" i="9"/>
  <c r="I110" i="9"/>
  <c r="H110" i="9"/>
  <c r="I109" i="9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G95" i="9"/>
  <c r="F95" i="9"/>
  <c r="K95" i="9" s="1"/>
  <c r="L95" i="9" s="1"/>
  <c r="I94" i="9"/>
  <c r="H94" i="9"/>
  <c r="I93" i="9"/>
  <c r="H93" i="9"/>
  <c r="H92" i="9"/>
  <c r="G92" i="9"/>
  <c r="F92" i="9"/>
  <c r="K92" i="9" s="1"/>
  <c r="L92" i="9" s="1"/>
  <c r="I91" i="9"/>
  <c r="H91" i="9"/>
  <c r="I90" i="9"/>
  <c r="H90" i="9"/>
  <c r="I89" i="9"/>
  <c r="H89" i="9"/>
  <c r="I88" i="9"/>
  <c r="H88" i="9"/>
  <c r="I87" i="9"/>
  <c r="H87" i="9"/>
  <c r="I86" i="9"/>
  <c r="H86" i="9"/>
  <c r="I85" i="9"/>
  <c r="H85" i="9"/>
  <c r="I84" i="9"/>
  <c r="H84" i="9"/>
  <c r="I83" i="9"/>
  <c r="H83" i="9"/>
  <c r="I82" i="9"/>
  <c r="H82" i="9"/>
  <c r="I81" i="9"/>
  <c r="H81" i="9"/>
  <c r="I80" i="9"/>
  <c r="H80" i="9"/>
  <c r="I79" i="9"/>
  <c r="H79" i="9"/>
  <c r="I78" i="9"/>
  <c r="H78" i="9"/>
  <c r="I77" i="9"/>
  <c r="H77" i="9"/>
  <c r="I76" i="9"/>
  <c r="H76" i="9"/>
  <c r="I75" i="9"/>
  <c r="H75" i="9"/>
  <c r="I74" i="9"/>
  <c r="G74" i="9"/>
  <c r="F74" i="9"/>
  <c r="K74" i="9" s="1"/>
  <c r="L74" i="9" s="1"/>
  <c r="I73" i="9"/>
  <c r="H73" i="9"/>
  <c r="H72" i="9"/>
  <c r="G72" i="9"/>
  <c r="F72" i="9"/>
  <c r="K72" i="9" s="1"/>
  <c r="L72" i="9" s="1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G53" i="9"/>
  <c r="F53" i="9"/>
  <c r="K53" i="9" s="1"/>
  <c r="L53" i="9" s="1"/>
  <c r="F54" i="8" l="1"/>
  <c r="B12" i="4"/>
  <c r="E326" i="9"/>
  <c r="J363" i="9"/>
  <c r="J68" i="9"/>
  <c r="J228" i="9"/>
  <c r="J388" i="9"/>
  <c r="J361" i="9"/>
  <c r="E190" i="9"/>
  <c r="J385" i="9"/>
  <c r="E191" i="9"/>
  <c r="J164" i="9"/>
  <c r="J324" i="9"/>
  <c r="J169" i="9"/>
  <c r="E126" i="9"/>
  <c r="E286" i="9"/>
  <c r="E261" i="9"/>
  <c r="E337" i="9"/>
  <c r="J239" i="9"/>
  <c r="J87" i="9"/>
  <c r="J247" i="9"/>
  <c r="J407" i="9"/>
  <c r="J112" i="9"/>
  <c r="J272" i="9"/>
  <c r="J73" i="9"/>
  <c r="E410" i="9"/>
  <c r="E200" i="9"/>
  <c r="J275" i="9"/>
  <c r="E183" i="9"/>
  <c r="J294" i="9"/>
  <c r="J261" i="9"/>
  <c r="E176" i="9"/>
  <c r="E321" i="9"/>
  <c r="J96" i="9"/>
  <c r="J383" i="9"/>
  <c r="J343" i="9"/>
  <c r="J389" i="9"/>
  <c r="J208" i="9"/>
  <c r="J368" i="9"/>
  <c r="J301" i="9"/>
  <c r="E170" i="9"/>
  <c r="E198" i="9"/>
  <c r="J65" i="9"/>
  <c r="J144" i="9"/>
  <c r="J304" i="9"/>
  <c r="J113" i="9"/>
  <c r="E106" i="9"/>
  <c r="E266" i="9"/>
  <c r="E205" i="9"/>
  <c r="E377" i="9"/>
  <c r="J131" i="9"/>
  <c r="J172" i="9"/>
  <c r="J193" i="9"/>
  <c r="E294" i="9"/>
  <c r="E215" i="9"/>
  <c r="E391" i="9"/>
  <c r="E160" i="9"/>
  <c r="E91" i="9"/>
  <c r="J127" i="9"/>
  <c r="J177" i="9"/>
  <c r="E295" i="9"/>
  <c r="E236" i="9"/>
  <c r="E297" i="9"/>
  <c r="E197" i="9"/>
  <c r="E281" i="9"/>
  <c r="J359" i="9"/>
  <c r="E265" i="9"/>
  <c r="E175" i="9"/>
  <c r="J266" i="9"/>
  <c r="J119" i="9"/>
  <c r="E88" i="9"/>
  <c r="J202" i="9"/>
  <c r="J55" i="9"/>
  <c r="J375" i="9"/>
  <c r="J63" i="9"/>
  <c r="E298" i="9"/>
  <c r="E219" i="9"/>
  <c r="J179" i="9"/>
  <c r="E207" i="9"/>
  <c r="J196" i="9"/>
  <c r="J218" i="9"/>
  <c r="J168" i="9"/>
  <c r="E201" i="9"/>
  <c r="E304" i="9"/>
  <c r="E412" i="9"/>
  <c r="E206" i="9"/>
  <c r="E77" i="9"/>
  <c r="J281" i="9"/>
  <c r="J400" i="9"/>
  <c r="E123" i="9"/>
  <c r="E135" i="9"/>
  <c r="J360" i="9"/>
  <c r="J327" i="9"/>
  <c r="E258" i="9"/>
  <c r="J151" i="9"/>
  <c r="E118" i="9"/>
  <c r="J206" i="9"/>
  <c r="J222" i="9"/>
  <c r="J56" i="9"/>
  <c r="E267" i="9"/>
  <c r="E157" i="9"/>
  <c r="J233" i="9"/>
  <c r="J374" i="9"/>
  <c r="E388" i="9"/>
  <c r="J195" i="9"/>
  <c r="E241" i="9"/>
  <c r="J209" i="9"/>
  <c r="J289" i="9"/>
  <c r="J296" i="9"/>
  <c r="E149" i="9"/>
  <c r="E285" i="9"/>
  <c r="E359" i="9"/>
  <c r="E400" i="9"/>
  <c r="J225" i="9"/>
  <c r="E62" i="9"/>
  <c r="J74" i="9"/>
  <c r="J392" i="9"/>
  <c r="E119" i="9"/>
  <c r="E349" i="9"/>
  <c r="E220" i="9"/>
  <c r="E280" i="9"/>
  <c r="J91" i="9"/>
  <c r="J280" i="9"/>
  <c r="J149" i="9"/>
  <c r="E225" i="9"/>
  <c r="J183" i="9"/>
  <c r="J366" i="9"/>
  <c r="E237" i="9"/>
  <c r="J404" i="9"/>
  <c r="J148" i="9"/>
  <c r="E166" i="9"/>
  <c r="E87" i="9"/>
  <c r="E327" i="9"/>
  <c r="E96" i="9"/>
  <c r="E256" i="9"/>
  <c r="E57" i="9"/>
  <c r="E358" i="9"/>
  <c r="J329" i="9"/>
  <c r="E263" i="9"/>
  <c r="E213" i="9"/>
  <c r="E192" i="9"/>
  <c r="E352" i="9"/>
  <c r="E153" i="9"/>
  <c r="E301" i="9"/>
  <c r="J146" i="9"/>
  <c r="J78" i="9"/>
  <c r="E260" i="9"/>
  <c r="E289" i="9"/>
  <c r="J173" i="9"/>
  <c r="J188" i="9"/>
  <c r="E342" i="9"/>
  <c r="E399" i="9"/>
  <c r="E229" i="9"/>
  <c r="J117" i="9"/>
  <c r="J406" i="9"/>
  <c r="E264" i="9"/>
  <c r="E232" i="9"/>
  <c r="E240" i="9"/>
  <c r="E397" i="9"/>
  <c r="E83" i="9"/>
  <c r="E392" i="9"/>
  <c r="J92" i="9"/>
  <c r="J118" i="9"/>
  <c r="J355" i="9"/>
  <c r="E86" i="9"/>
  <c r="E287" i="9"/>
  <c r="E216" i="9"/>
  <c r="E185" i="9"/>
  <c r="E271" i="9"/>
  <c r="J380" i="9"/>
  <c r="J316" i="9"/>
  <c r="E71" i="9"/>
  <c r="E72" i="9"/>
  <c r="E408" i="9"/>
  <c r="J98" i="9"/>
  <c r="J109" i="9"/>
  <c r="J129" i="9"/>
  <c r="J158" i="9"/>
  <c r="J187" i="9"/>
  <c r="J128" i="9"/>
  <c r="J405" i="9"/>
  <c r="J83" i="9"/>
  <c r="J372" i="9"/>
  <c r="E368" i="9"/>
  <c r="E233" i="9"/>
  <c r="J312" i="9"/>
  <c r="J300" i="9"/>
  <c r="J189" i="9"/>
  <c r="E146" i="9"/>
  <c r="E253" i="9"/>
  <c r="J219" i="9"/>
  <c r="E137" i="9"/>
  <c r="J242" i="9"/>
  <c r="E54" i="9"/>
  <c r="J271" i="9"/>
  <c r="J97" i="9"/>
  <c r="E179" i="9"/>
  <c r="E396" i="9"/>
  <c r="J328" i="9"/>
  <c r="E273" i="9"/>
  <c r="E76" i="9"/>
  <c r="E244" i="9"/>
  <c r="J152" i="9"/>
  <c r="E395" i="9"/>
  <c r="E393" i="9"/>
  <c r="E365" i="9"/>
  <c r="E324" i="9"/>
  <c r="E320" i="9"/>
  <c r="E231" i="9"/>
  <c r="J217" i="9"/>
  <c r="J191" i="9"/>
  <c r="E375" i="9"/>
  <c r="J337" i="9"/>
  <c r="J86" i="9"/>
  <c r="J182" i="9"/>
  <c r="J397" i="9"/>
  <c r="J134" i="9"/>
  <c r="E371" i="9"/>
  <c r="E323" i="9"/>
  <c r="E284" i="9"/>
  <c r="E188" i="9"/>
  <c r="J176" i="9"/>
  <c r="E345" i="9"/>
  <c r="J59" i="9"/>
  <c r="J237" i="9"/>
  <c r="E394" i="9"/>
  <c r="J198" i="9"/>
  <c r="J371" i="9"/>
  <c r="J257" i="9"/>
  <c r="J70" i="9"/>
  <c r="J243" i="9"/>
  <c r="J69" i="9"/>
  <c r="E111" i="9"/>
  <c r="E384" i="9"/>
  <c r="D53" i="9"/>
  <c r="J408" i="9"/>
  <c r="J79" i="9"/>
  <c r="J66" i="9"/>
  <c r="E331" i="9"/>
  <c r="E221" i="9"/>
  <c r="E127" i="9"/>
  <c r="E222" i="9"/>
  <c r="E405" i="9"/>
  <c r="J336" i="9"/>
  <c r="E115" i="9"/>
  <c r="J231" i="9"/>
  <c r="E145" i="9"/>
  <c r="J201" i="9"/>
  <c r="E235" i="9"/>
  <c r="J308" i="9"/>
  <c r="E112" i="9"/>
  <c r="E110" i="9"/>
  <c r="E228" i="9"/>
  <c r="J104" i="9"/>
  <c r="E214" i="9"/>
  <c r="J244" i="9"/>
  <c r="E247" i="9"/>
  <c r="J409" i="9"/>
  <c r="E338" i="9"/>
  <c r="E366" i="9"/>
  <c r="E81" i="9"/>
  <c r="E98" i="9"/>
  <c r="J347" i="9"/>
  <c r="J167" i="9"/>
  <c r="E339" i="9"/>
  <c r="J341" i="9"/>
  <c r="E268" i="9"/>
  <c r="J352" i="9"/>
  <c r="E385" i="9"/>
  <c r="E242" i="9"/>
  <c r="E259" i="9"/>
  <c r="J105" i="9"/>
  <c r="E314" i="9"/>
  <c r="E67" i="9"/>
  <c r="E94" i="9"/>
  <c r="J136" i="9"/>
  <c r="J163" i="9"/>
  <c r="J147" i="9"/>
  <c r="E128" i="9"/>
  <c r="J141" i="9"/>
  <c r="E204" i="9"/>
  <c r="J288" i="9"/>
  <c r="E165" i="9"/>
  <c r="E90" i="9"/>
  <c r="J95" i="9"/>
  <c r="E164" i="9"/>
  <c r="J155" i="9"/>
  <c r="J224" i="9"/>
  <c r="E101" i="9"/>
  <c r="J349" i="9"/>
  <c r="J370" i="9"/>
  <c r="E346" i="9"/>
  <c r="E178" i="9"/>
  <c r="E381" i="9"/>
  <c r="E249" i="9"/>
  <c r="J332" i="9"/>
  <c r="J145" i="9"/>
  <c r="E55" i="9"/>
  <c r="E136" i="9"/>
  <c r="E80" i="9"/>
  <c r="J238" i="9"/>
  <c r="E84" i="9"/>
  <c r="E226" i="9"/>
  <c r="E102" i="9"/>
  <c r="E151" i="9"/>
  <c r="E315" i="9"/>
  <c r="E174" i="9"/>
  <c r="E180" i="9"/>
  <c r="E402" i="9"/>
  <c r="J303" i="9"/>
  <c r="E208" i="9"/>
  <c r="J106" i="9"/>
  <c r="J137" i="9"/>
  <c r="J379" i="9"/>
  <c r="J54" i="9"/>
  <c r="J362" i="9"/>
  <c r="J215" i="9"/>
  <c r="E217" i="9"/>
  <c r="E138" i="9"/>
  <c r="E59" i="9"/>
  <c r="J326" i="9"/>
  <c r="J386" i="9"/>
  <c r="J285" i="9"/>
  <c r="J335" i="9"/>
  <c r="J181" i="9"/>
  <c r="J85" i="9"/>
  <c r="E334" i="9"/>
  <c r="E162" i="9"/>
  <c r="E58" i="9"/>
  <c r="E347" i="9"/>
  <c r="E269" i="9"/>
  <c r="E310" i="9"/>
  <c r="E202" i="9"/>
  <c r="J246" i="9"/>
  <c r="E64" i="9"/>
  <c r="E300" i="9"/>
  <c r="E367" i="9"/>
  <c r="J306" i="9"/>
  <c r="E276" i="9"/>
  <c r="E243" i="9"/>
  <c r="J299" i="9"/>
  <c r="J235" i="9"/>
  <c r="E75" i="9"/>
  <c r="J358" i="9"/>
  <c r="J76" i="9"/>
  <c r="E296" i="9"/>
  <c r="J230" i="9"/>
  <c r="J403" i="9"/>
  <c r="E70" i="9"/>
  <c r="J333" i="9"/>
  <c r="E105" i="9"/>
  <c r="J338" i="9"/>
  <c r="E210" i="9"/>
  <c r="J342" i="9"/>
  <c r="J384" i="9"/>
  <c r="E194" i="9"/>
  <c r="E328" i="9"/>
  <c r="E56" i="9"/>
  <c r="E382" i="9"/>
  <c r="E212" i="9"/>
  <c r="J205" i="9"/>
  <c r="E116" i="9"/>
  <c r="E332" i="9"/>
  <c r="J255" i="9"/>
  <c r="J290" i="9"/>
  <c r="J260" i="9"/>
  <c r="E389" i="9"/>
  <c r="J204" i="9"/>
  <c r="E167" i="9"/>
  <c r="J298" i="9"/>
  <c r="J307" i="9"/>
  <c r="J393" i="9"/>
  <c r="J268" i="9"/>
  <c r="J315" i="9"/>
  <c r="E189" i="9"/>
  <c r="J320" i="9"/>
  <c r="E161" i="9"/>
  <c r="E82" i="9"/>
  <c r="J150" i="9"/>
  <c r="J121" i="9"/>
  <c r="J232" i="9"/>
  <c r="J319" i="9"/>
  <c r="E129" i="9"/>
  <c r="J346" i="9"/>
  <c r="J101" i="9"/>
  <c r="J89" i="9"/>
  <c r="J153" i="9"/>
  <c r="E330" i="9"/>
  <c r="E169" i="9"/>
  <c r="J311" i="9"/>
  <c r="J369" i="9"/>
  <c r="J295" i="9"/>
  <c r="J309" i="9"/>
  <c r="E364" i="9"/>
  <c r="E383" i="9"/>
  <c r="E362" i="9"/>
  <c r="E306" i="9"/>
  <c r="J240" i="9"/>
  <c r="J236" i="9"/>
  <c r="E230" i="9"/>
  <c r="E131" i="9"/>
  <c r="E275" i="9"/>
  <c r="J241" i="9"/>
  <c r="E369" i="9"/>
  <c r="J77" i="9"/>
  <c r="E250" i="9"/>
  <c r="E370" i="9"/>
  <c r="J139" i="9"/>
  <c r="J262" i="9"/>
  <c r="J367" i="9"/>
  <c r="E316" i="9"/>
  <c r="E363" i="9"/>
  <c r="J213" i="9"/>
  <c r="E124" i="9"/>
  <c r="E114" i="9"/>
  <c r="E374" i="9"/>
  <c r="E99" i="9"/>
  <c r="J391" i="9"/>
  <c r="J190" i="9"/>
  <c r="J381" i="9"/>
  <c r="J318" i="9"/>
  <c r="E65" i="9"/>
  <c r="E121" i="9"/>
  <c r="E356" i="9"/>
  <c r="E288" i="9"/>
  <c r="J317" i="9"/>
  <c r="E133" i="9"/>
  <c r="E100" i="9"/>
  <c r="E341" i="9"/>
  <c r="J194" i="9"/>
  <c r="J82" i="9"/>
  <c r="E132" i="9"/>
  <c r="E387" i="9"/>
  <c r="J339" i="9"/>
  <c r="E184" i="9"/>
  <c r="E372" i="9"/>
  <c r="J159" i="9"/>
  <c r="E246" i="9"/>
  <c r="J197" i="9"/>
  <c r="J382" i="9"/>
  <c r="E158" i="9"/>
  <c r="J398" i="9"/>
  <c r="J287" i="9"/>
  <c r="J378" i="9"/>
  <c r="J356" i="9"/>
  <c r="E279" i="9"/>
  <c r="E108" i="9"/>
  <c r="E270" i="9"/>
  <c r="E238" i="9"/>
  <c r="J251" i="9"/>
  <c r="E302" i="9"/>
  <c r="J293" i="9"/>
  <c r="E380" i="9"/>
  <c r="J411" i="9"/>
  <c r="E239" i="9"/>
  <c r="J178" i="9"/>
  <c r="E134" i="9"/>
  <c r="E257" i="9"/>
  <c r="J364" i="9"/>
  <c r="J252" i="9"/>
  <c r="E340" i="9"/>
  <c r="E305" i="9"/>
  <c r="E93" i="9"/>
  <c r="E303" i="9"/>
  <c r="E66" i="9"/>
  <c r="E343" i="9"/>
  <c r="E255" i="9"/>
  <c r="E290" i="9"/>
  <c r="E150" i="9"/>
  <c r="J93" i="9"/>
  <c r="J186" i="9"/>
  <c r="J394" i="9"/>
  <c r="J123" i="9"/>
  <c r="J108" i="9"/>
  <c r="J340" i="9"/>
  <c r="J220" i="9"/>
  <c r="E350" i="9"/>
  <c r="E274" i="9"/>
  <c r="E196" i="9"/>
  <c r="J162" i="9"/>
  <c r="J138" i="9"/>
  <c r="J277" i="9"/>
  <c r="J274" i="9"/>
  <c r="J259" i="9"/>
  <c r="E203" i="9"/>
  <c r="J211" i="9"/>
  <c r="E74" i="9"/>
  <c r="E73" i="9"/>
  <c r="J410" i="9"/>
  <c r="J402" i="9"/>
  <c r="E154" i="9"/>
  <c r="J323" i="9"/>
  <c r="E318" i="9"/>
  <c r="J345" i="9"/>
  <c r="J200" i="9"/>
  <c r="E407" i="9"/>
  <c r="J373" i="9"/>
  <c r="E272" i="9"/>
  <c r="E252" i="9"/>
  <c r="J291" i="9"/>
  <c r="J245" i="9"/>
  <c r="E53" i="9"/>
  <c r="J253" i="9"/>
  <c r="E406" i="9"/>
  <c r="E390" i="9"/>
  <c r="E248" i="9"/>
  <c r="J210" i="9"/>
  <c r="J132" i="9"/>
  <c r="J348" i="9"/>
  <c r="E354" i="9"/>
  <c r="E344" i="9"/>
  <c r="E348" i="9"/>
  <c r="E309" i="9"/>
  <c r="E103" i="9"/>
  <c r="E398" i="9"/>
  <c r="J321" i="9"/>
  <c r="J100" i="9"/>
  <c r="E97" i="9"/>
  <c r="E122" i="9"/>
  <c r="J80" i="9"/>
  <c r="E187" i="9"/>
  <c r="J58" i="9"/>
  <c r="E109" i="9"/>
  <c r="E195" i="9"/>
  <c r="J143" i="9"/>
  <c r="E117" i="9"/>
  <c r="J278" i="9"/>
  <c r="E245" i="9"/>
  <c r="J62" i="9"/>
  <c r="E313" i="9"/>
  <c r="J184" i="9"/>
  <c r="E379" i="9"/>
  <c r="E378" i="9"/>
  <c r="J351" i="9"/>
  <c r="E251" i="9"/>
  <c r="E141" i="9"/>
  <c r="J322" i="9"/>
  <c r="E113" i="9"/>
  <c r="J297" i="9"/>
  <c r="J270" i="9"/>
  <c r="E186" i="9"/>
  <c r="J171" i="9"/>
  <c r="J234" i="9"/>
  <c r="E60" i="9"/>
  <c r="J154" i="9"/>
  <c r="E89" i="9"/>
  <c r="J99" i="9"/>
  <c r="E199" i="9"/>
  <c r="J249" i="9"/>
  <c r="E317" i="9"/>
  <c r="J135" i="9"/>
  <c r="E282" i="9"/>
  <c r="J60" i="9"/>
  <c r="E144" i="9"/>
  <c r="E277" i="9"/>
  <c r="E333" i="9"/>
  <c r="E373" i="9"/>
  <c r="J376" i="9"/>
  <c r="E163" i="9"/>
  <c r="J71" i="9"/>
  <c r="J282" i="9"/>
  <c r="E79" i="9"/>
  <c r="J174" i="9"/>
  <c r="J72" i="9"/>
  <c r="E168" i="9"/>
  <c r="J269" i="9"/>
  <c r="J199" i="9"/>
  <c r="J263" i="9"/>
  <c r="J94" i="9"/>
  <c r="E159" i="9"/>
  <c r="J314" i="9"/>
  <c r="E211" i="9"/>
  <c r="J229" i="9"/>
  <c r="J283" i="9"/>
  <c r="E278" i="9"/>
  <c r="J330" i="9"/>
  <c r="E335" i="9"/>
  <c r="E361" i="9"/>
  <c r="J192" i="9"/>
  <c r="J412" i="9"/>
  <c r="J399" i="9"/>
  <c r="J61" i="9"/>
  <c r="J227" i="9"/>
  <c r="E293" i="9"/>
  <c r="E292" i="9"/>
  <c r="E322" i="9"/>
  <c r="E336" i="9"/>
  <c r="E404" i="9"/>
  <c r="E182" i="9"/>
  <c r="E376" i="9"/>
  <c r="J267" i="9"/>
  <c r="E172" i="9"/>
  <c r="E139" i="9"/>
  <c r="E125" i="9"/>
  <c r="J401" i="9"/>
  <c r="J313" i="9"/>
  <c r="J156" i="9"/>
  <c r="J126" i="9"/>
  <c r="E308" i="9"/>
  <c r="J325" i="9"/>
  <c r="J102" i="9"/>
  <c r="J302" i="9"/>
  <c r="J279" i="9"/>
  <c r="J264" i="9"/>
  <c r="E355" i="9"/>
  <c r="J157" i="9"/>
  <c r="E61" i="9"/>
  <c r="E403" i="9"/>
  <c r="J286" i="9"/>
  <c r="J226" i="9"/>
  <c r="J254" i="9"/>
  <c r="E223" i="9"/>
  <c r="J344" i="9"/>
  <c r="J377" i="9"/>
  <c r="J116" i="9"/>
  <c r="E311" i="9"/>
  <c r="E120" i="9"/>
  <c r="E409" i="9"/>
  <c r="E291" i="9"/>
  <c r="J273" i="9"/>
  <c r="E156" i="9"/>
  <c r="J110" i="9"/>
  <c r="J214" i="9"/>
  <c r="E254" i="9"/>
  <c r="E411" i="9"/>
  <c r="J212" i="9"/>
  <c r="J284" i="9"/>
  <c r="J90" i="9"/>
  <c r="J107" i="9"/>
  <c r="J292" i="9"/>
  <c r="J115" i="9"/>
  <c r="D55" i="8"/>
  <c r="E95" i="9"/>
  <c r="J122" i="9"/>
  <c r="E218" i="9"/>
  <c r="J331" i="9"/>
  <c r="E177" i="9"/>
  <c r="J124" i="9"/>
  <c r="E224" i="9"/>
  <c r="J334" i="9"/>
  <c r="E155" i="9"/>
  <c r="J390" i="9"/>
  <c r="E209" i="9"/>
  <c r="J140" i="9"/>
  <c r="E143" i="9"/>
  <c r="E386" i="9"/>
  <c r="E104" i="9"/>
  <c r="E68" i="9"/>
  <c r="E130" i="9"/>
  <c r="J125" i="9"/>
  <c r="J75" i="9"/>
  <c r="J114" i="9"/>
  <c r="J133" i="9"/>
  <c r="E148" i="9"/>
  <c r="E360" i="9"/>
  <c r="J248" i="9"/>
  <c r="E173" i="9"/>
  <c r="E329" i="9"/>
  <c r="J305" i="9"/>
  <c r="E357" i="9"/>
  <c r="J175" i="9"/>
  <c r="J350" i="9"/>
  <c r="E307" i="9"/>
  <c r="J353" i="9"/>
  <c r="J120" i="9"/>
  <c r="E107" i="9"/>
  <c r="J53" i="9"/>
  <c r="E325" i="9"/>
  <c r="J180" i="9"/>
  <c r="E152" i="9"/>
  <c r="J103" i="9"/>
  <c r="E140" i="9"/>
  <c r="E227" i="9"/>
  <c r="J81" i="9"/>
  <c r="E262" i="9"/>
  <c r="J84" i="9"/>
  <c r="J203" i="9"/>
  <c r="E312" i="9"/>
  <c r="E283" i="9"/>
  <c r="J166" i="9"/>
  <c r="J207" i="9"/>
  <c r="E69" i="9"/>
  <c r="J395" i="9"/>
  <c r="J170" i="9"/>
  <c r="E171" i="9"/>
  <c r="J67" i="9"/>
  <c r="E63" i="9"/>
  <c r="J365" i="9"/>
  <c r="J130" i="9"/>
  <c r="E353" i="9"/>
  <c r="J165" i="9"/>
  <c r="J250" i="9"/>
  <c r="J396" i="9"/>
  <c r="J57" i="9"/>
  <c r="J111" i="9"/>
  <c r="E78" i="9"/>
  <c r="E234" i="9"/>
  <c r="J216" i="9"/>
  <c r="E401" i="9"/>
  <c r="J357" i="9"/>
  <c r="J258" i="9"/>
  <c r="E193" i="9"/>
  <c r="J185" i="9"/>
  <c r="J88" i="9"/>
  <c r="J354" i="9"/>
  <c r="J223" i="9"/>
  <c r="E351" i="9"/>
  <c r="E181" i="9"/>
  <c r="J161" i="9"/>
  <c r="J160" i="9"/>
  <c r="J310" i="9"/>
  <c r="E142" i="9"/>
  <c r="J64" i="9"/>
  <c r="E85" i="9"/>
  <c r="J221" i="9"/>
  <c r="J256" i="9"/>
  <c r="E147" i="9"/>
  <c r="J142" i="9"/>
  <c r="J387" i="9"/>
  <c r="J265" i="9"/>
  <c r="E92" i="9"/>
  <c r="J276" i="9"/>
  <c r="E319" i="9"/>
  <c r="E299" i="9"/>
  <c r="C13" i="4" l="1"/>
  <c r="D12" i="3"/>
  <c r="E12" i="3"/>
  <c r="B12" i="3"/>
  <c r="C13" i="3" s="1"/>
  <c r="D13" i="3" l="1"/>
  <c r="E13" i="3"/>
  <c r="G54" i="8"/>
  <c r="BG47" i="9" l="1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F73" i="8"/>
  <c r="F75" i="8"/>
  <c r="F93" i="8"/>
  <c r="F96" i="8"/>
  <c r="F113" i="8"/>
  <c r="F117" i="8"/>
  <c r="F133" i="8"/>
  <c r="F138" i="8"/>
  <c r="F153" i="8"/>
  <c r="F159" i="8"/>
  <c r="F173" i="8"/>
  <c r="F180" i="8"/>
  <c r="F193" i="8"/>
  <c r="F201" i="8"/>
  <c r="F213" i="8"/>
  <c r="F221" i="8"/>
  <c r="F233" i="8"/>
  <c r="F243" i="8"/>
  <c r="F253" i="8"/>
  <c r="F263" i="8"/>
  <c r="F273" i="8"/>
  <c r="F283" i="8"/>
  <c r="F293" i="8"/>
  <c r="F303" i="8"/>
  <c r="F313" i="8"/>
  <c r="F333" i="8"/>
  <c r="F353" i="8"/>
  <c r="F369" i="8"/>
  <c r="F373" i="8"/>
  <c r="F390" i="8"/>
  <c r="F393" i="8"/>
  <c r="F411" i="8"/>
  <c r="F413" i="8"/>
  <c r="G73" i="8"/>
  <c r="G75" i="8"/>
  <c r="G93" i="8"/>
  <c r="G96" i="8"/>
  <c r="G113" i="8"/>
  <c r="G117" i="8"/>
  <c r="G133" i="8"/>
  <c r="G138" i="8"/>
  <c r="G153" i="8"/>
  <c r="G159" i="8"/>
  <c r="G173" i="8"/>
  <c r="G180" i="8"/>
  <c r="G193" i="8"/>
  <c r="G201" i="8"/>
  <c r="G213" i="8"/>
  <c r="G221" i="8"/>
  <c r="G233" i="8"/>
  <c r="G243" i="8"/>
  <c r="G253" i="8"/>
  <c r="G263" i="8"/>
  <c r="G273" i="8"/>
  <c r="G283" i="8"/>
  <c r="G293" i="8"/>
  <c r="G303" i="8"/>
  <c r="G313" i="8"/>
  <c r="G333" i="8"/>
  <c r="G353" i="8"/>
  <c r="G369" i="8"/>
  <c r="G373" i="8"/>
  <c r="G390" i="8"/>
  <c r="G393" i="8"/>
  <c r="G411" i="8"/>
  <c r="G413" i="8"/>
  <c r="H413" i="8"/>
  <c r="I412" i="8"/>
  <c r="H412" i="8"/>
  <c r="I411" i="8"/>
  <c r="I410" i="8"/>
  <c r="H410" i="8"/>
  <c r="I409" i="8"/>
  <c r="H409" i="8"/>
  <c r="I408" i="8"/>
  <c r="H408" i="8"/>
  <c r="I407" i="8"/>
  <c r="H407" i="8"/>
  <c r="I406" i="8"/>
  <c r="H406" i="8"/>
  <c r="I405" i="8"/>
  <c r="H405" i="8"/>
  <c r="I404" i="8"/>
  <c r="H404" i="8"/>
  <c r="I403" i="8"/>
  <c r="H403" i="8"/>
  <c r="I402" i="8"/>
  <c r="H402" i="8"/>
  <c r="I401" i="8"/>
  <c r="H401" i="8"/>
  <c r="I400" i="8"/>
  <c r="H400" i="8"/>
  <c r="I399" i="8"/>
  <c r="H399" i="8"/>
  <c r="I398" i="8"/>
  <c r="H398" i="8"/>
  <c r="I397" i="8"/>
  <c r="H397" i="8"/>
  <c r="I396" i="8"/>
  <c r="H396" i="8"/>
  <c r="I395" i="8"/>
  <c r="H395" i="8"/>
  <c r="I394" i="8"/>
  <c r="H394" i="8"/>
  <c r="H393" i="8"/>
  <c r="I392" i="8"/>
  <c r="H392" i="8"/>
  <c r="I391" i="8"/>
  <c r="H391" i="8"/>
  <c r="I390" i="8"/>
  <c r="I389" i="8"/>
  <c r="H389" i="8"/>
  <c r="I388" i="8"/>
  <c r="H388" i="8"/>
  <c r="I387" i="8"/>
  <c r="H387" i="8"/>
  <c r="I386" i="8"/>
  <c r="H386" i="8"/>
  <c r="I385" i="8"/>
  <c r="H385" i="8"/>
  <c r="I384" i="8"/>
  <c r="H384" i="8"/>
  <c r="I383" i="8"/>
  <c r="H383" i="8"/>
  <c r="I382" i="8"/>
  <c r="H382" i="8"/>
  <c r="I381" i="8"/>
  <c r="H381" i="8"/>
  <c r="I380" i="8"/>
  <c r="H380" i="8"/>
  <c r="I379" i="8"/>
  <c r="H379" i="8"/>
  <c r="I378" i="8"/>
  <c r="H378" i="8"/>
  <c r="I377" i="8"/>
  <c r="H377" i="8"/>
  <c r="I376" i="8"/>
  <c r="H376" i="8"/>
  <c r="I375" i="8"/>
  <c r="H375" i="8"/>
  <c r="I374" i="8"/>
  <c r="H374" i="8"/>
  <c r="H373" i="8"/>
  <c r="I372" i="8"/>
  <c r="H372" i="8"/>
  <c r="I371" i="8"/>
  <c r="H371" i="8"/>
  <c r="I370" i="8"/>
  <c r="H370" i="8"/>
  <c r="I369" i="8"/>
  <c r="I368" i="8"/>
  <c r="H368" i="8"/>
  <c r="I367" i="8"/>
  <c r="H367" i="8"/>
  <c r="I366" i="8"/>
  <c r="H366" i="8"/>
  <c r="I365" i="8"/>
  <c r="H365" i="8"/>
  <c r="I364" i="8"/>
  <c r="H364" i="8"/>
  <c r="I363" i="8"/>
  <c r="H363" i="8"/>
  <c r="I362" i="8"/>
  <c r="H362" i="8"/>
  <c r="I361" i="8"/>
  <c r="H361" i="8"/>
  <c r="I360" i="8"/>
  <c r="H360" i="8"/>
  <c r="I359" i="8"/>
  <c r="H359" i="8"/>
  <c r="I358" i="8"/>
  <c r="H358" i="8"/>
  <c r="I357" i="8"/>
  <c r="H357" i="8"/>
  <c r="I356" i="8"/>
  <c r="H356" i="8"/>
  <c r="I355" i="8"/>
  <c r="H355" i="8"/>
  <c r="I354" i="8"/>
  <c r="H354" i="8"/>
  <c r="H353" i="8"/>
  <c r="I352" i="8"/>
  <c r="H352" i="8"/>
  <c r="I351" i="8"/>
  <c r="H351" i="8"/>
  <c r="I350" i="8"/>
  <c r="H350" i="8"/>
  <c r="I349" i="8"/>
  <c r="H349" i="8"/>
  <c r="I348" i="8"/>
  <c r="H348" i="8"/>
  <c r="I347" i="8"/>
  <c r="H347" i="8"/>
  <c r="I346" i="8"/>
  <c r="H346" i="8"/>
  <c r="I345" i="8"/>
  <c r="H345" i="8"/>
  <c r="I344" i="8"/>
  <c r="H344" i="8"/>
  <c r="I343" i="8"/>
  <c r="H343" i="8"/>
  <c r="I342" i="8"/>
  <c r="H342" i="8"/>
  <c r="I341" i="8"/>
  <c r="H341" i="8"/>
  <c r="I340" i="8"/>
  <c r="H340" i="8"/>
  <c r="I339" i="8"/>
  <c r="H339" i="8"/>
  <c r="I338" i="8"/>
  <c r="H338" i="8"/>
  <c r="I337" i="8"/>
  <c r="H337" i="8"/>
  <c r="I336" i="8"/>
  <c r="H336" i="8"/>
  <c r="I335" i="8"/>
  <c r="H335" i="8"/>
  <c r="I334" i="8"/>
  <c r="H334" i="8"/>
  <c r="H333" i="8"/>
  <c r="I332" i="8"/>
  <c r="H332" i="8"/>
  <c r="I331" i="8"/>
  <c r="H331" i="8"/>
  <c r="I330" i="8"/>
  <c r="H330" i="8"/>
  <c r="I329" i="8"/>
  <c r="H329" i="8"/>
  <c r="I328" i="8"/>
  <c r="H328" i="8"/>
  <c r="I327" i="8"/>
  <c r="H327" i="8"/>
  <c r="I326" i="8"/>
  <c r="H326" i="8"/>
  <c r="I325" i="8"/>
  <c r="H325" i="8"/>
  <c r="I324" i="8"/>
  <c r="H324" i="8"/>
  <c r="I323" i="8"/>
  <c r="H323" i="8"/>
  <c r="I322" i="8"/>
  <c r="H322" i="8"/>
  <c r="I321" i="8"/>
  <c r="H321" i="8"/>
  <c r="I320" i="8"/>
  <c r="H320" i="8"/>
  <c r="I319" i="8"/>
  <c r="H319" i="8"/>
  <c r="I318" i="8"/>
  <c r="H318" i="8"/>
  <c r="I317" i="8"/>
  <c r="H317" i="8"/>
  <c r="I316" i="8"/>
  <c r="H316" i="8"/>
  <c r="I315" i="8"/>
  <c r="H315" i="8"/>
  <c r="I314" i="8"/>
  <c r="H314" i="8"/>
  <c r="H313" i="8"/>
  <c r="I312" i="8"/>
  <c r="H312" i="8"/>
  <c r="I311" i="8"/>
  <c r="H311" i="8"/>
  <c r="I310" i="8"/>
  <c r="H310" i="8"/>
  <c r="I309" i="8"/>
  <c r="H309" i="8"/>
  <c r="I308" i="8"/>
  <c r="H308" i="8"/>
  <c r="I307" i="8"/>
  <c r="H307" i="8"/>
  <c r="I306" i="8"/>
  <c r="H306" i="8"/>
  <c r="I305" i="8"/>
  <c r="H305" i="8"/>
  <c r="I304" i="8"/>
  <c r="H304" i="8"/>
  <c r="I303" i="8"/>
  <c r="I302" i="8"/>
  <c r="H302" i="8"/>
  <c r="I301" i="8"/>
  <c r="H301" i="8"/>
  <c r="I300" i="8"/>
  <c r="H300" i="8"/>
  <c r="I299" i="8"/>
  <c r="H299" i="8"/>
  <c r="I298" i="8"/>
  <c r="H298" i="8"/>
  <c r="I297" i="8"/>
  <c r="H297" i="8"/>
  <c r="I296" i="8"/>
  <c r="H296" i="8"/>
  <c r="I295" i="8"/>
  <c r="H295" i="8"/>
  <c r="I294" i="8"/>
  <c r="H294" i="8"/>
  <c r="H293" i="8"/>
  <c r="I292" i="8"/>
  <c r="H292" i="8"/>
  <c r="I291" i="8"/>
  <c r="H291" i="8"/>
  <c r="I290" i="8"/>
  <c r="H290" i="8"/>
  <c r="I289" i="8"/>
  <c r="H289" i="8"/>
  <c r="I288" i="8"/>
  <c r="H288" i="8"/>
  <c r="I287" i="8"/>
  <c r="H287" i="8"/>
  <c r="I286" i="8"/>
  <c r="H286" i="8"/>
  <c r="I285" i="8"/>
  <c r="H285" i="8"/>
  <c r="I284" i="8"/>
  <c r="H284" i="8"/>
  <c r="I283" i="8"/>
  <c r="I282" i="8"/>
  <c r="H282" i="8"/>
  <c r="I281" i="8"/>
  <c r="H281" i="8"/>
  <c r="I280" i="8"/>
  <c r="H280" i="8"/>
  <c r="I279" i="8"/>
  <c r="H279" i="8"/>
  <c r="I278" i="8"/>
  <c r="H278" i="8"/>
  <c r="I277" i="8"/>
  <c r="H277" i="8"/>
  <c r="I276" i="8"/>
  <c r="H276" i="8"/>
  <c r="I275" i="8"/>
  <c r="H275" i="8"/>
  <c r="I274" i="8"/>
  <c r="H274" i="8"/>
  <c r="H273" i="8"/>
  <c r="I272" i="8"/>
  <c r="H272" i="8"/>
  <c r="I271" i="8"/>
  <c r="H271" i="8"/>
  <c r="I270" i="8"/>
  <c r="H270" i="8"/>
  <c r="I269" i="8"/>
  <c r="H269" i="8"/>
  <c r="I268" i="8"/>
  <c r="H268" i="8"/>
  <c r="I267" i="8"/>
  <c r="H267" i="8"/>
  <c r="I266" i="8"/>
  <c r="H266" i="8"/>
  <c r="I265" i="8"/>
  <c r="H265" i="8"/>
  <c r="I264" i="8"/>
  <c r="H264" i="8"/>
  <c r="I263" i="8"/>
  <c r="I262" i="8"/>
  <c r="H262" i="8"/>
  <c r="I261" i="8"/>
  <c r="H261" i="8"/>
  <c r="I260" i="8"/>
  <c r="H260" i="8"/>
  <c r="I259" i="8"/>
  <c r="H259" i="8"/>
  <c r="I258" i="8"/>
  <c r="H258" i="8"/>
  <c r="I257" i="8"/>
  <c r="H257" i="8"/>
  <c r="I256" i="8"/>
  <c r="H256" i="8"/>
  <c r="I255" i="8"/>
  <c r="H255" i="8"/>
  <c r="I254" i="8"/>
  <c r="H254" i="8"/>
  <c r="H253" i="8"/>
  <c r="I252" i="8"/>
  <c r="H252" i="8"/>
  <c r="I251" i="8"/>
  <c r="H251" i="8"/>
  <c r="I250" i="8"/>
  <c r="H250" i="8"/>
  <c r="I249" i="8"/>
  <c r="H249" i="8"/>
  <c r="I248" i="8"/>
  <c r="H248" i="8"/>
  <c r="I247" i="8"/>
  <c r="H247" i="8"/>
  <c r="I246" i="8"/>
  <c r="H246" i="8"/>
  <c r="I245" i="8"/>
  <c r="H245" i="8"/>
  <c r="I244" i="8"/>
  <c r="H244" i="8"/>
  <c r="I243" i="8"/>
  <c r="I242" i="8"/>
  <c r="H242" i="8"/>
  <c r="I241" i="8"/>
  <c r="H241" i="8"/>
  <c r="I240" i="8"/>
  <c r="H240" i="8"/>
  <c r="I239" i="8"/>
  <c r="H239" i="8"/>
  <c r="I238" i="8"/>
  <c r="H238" i="8"/>
  <c r="I237" i="8"/>
  <c r="H237" i="8"/>
  <c r="I236" i="8"/>
  <c r="H236" i="8"/>
  <c r="I235" i="8"/>
  <c r="H235" i="8"/>
  <c r="I234" i="8"/>
  <c r="H234" i="8"/>
  <c r="H233" i="8"/>
  <c r="I232" i="8"/>
  <c r="H232" i="8"/>
  <c r="I231" i="8"/>
  <c r="H231" i="8"/>
  <c r="I230" i="8"/>
  <c r="H230" i="8"/>
  <c r="I229" i="8"/>
  <c r="H229" i="8"/>
  <c r="I228" i="8"/>
  <c r="H228" i="8"/>
  <c r="I227" i="8"/>
  <c r="H227" i="8"/>
  <c r="I226" i="8"/>
  <c r="H226" i="8"/>
  <c r="I225" i="8"/>
  <c r="H225" i="8"/>
  <c r="I224" i="8"/>
  <c r="H224" i="8"/>
  <c r="I223" i="8"/>
  <c r="H223" i="8"/>
  <c r="I222" i="8"/>
  <c r="H222" i="8"/>
  <c r="I221" i="8"/>
  <c r="I220" i="8"/>
  <c r="H220" i="8"/>
  <c r="I219" i="8"/>
  <c r="H219" i="8"/>
  <c r="I218" i="8"/>
  <c r="H218" i="8"/>
  <c r="I217" i="8"/>
  <c r="H217" i="8"/>
  <c r="I216" i="8"/>
  <c r="H216" i="8"/>
  <c r="I215" i="8"/>
  <c r="H215" i="8"/>
  <c r="I214" i="8"/>
  <c r="H214" i="8"/>
  <c r="H213" i="8"/>
  <c r="I212" i="8"/>
  <c r="H212" i="8"/>
  <c r="I211" i="8"/>
  <c r="H211" i="8"/>
  <c r="I210" i="8"/>
  <c r="H210" i="8"/>
  <c r="I209" i="8"/>
  <c r="H209" i="8"/>
  <c r="I208" i="8"/>
  <c r="H208" i="8"/>
  <c r="I207" i="8"/>
  <c r="H207" i="8"/>
  <c r="I206" i="8"/>
  <c r="H206" i="8"/>
  <c r="I205" i="8"/>
  <c r="H205" i="8"/>
  <c r="I204" i="8"/>
  <c r="H204" i="8"/>
  <c r="I203" i="8"/>
  <c r="H203" i="8"/>
  <c r="I202" i="8"/>
  <c r="H202" i="8"/>
  <c r="I201" i="8"/>
  <c r="I200" i="8"/>
  <c r="H200" i="8"/>
  <c r="I199" i="8"/>
  <c r="H199" i="8"/>
  <c r="I198" i="8"/>
  <c r="H198" i="8"/>
  <c r="I197" i="8"/>
  <c r="H197" i="8"/>
  <c r="I196" i="8"/>
  <c r="H196" i="8"/>
  <c r="I195" i="8"/>
  <c r="H195" i="8"/>
  <c r="I194" i="8"/>
  <c r="H194" i="8"/>
  <c r="H193" i="8"/>
  <c r="I192" i="8"/>
  <c r="H192" i="8"/>
  <c r="I191" i="8"/>
  <c r="H191" i="8"/>
  <c r="I190" i="8"/>
  <c r="H190" i="8"/>
  <c r="I189" i="8"/>
  <c r="H189" i="8"/>
  <c r="I188" i="8"/>
  <c r="H188" i="8"/>
  <c r="I187" i="8"/>
  <c r="H187" i="8"/>
  <c r="I186" i="8"/>
  <c r="H186" i="8"/>
  <c r="I185" i="8"/>
  <c r="H185" i="8"/>
  <c r="I184" i="8"/>
  <c r="H184" i="8"/>
  <c r="I183" i="8"/>
  <c r="H183" i="8"/>
  <c r="I182" i="8"/>
  <c r="H182" i="8"/>
  <c r="I181" i="8"/>
  <c r="H181" i="8"/>
  <c r="I180" i="8"/>
  <c r="I179" i="8"/>
  <c r="H179" i="8"/>
  <c r="I178" i="8"/>
  <c r="H178" i="8"/>
  <c r="I177" i="8"/>
  <c r="H177" i="8"/>
  <c r="I176" i="8"/>
  <c r="H176" i="8"/>
  <c r="I175" i="8"/>
  <c r="H175" i="8"/>
  <c r="I174" i="8"/>
  <c r="H174" i="8"/>
  <c r="H173" i="8"/>
  <c r="I172" i="8"/>
  <c r="H172" i="8"/>
  <c r="I171" i="8"/>
  <c r="H171" i="8"/>
  <c r="I170" i="8"/>
  <c r="H170" i="8"/>
  <c r="I169" i="8"/>
  <c r="H169" i="8"/>
  <c r="I168" i="8"/>
  <c r="H168" i="8"/>
  <c r="I167" i="8"/>
  <c r="H167" i="8"/>
  <c r="I166" i="8"/>
  <c r="H166" i="8"/>
  <c r="I165" i="8"/>
  <c r="H165" i="8"/>
  <c r="I164" i="8"/>
  <c r="H164" i="8"/>
  <c r="I163" i="8"/>
  <c r="H163" i="8"/>
  <c r="I162" i="8"/>
  <c r="H162" i="8"/>
  <c r="I161" i="8"/>
  <c r="H161" i="8"/>
  <c r="I160" i="8"/>
  <c r="H160" i="8"/>
  <c r="I159" i="8"/>
  <c r="I158" i="8"/>
  <c r="H158" i="8"/>
  <c r="I157" i="8"/>
  <c r="H157" i="8"/>
  <c r="I156" i="8"/>
  <c r="H156" i="8"/>
  <c r="I155" i="8"/>
  <c r="H155" i="8"/>
  <c r="I154" i="8"/>
  <c r="H154" i="8"/>
  <c r="H153" i="8"/>
  <c r="I152" i="8"/>
  <c r="H152" i="8"/>
  <c r="I151" i="8"/>
  <c r="H151" i="8"/>
  <c r="I150" i="8"/>
  <c r="H150" i="8"/>
  <c r="I149" i="8"/>
  <c r="H149" i="8"/>
  <c r="I148" i="8"/>
  <c r="H148" i="8"/>
  <c r="I147" i="8"/>
  <c r="H147" i="8"/>
  <c r="I146" i="8"/>
  <c r="H146" i="8"/>
  <c r="I145" i="8"/>
  <c r="H145" i="8"/>
  <c r="I144" i="8"/>
  <c r="H144" i="8"/>
  <c r="I143" i="8"/>
  <c r="H143" i="8"/>
  <c r="I142" i="8"/>
  <c r="H142" i="8"/>
  <c r="I141" i="8"/>
  <c r="H141" i="8"/>
  <c r="I140" i="8"/>
  <c r="H140" i="8"/>
  <c r="I139" i="8"/>
  <c r="H139" i="8"/>
  <c r="I138" i="8"/>
  <c r="I137" i="8"/>
  <c r="H137" i="8"/>
  <c r="I136" i="8"/>
  <c r="H136" i="8"/>
  <c r="I135" i="8"/>
  <c r="H135" i="8"/>
  <c r="I134" i="8"/>
  <c r="H134" i="8"/>
  <c r="H133" i="8"/>
  <c r="I132" i="8"/>
  <c r="H132" i="8"/>
  <c r="I131" i="8"/>
  <c r="H131" i="8"/>
  <c r="I130" i="8"/>
  <c r="H130" i="8"/>
  <c r="I129" i="8"/>
  <c r="H129" i="8"/>
  <c r="I128" i="8"/>
  <c r="H128" i="8"/>
  <c r="I127" i="8"/>
  <c r="I126" i="8"/>
  <c r="H126" i="8"/>
  <c r="I125" i="8"/>
  <c r="H125" i="8"/>
  <c r="I124" i="8"/>
  <c r="H124" i="8"/>
  <c r="I123" i="8"/>
  <c r="H123" i="8"/>
  <c r="I122" i="8"/>
  <c r="H122" i="8"/>
  <c r="I121" i="8"/>
  <c r="H121" i="8"/>
  <c r="I120" i="8"/>
  <c r="H120" i="8"/>
  <c r="I119" i="8"/>
  <c r="H119" i="8"/>
  <c r="I118" i="8"/>
  <c r="H118" i="8"/>
  <c r="I117" i="8"/>
  <c r="I116" i="8"/>
  <c r="H116" i="8"/>
  <c r="I115" i="8"/>
  <c r="H115" i="8"/>
  <c r="I114" i="8"/>
  <c r="H114" i="8"/>
  <c r="H113" i="8"/>
  <c r="I112" i="8"/>
  <c r="H112" i="8"/>
  <c r="I111" i="8"/>
  <c r="H111" i="8"/>
  <c r="I110" i="8"/>
  <c r="H110" i="8"/>
  <c r="I109" i="8"/>
  <c r="H109" i="8"/>
  <c r="I108" i="8"/>
  <c r="H108" i="8"/>
  <c r="I107" i="8"/>
  <c r="H107" i="8"/>
  <c r="I106" i="8"/>
  <c r="H106" i="8"/>
  <c r="I105" i="8"/>
  <c r="H105" i="8"/>
  <c r="I104" i="8"/>
  <c r="H104" i="8"/>
  <c r="I103" i="8"/>
  <c r="H103" i="8"/>
  <c r="I102" i="8"/>
  <c r="H102" i="8"/>
  <c r="I101" i="8"/>
  <c r="H101" i="8"/>
  <c r="I100" i="8"/>
  <c r="H100" i="8"/>
  <c r="I99" i="8"/>
  <c r="H99" i="8"/>
  <c r="I98" i="8"/>
  <c r="H98" i="8"/>
  <c r="I97" i="8"/>
  <c r="H97" i="8"/>
  <c r="I96" i="8"/>
  <c r="I95" i="8"/>
  <c r="H95" i="8"/>
  <c r="I94" i="8"/>
  <c r="H94" i="8"/>
  <c r="H93" i="8"/>
  <c r="I92" i="8"/>
  <c r="H92" i="8"/>
  <c r="I91" i="8"/>
  <c r="H91" i="8"/>
  <c r="I90" i="8"/>
  <c r="H90" i="8"/>
  <c r="I89" i="8"/>
  <c r="H89" i="8"/>
  <c r="I88" i="8"/>
  <c r="H88" i="8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I74" i="8"/>
  <c r="H74" i="8"/>
  <c r="H73" i="8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AS47" i="8"/>
  <c r="AR47" i="8"/>
  <c r="AQ47" i="8"/>
  <c r="AP47" i="8"/>
  <c r="BG46" i="8"/>
  <c r="BF46" i="8"/>
  <c r="BE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AR46" i="8"/>
  <c r="AQ46" i="8"/>
  <c r="AP46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AS45" i="8"/>
  <c r="AR45" i="8"/>
  <c r="AQ45" i="8"/>
  <c r="AP45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AS44" i="8"/>
  <c r="AR44" i="8"/>
  <c r="AQ44" i="8"/>
  <c r="AP44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AQ42" i="8"/>
  <c r="AP42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AQ41" i="8"/>
  <c r="AP41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AQ40" i="8"/>
  <c r="AP40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AQ39" i="8"/>
  <c r="AP39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AP38" i="8"/>
  <c r="BG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P37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AQ36" i="8"/>
  <c r="AP36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AQ35" i="8"/>
  <c r="AP35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AQ32" i="8"/>
  <c r="AP32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AQ31" i="8"/>
  <c r="AP31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AQ24" i="8"/>
  <c r="AP24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AQ20" i="8"/>
  <c r="AP20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BG12" i="8"/>
  <c r="BF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BG9" i="8"/>
  <c r="BF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AQ9" i="8"/>
  <c r="AP9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AQ8" i="8"/>
  <c r="AP8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BV28" i="9" l="1"/>
  <c r="BT29" i="9"/>
  <c r="BR30" i="9"/>
  <c r="BP31" i="9"/>
  <c r="BN32" i="9"/>
  <c r="BL33" i="9"/>
  <c r="BJ34" i="9"/>
  <c r="BV34" i="9"/>
  <c r="BP35" i="9"/>
  <c r="BJ36" i="9"/>
  <c r="BL37" i="9"/>
  <c r="BX37" i="9"/>
  <c r="BR38" i="9"/>
  <c r="BL39" i="9"/>
  <c r="BT39" i="9"/>
  <c r="BN40" i="9"/>
  <c r="BR40" i="9"/>
  <c r="BV40" i="9"/>
  <c r="BZ40" i="9"/>
  <c r="BL41" i="9"/>
  <c r="BP41" i="9"/>
  <c r="BT41" i="9"/>
  <c r="BX41" i="9"/>
  <c r="BJ42" i="9"/>
  <c r="BN42" i="9"/>
  <c r="BR42" i="9"/>
  <c r="BV42" i="9"/>
  <c r="BZ42" i="9"/>
  <c r="BL43" i="9"/>
  <c r="BP43" i="9"/>
  <c r="BX43" i="9"/>
  <c r="BR44" i="9"/>
  <c r="BV44" i="9"/>
  <c r="BZ44" i="9"/>
  <c r="BL45" i="9"/>
  <c r="BP45" i="9"/>
  <c r="BT45" i="9"/>
  <c r="BX45" i="9"/>
  <c r="BJ46" i="9"/>
  <c r="BN46" i="9"/>
  <c r="BR46" i="9"/>
  <c r="BV46" i="9"/>
  <c r="BZ46" i="9"/>
  <c r="BL47" i="9"/>
  <c r="BP47" i="9"/>
  <c r="BT47" i="9"/>
  <c r="BX47" i="9"/>
  <c r="BR28" i="9"/>
  <c r="BL29" i="9"/>
  <c r="BN30" i="9"/>
  <c r="BL31" i="9"/>
  <c r="BX31" i="9"/>
  <c r="BV32" i="9"/>
  <c r="BX33" i="9"/>
  <c r="BR34" i="9"/>
  <c r="BX35" i="9"/>
  <c r="BR36" i="9"/>
  <c r="BZ36" i="9"/>
  <c r="BT37" i="9"/>
  <c r="BJ38" i="9"/>
  <c r="BV38" i="9"/>
  <c r="BP39" i="9"/>
  <c r="BJ40" i="9"/>
  <c r="BJ44" i="9"/>
  <c r="BK28" i="9"/>
  <c r="BO28" i="9"/>
  <c r="BS28" i="9"/>
  <c r="BW28" i="9"/>
  <c r="CA28" i="9"/>
  <c r="BM29" i="9"/>
  <c r="BQ29" i="9"/>
  <c r="BU29" i="9"/>
  <c r="BY29" i="9"/>
  <c r="BK30" i="9"/>
  <c r="BO30" i="9"/>
  <c r="BS30" i="9"/>
  <c r="BW30" i="9"/>
  <c r="CA30" i="9"/>
  <c r="BM31" i="9"/>
  <c r="BQ31" i="9"/>
  <c r="BU31" i="9"/>
  <c r="BY31" i="9"/>
  <c r="BK32" i="9"/>
  <c r="BO32" i="9"/>
  <c r="BS32" i="9"/>
  <c r="BW32" i="9"/>
  <c r="CA32" i="9"/>
  <c r="BM33" i="9"/>
  <c r="BQ33" i="9"/>
  <c r="BU33" i="9"/>
  <c r="BY33" i="9"/>
  <c r="BK34" i="9"/>
  <c r="BO34" i="9"/>
  <c r="BS34" i="9"/>
  <c r="BW34" i="9"/>
  <c r="CA34" i="9"/>
  <c r="BM35" i="9"/>
  <c r="BQ35" i="9"/>
  <c r="BU35" i="9"/>
  <c r="BY35" i="9"/>
  <c r="BK36" i="9"/>
  <c r="BO36" i="9"/>
  <c r="BS36" i="9"/>
  <c r="BW36" i="9"/>
  <c r="CA36" i="9"/>
  <c r="BM37" i="9"/>
  <c r="BQ37" i="9"/>
  <c r="BU37" i="9"/>
  <c r="BY37" i="9"/>
  <c r="BK38" i="9"/>
  <c r="BO38" i="9"/>
  <c r="BS38" i="9"/>
  <c r="BW38" i="9"/>
  <c r="CA38" i="9"/>
  <c r="BM39" i="9"/>
  <c r="BQ39" i="9"/>
  <c r="BU39" i="9"/>
  <c r="BY39" i="9"/>
  <c r="BK40" i="9"/>
  <c r="BO40" i="9"/>
  <c r="BS40" i="9"/>
  <c r="BW40" i="9"/>
  <c r="CA40" i="9"/>
  <c r="BM41" i="9"/>
  <c r="BQ41" i="9"/>
  <c r="BU41" i="9"/>
  <c r="BY41" i="9"/>
  <c r="BK42" i="9"/>
  <c r="BO42" i="9"/>
  <c r="BS42" i="9"/>
  <c r="BW42" i="9"/>
  <c r="CA42" i="9"/>
  <c r="BM43" i="9"/>
  <c r="BQ43" i="9"/>
  <c r="BU43" i="9"/>
  <c r="BY43" i="9"/>
  <c r="BK44" i="9"/>
  <c r="BO44" i="9"/>
  <c r="BS44" i="9"/>
  <c r="BW44" i="9"/>
  <c r="CA44" i="9"/>
  <c r="BM45" i="9"/>
  <c r="BQ45" i="9"/>
  <c r="BU45" i="9"/>
  <c r="BY45" i="9"/>
  <c r="BK46" i="9"/>
  <c r="BO46" i="9"/>
  <c r="BS46" i="9"/>
  <c r="BW46" i="9"/>
  <c r="CA46" i="9"/>
  <c r="BM47" i="9"/>
  <c r="BQ47" i="9"/>
  <c r="BU47" i="9"/>
  <c r="BY47" i="9"/>
  <c r="BN28" i="9"/>
  <c r="BP29" i="9"/>
  <c r="BJ30" i="9"/>
  <c r="BZ30" i="9"/>
  <c r="BJ32" i="9"/>
  <c r="BZ32" i="9"/>
  <c r="BT33" i="9"/>
  <c r="BN34" i="9"/>
  <c r="BL35" i="9"/>
  <c r="BT35" i="9"/>
  <c r="BN36" i="9"/>
  <c r="BV36" i="9"/>
  <c r="BP37" i="9"/>
  <c r="BN38" i="9"/>
  <c r="BZ38" i="9"/>
  <c r="BX39" i="9"/>
  <c r="BN44" i="9"/>
  <c r="BL28" i="9"/>
  <c r="BP28" i="9"/>
  <c r="BT28" i="9"/>
  <c r="BX28" i="9"/>
  <c r="BJ29" i="9"/>
  <c r="BN29" i="9"/>
  <c r="BR29" i="9"/>
  <c r="BV29" i="9"/>
  <c r="BZ29" i="9"/>
  <c r="BL30" i="9"/>
  <c r="BP30" i="9"/>
  <c r="BT30" i="9"/>
  <c r="BX30" i="9"/>
  <c r="BJ31" i="9"/>
  <c r="BN31" i="9"/>
  <c r="BR31" i="9"/>
  <c r="BV31" i="9"/>
  <c r="BZ31" i="9"/>
  <c r="BL32" i="9"/>
  <c r="BP32" i="9"/>
  <c r="BT32" i="9"/>
  <c r="BX32" i="9"/>
  <c r="BJ33" i="9"/>
  <c r="BN33" i="9"/>
  <c r="BR33" i="9"/>
  <c r="BV33" i="9"/>
  <c r="BZ33" i="9"/>
  <c r="BL34" i="9"/>
  <c r="BP34" i="9"/>
  <c r="BT34" i="9"/>
  <c r="BX34" i="9"/>
  <c r="BJ35" i="9"/>
  <c r="BN35" i="9"/>
  <c r="BR35" i="9"/>
  <c r="BV35" i="9"/>
  <c r="BZ35" i="9"/>
  <c r="BL36" i="9"/>
  <c r="BP36" i="9"/>
  <c r="BT36" i="9"/>
  <c r="BX36" i="9"/>
  <c r="BJ37" i="9"/>
  <c r="BN37" i="9"/>
  <c r="BR37" i="9"/>
  <c r="BV37" i="9"/>
  <c r="BZ37" i="9"/>
  <c r="BL38" i="9"/>
  <c r="BP38" i="9"/>
  <c r="BT38" i="9"/>
  <c r="BX38" i="9"/>
  <c r="BJ39" i="9"/>
  <c r="BN39" i="9"/>
  <c r="BR39" i="9"/>
  <c r="BV39" i="9"/>
  <c r="BZ39" i="9"/>
  <c r="BL40" i="9"/>
  <c r="BP40" i="9"/>
  <c r="BT40" i="9"/>
  <c r="BX40" i="9"/>
  <c r="BJ41" i="9"/>
  <c r="BN41" i="9"/>
  <c r="BR41" i="9"/>
  <c r="BV41" i="9"/>
  <c r="BZ41" i="9"/>
  <c r="BL42" i="9"/>
  <c r="BP42" i="9"/>
  <c r="BT42" i="9"/>
  <c r="BX42" i="9"/>
  <c r="BJ43" i="9"/>
  <c r="BN43" i="9"/>
  <c r="BR43" i="9"/>
  <c r="BV43" i="9"/>
  <c r="BZ43" i="9"/>
  <c r="BL44" i="9"/>
  <c r="BP44" i="9"/>
  <c r="BT44" i="9"/>
  <c r="BX44" i="9"/>
  <c r="BJ45" i="9"/>
  <c r="BN45" i="9"/>
  <c r="BR45" i="9"/>
  <c r="BV45" i="9"/>
  <c r="BZ45" i="9"/>
  <c r="BL46" i="9"/>
  <c r="BP46" i="9"/>
  <c r="BT46" i="9"/>
  <c r="BX46" i="9"/>
  <c r="BJ47" i="9"/>
  <c r="BN47" i="9"/>
  <c r="BR47" i="9"/>
  <c r="BV47" i="9"/>
  <c r="BZ47" i="9"/>
  <c r="BJ28" i="9"/>
  <c r="BZ28" i="9"/>
  <c r="BX29" i="9"/>
  <c r="BV30" i="9"/>
  <c r="BT31" i="9"/>
  <c r="BR32" i="9"/>
  <c r="BP33" i="9"/>
  <c r="BZ34" i="9"/>
  <c r="BT43" i="9"/>
  <c r="BM28" i="9"/>
  <c r="BQ28" i="9"/>
  <c r="BU28" i="9"/>
  <c r="BY28" i="9"/>
  <c r="BK29" i="9"/>
  <c r="BO29" i="9"/>
  <c r="BS29" i="9"/>
  <c r="BW29" i="9"/>
  <c r="CA29" i="9"/>
  <c r="BM30" i="9"/>
  <c r="BQ30" i="9"/>
  <c r="BU30" i="9"/>
  <c r="BY30" i="9"/>
  <c r="BK31" i="9"/>
  <c r="BO31" i="9"/>
  <c r="BS31" i="9"/>
  <c r="BW31" i="9"/>
  <c r="CA31" i="9"/>
  <c r="BM32" i="9"/>
  <c r="BQ32" i="9"/>
  <c r="BU32" i="9"/>
  <c r="BY32" i="9"/>
  <c r="BK33" i="9"/>
  <c r="BO33" i="9"/>
  <c r="BS33" i="9"/>
  <c r="BW33" i="9"/>
  <c r="CA33" i="9"/>
  <c r="BM34" i="9"/>
  <c r="BQ34" i="9"/>
  <c r="BU34" i="9"/>
  <c r="BY34" i="9"/>
  <c r="BK35" i="9"/>
  <c r="BO35" i="9"/>
  <c r="BS35" i="9"/>
  <c r="BW35" i="9"/>
  <c r="CA35" i="9"/>
  <c r="BM36" i="9"/>
  <c r="BQ36" i="9"/>
  <c r="BU36" i="9"/>
  <c r="BY36" i="9"/>
  <c r="BK37" i="9"/>
  <c r="BO37" i="9"/>
  <c r="BS37" i="9"/>
  <c r="BW37" i="9"/>
  <c r="CA37" i="9"/>
  <c r="BM38" i="9"/>
  <c r="BQ38" i="9"/>
  <c r="BU38" i="9"/>
  <c r="BY38" i="9"/>
  <c r="BK39" i="9"/>
  <c r="BO39" i="9"/>
  <c r="BS39" i="9"/>
  <c r="BW39" i="9"/>
  <c r="CA39" i="9"/>
  <c r="BM40" i="9"/>
  <c r="BQ40" i="9"/>
  <c r="BU40" i="9"/>
  <c r="BY40" i="9"/>
  <c r="BK41" i="9"/>
  <c r="BO41" i="9"/>
  <c r="BS41" i="9"/>
  <c r="BW41" i="9"/>
  <c r="CA41" i="9"/>
  <c r="BM42" i="9"/>
  <c r="BQ42" i="9"/>
  <c r="BU42" i="9"/>
  <c r="BY42" i="9"/>
  <c r="BK43" i="9"/>
  <c r="BO43" i="9"/>
  <c r="BS43" i="9"/>
  <c r="BW43" i="9"/>
  <c r="CA43" i="9"/>
  <c r="BM44" i="9"/>
  <c r="BQ44" i="9"/>
  <c r="BU44" i="9"/>
  <c r="BY44" i="9"/>
  <c r="BK45" i="9"/>
  <c r="BO45" i="9"/>
  <c r="BS45" i="9"/>
  <c r="BW45" i="9"/>
  <c r="CA45" i="9"/>
  <c r="BM46" i="9"/>
  <c r="BQ46" i="9"/>
  <c r="BU46" i="9"/>
  <c r="BY46" i="9"/>
  <c r="BK47" i="9"/>
  <c r="BO47" i="9"/>
  <c r="BS47" i="9"/>
  <c r="BW47" i="9"/>
  <c r="CA47" i="9"/>
  <c r="BS28" i="8"/>
  <c r="BW28" i="8"/>
  <c r="BQ29" i="8"/>
  <c r="BK30" i="8"/>
  <c r="BO30" i="8"/>
  <c r="CA30" i="8"/>
  <c r="BU31" i="8"/>
  <c r="BY31" i="8"/>
  <c r="BS32" i="8"/>
  <c r="BM33" i="8"/>
  <c r="BU33" i="8"/>
  <c r="BO34" i="8"/>
  <c r="CA34" i="8"/>
  <c r="BU35" i="8"/>
  <c r="BO36" i="8"/>
  <c r="BW36" i="8"/>
  <c r="BM37" i="8"/>
  <c r="BY37" i="8"/>
  <c r="BO38" i="8"/>
  <c r="BW38" i="8"/>
  <c r="BQ39" i="8"/>
  <c r="BY39" i="8"/>
  <c r="BO40" i="8"/>
  <c r="CA40" i="8"/>
  <c r="BU41" i="8"/>
  <c r="BO42" i="8"/>
  <c r="CA42" i="8"/>
  <c r="BU43" i="8"/>
  <c r="BO44" i="8"/>
  <c r="BW44" i="8"/>
  <c r="BQ45" i="8"/>
  <c r="BK46" i="8"/>
  <c r="BW46" i="8"/>
  <c r="BQ47" i="8"/>
  <c r="BP28" i="8"/>
  <c r="BX28" i="8"/>
  <c r="BR29" i="8"/>
  <c r="BZ29" i="8"/>
  <c r="BL30" i="8"/>
  <c r="BX30" i="8"/>
  <c r="BJ31" i="8"/>
  <c r="BV31" i="8"/>
  <c r="BL32" i="8"/>
  <c r="BX32" i="8"/>
  <c r="BN33" i="8"/>
  <c r="BZ33" i="8"/>
  <c r="BP34" i="8"/>
  <c r="BX34" i="8"/>
  <c r="BN35" i="8"/>
  <c r="BV35" i="8"/>
  <c r="BN37" i="8"/>
  <c r="BQ28" i="8"/>
  <c r="BU28" i="8"/>
  <c r="BK29" i="8"/>
  <c r="BS29" i="8"/>
  <c r="BW29" i="8"/>
  <c r="BM30" i="8"/>
  <c r="BQ30" i="8"/>
  <c r="BY30" i="8"/>
  <c r="BK31" i="8"/>
  <c r="BS31" i="8"/>
  <c r="CA31" i="8"/>
  <c r="BM32" i="8"/>
  <c r="BU32" i="8"/>
  <c r="BY32" i="8"/>
  <c r="BO33" i="8"/>
  <c r="BS33" i="8"/>
  <c r="CA33" i="8"/>
  <c r="BM34" i="8"/>
  <c r="BU34" i="8"/>
  <c r="BY34" i="8"/>
  <c r="BO35" i="8"/>
  <c r="BS35" i="8"/>
  <c r="BW35" i="8"/>
  <c r="BM36" i="8"/>
  <c r="BU36" i="8"/>
  <c r="BY36" i="8"/>
  <c r="BO37" i="8"/>
  <c r="BS37" i="8"/>
  <c r="CA37" i="8"/>
  <c r="BQ38" i="8"/>
  <c r="BU38" i="8"/>
  <c r="BK39" i="8"/>
  <c r="BO39" i="8"/>
  <c r="BW39" i="8"/>
  <c r="CA39" i="8"/>
  <c r="BQ40" i="8"/>
  <c r="BU40" i="8"/>
  <c r="BK41" i="8"/>
  <c r="BS41" i="8"/>
  <c r="BM42" i="8"/>
  <c r="BU42" i="8"/>
  <c r="BY42" i="8"/>
  <c r="BO43" i="8"/>
  <c r="BS43" i="8"/>
  <c r="CA43" i="8"/>
  <c r="BQ44" i="8"/>
  <c r="BU44" i="8"/>
  <c r="BK45" i="8"/>
  <c r="BS45" i="8"/>
  <c r="BW45" i="8"/>
  <c r="BM46" i="8"/>
  <c r="BQ46" i="8"/>
  <c r="BY46" i="8"/>
  <c r="BK47" i="8"/>
  <c r="BO47" i="8"/>
  <c r="BS47" i="8"/>
  <c r="BW47" i="8"/>
  <c r="BJ28" i="8"/>
  <c r="BN28" i="8"/>
  <c r="BR28" i="8"/>
  <c r="BV28" i="8"/>
  <c r="BZ28" i="8"/>
  <c r="BL29" i="8"/>
  <c r="BP29" i="8"/>
  <c r="BT29" i="8"/>
  <c r="BX29" i="8"/>
  <c r="BJ30" i="8"/>
  <c r="BN30" i="8"/>
  <c r="BR30" i="8"/>
  <c r="BV30" i="8"/>
  <c r="BZ30" i="8"/>
  <c r="BL31" i="8"/>
  <c r="BP31" i="8"/>
  <c r="BT31" i="8"/>
  <c r="BX31" i="8"/>
  <c r="BJ32" i="8"/>
  <c r="BN32" i="8"/>
  <c r="BR32" i="8"/>
  <c r="BV32" i="8"/>
  <c r="BZ32" i="8"/>
  <c r="BL33" i="8"/>
  <c r="BP33" i="8"/>
  <c r="BT33" i="8"/>
  <c r="BX33" i="8"/>
  <c r="BJ34" i="8"/>
  <c r="BN34" i="8"/>
  <c r="BR34" i="8"/>
  <c r="BV34" i="8"/>
  <c r="BZ34" i="8"/>
  <c r="BL35" i="8"/>
  <c r="BP35" i="8"/>
  <c r="BT35" i="8"/>
  <c r="BX35" i="8"/>
  <c r="BJ36" i="8"/>
  <c r="BN36" i="8"/>
  <c r="BR36" i="8"/>
  <c r="BV36" i="8"/>
  <c r="BZ36" i="8"/>
  <c r="BL37" i="8"/>
  <c r="BP37" i="8"/>
  <c r="BT37" i="8"/>
  <c r="BX37" i="8"/>
  <c r="BJ38" i="8"/>
  <c r="BN38" i="8"/>
  <c r="BR38" i="8"/>
  <c r="BV38" i="8"/>
  <c r="BZ38" i="8"/>
  <c r="BL39" i="8"/>
  <c r="BP39" i="8"/>
  <c r="BT39" i="8"/>
  <c r="BX39" i="8"/>
  <c r="BJ40" i="8"/>
  <c r="BN40" i="8"/>
  <c r="BR40" i="8"/>
  <c r="BV40" i="8"/>
  <c r="BZ40" i="8"/>
  <c r="BL41" i="8"/>
  <c r="BP41" i="8"/>
  <c r="BT41" i="8"/>
  <c r="BX41" i="8"/>
  <c r="BJ42" i="8"/>
  <c r="BN42" i="8"/>
  <c r="BR42" i="8"/>
  <c r="BV42" i="8"/>
  <c r="BZ42" i="8"/>
  <c r="BL43" i="8"/>
  <c r="BP43" i="8"/>
  <c r="BT43" i="8"/>
  <c r="BX43" i="8"/>
  <c r="BJ44" i="8"/>
  <c r="BN44" i="8"/>
  <c r="BR44" i="8"/>
  <c r="BV44" i="8"/>
  <c r="BZ44" i="8"/>
  <c r="BL45" i="8"/>
  <c r="BP45" i="8"/>
  <c r="BT45" i="8"/>
  <c r="BX45" i="8"/>
  <c r="BJ46" i="8"/>
  <c r="BN46" i="8"/>
  <c r="BR46" i="8"/>
  <c r="BV46" i="8"/>
  <c r="BZ46" i="8"/>
  <c r="BL47" i="8"/>
  <c r="BP47" i="8"/>
  <c r="BT47" i="8"/>
  <c r="BX47" i="8"/>
  <c r="BO28" i="8"/>
  <c r="CA28" i="8"/>
  <c r="BU29" i="8"/>
  <c r="BS30" i="8"/>
  <c r="BM31" i="8"/>
  <c r="BK32" i="8"/>
  <c r="CA32" i="8"/>
  <c r="BY33" i="8"/>
  <c r="BS34" i="8"/>
  <c r="BQ35" i="8"/>
  <c r="BK36" i="8"/>
  <c r="CA36" i="8"/>
  <c r="BU37" i="8"/>
  <c r="BK38" i="8"/>
  <c r="CA38" i="8"/>
  <c r="BU39" i="8"/>
  <c r="BS40" i="8"/>
  <c r="BQ41" i="8"/>
  <c r="BK42" i="8"/>
  <c r="BW42" i="8"/>
  <c r="BQ43" i="8"/>
  <c r="BY43" i="8"/>
  <c r="CA44" i="8"/>
  <c r="BU45" i="8"/>
  <c r="BS46" i="8"/>
  <c r="BM47" i="8"/>
  <c r="BY47" i="8"/>
  <c r="BL28" i="8"/>
  <c r="BN29" i="8"/>
  <c r="BP30" i="8"/>
  <c r="BR31" i="8"/>
  <c r="BT32" i="8"/>
  <c r="BV33" i="8"/>
  <c r="BT34" i="8"/>
  <c r="BR35" i="8"/>
  <c r="BZ35" i="8"/>
  <c r="BL36" i="8"/>
  <c r="BT36" i="8"/>
  <c r="BX36" i="8"/>
  <c r="BJ37" i="8"/>
  <c r="BR37" i="8"/>
  <c r="BV37" i="8"/>
  <c r="BZ37" i="8"/>
  <c r="BL38" i="8"/>
  <c r="BP38" i="8"/>
  <c r="BT38" i="8"/>
  <c r="BX38" i="8"/>
  <c r="BJ39" i="8"/>
  <c r="BN39" i="8"/>
  <c r="BR39" i="8"/>
  <c r="BV39" i="8"/>
  <c r="BZ39" i="8"/>
  <c r="BL40" i="8"/>
  <c r="BP40" i="8"/>
  <c r="BT40" i="8"/>
  <c r="BX40" i="8"/>
  <c r="BJ41" i="8"/>
  <c r="BN41" i="8"/>
  <c r="BR41" i="8"/>
  <c r="BV41" i="8"/>
  <c r="BZ41" i="8"/>
  <c r="BL42" i="8"/>
  <c r="BP42" i="8"/>
  <c r="BT42" i="8"/>
  <c r="BX42" i="8"/>
  <c r="BJ43" i="8"/>
  <c r="BN43" i="8"/>
  <c r="BR43" i="8"/>
  <c r="BV43" i="8"/>
  <c r="BZ43" i="8"/>
  <c r="BL44" i="8"/>
  <c r="BP44" i="8"/>
  <c r="BT44" i="8"/>
  <c r="BX44" i="8"/>
  <c r="BJ45" i="8"/>
  <c r="BN45" i="8"/>
  <c r="BR45" i="8"/>
  <c r="BV45" i="8"/>
  <c r="BZ45" i="8"/>
  <c r="BL46" i="8"/>
  <c r="BP46" i="8"/>
  <c r="BT46" i="8"/>
  <c r="BX46" i="8"/>
  <c r="BJ47" i="8"/>
  <c r="BN47" i="8"/>
  <c r="BR47" i="8"/>
  <c r="BV47" i="8"/>
  <c r="BZ47" i="8"/>
  <c r="BK28" i="8"/>
  <c r="BM29" i="8"/>
  <c r="BY29" i="8"/>
  <c r="BW30" i="8"/>
  <c r="BQ31" i="8"/>
  <c r="BO32" i="8"/>
  <c r="BW32" i="8"/>
  <c r="BQ33" i="8"/>
  <c r="BK34" i="8"/>
  <c r="BW34" i="8"/>
  <c r="BM35" i="8"/>
  <c r="BY35" i="8"/>
  <c r="BS36" i="8"/>
  <c r="BQ37" i="8"/>
  <c r="BS38" i="8"/>
  <c r="BM39" i="8"/>
  <c r="BK40" i="8"/>
  <c r="BW40" i="8"/>
  <c r="BM41" i="8"/>
  <c r="BY41" i="8"/>
  <c r="BS42" i="8"/>
  <c r="BM43" i="8"/>
  <c r="BK44" i="8"/>
  <c r="BS44" i="8"/>
  <c r="BM45" i="8"/>
  <c r="BY45" i="8"/>
  <c r="BO46" i="8"/>
  <c r="CA46" i="8"/>
  <c r="BU47" i="8"/>
  <c r="BT28" i="8"/>
  <c r="BJ29" i="8"/>
  <c r="BV29" i="8"/>
  <c r="BT30" i="8"/>
  <c r="BN31" i="8"/>
  <c r="BZ31" i="8"/>
  <c r="BP32" i="8"/>
  <c r="BJ33" i="8"/>
  <c r="BR33" i="8"/>
  <c r="BL34" i="8"/>
  <c r="BJ35" i="8"/>
  <c r="BP36" i="8"/>
  <c r="BM28" i="8"/>
  <c r="BY28" i="8"/>
  <c r="BO29" i="8"/>
  <c r="CA29" i="8"/>
  <c r="BU30" i="8"/>
  <c r="BO31" i="8"/>
  <c r="BW31" i="8"/>
  <c r="BQ32" i="8"/>
  <c r="BK33" i="8"/>
  <c r="BW33" i="8"/>
  <c r="BQ34" i="8"/>
  <c r="BK35" i="8"/>
  <c r="CA35" i="8"/>
  <c r="BQ36" i="8"/>
  <c r="BK37" i="8"/>
  <c r="BW37" i="8"/>
  <c r="BM38" i="8"/>
  <c r="BY38" i="8"/>
  <c r="BS39" i="8"/>
  <c r="BM40" i="8"/>
  <c r="BY40" i="8"/>
  <c r="BO41" i="8"/>
  <c r="BW41" i="8"/>
  <c r="CA41" i="8"/>
  <c r="BQ42" i="8"/>
  <c r="BK43" i="8"/>
  <c r="BW43" i="8"/>
  <c r="BM44" i="8"/>
  <c r="BY44" i="8"/>
  <c r="BO45" i="8"/>
  <c r="CA45" i="8"/>
  <c r="BU46" i="8"/>
  <c r="CA47" i="8"/>
  <c r="K333" i="8"/>
  <c r="L333" i="8" s="1"/>
  <c r="K243" i="8"/>
  <c r="L243" i="8" s="1"/>
  <c r="K159" i="8"/>
  <c r="L159" i="8" s="1"/>
  <c r="K75" i="8"/>
  <c r="L75" i="8" s="1"/>
  <c r="K413" i="8"/>
  <c r="L413" i="8" s="1"/>
  <c r="K313" i="8"/>
  <c r="L313" i="8" s="1"/>
  <c r="K233" i="8"/>
  <c r="L233" i="8" s="1"/>
  <c r="K153" i="8"/>
  <c r="L153" i="8" s="1"/>
  <c r="K113" i="8"/>
  <c r="L113" i="8" s="1"/>
  <c r="K411" i="8"/>
  <c r="L411" i="8" s="1"/>
  <c r="K369" i="8"/>
  <c r="L369" i="8" s="1"/>
  <c r="K303" i="8"/>
  <c r="L303" i="8" s="1"/>
  <c r="K263" i="8"/>
  <c r="L263" i="8" s="1"/>
  <c r="K221" i="8"/>
  <c r="L221" i="8" s="1"/>
  <c r="K180" i="8"/>
  <c r="L180" i="8" s="1"/>
  <c r="K138" i="8"/>
  <c r="L138" i="8" s="1"/>
  <c r="K96" i="8"/>
  <c r="L96" i="8" s="1"/>
  <c r="K54" i="8"/>
  <c r="L54" i="8" s="1"/>
  <c r="K390" i="8"/>
  <c r="L390" i="8" s="1"/>
  <c r="K283" i="8"/>
  <c r="L283" i="8" s="1"/>
  <c r="K201" i="8"/>
  <c r="L201" i="8" s="1"/>
  <c r="K117" i="8"/>
  <c r="L117" i="8" s="1"/>
  <c r="K373" i="8"/>
  <c r="L373" i="8" s="1"/>
  <c r="K273" i="8"/>
  <c r="L273" i="8" s="1"/>
  <c r="K193" i="8"/>
  <c r="L193" i="8" s="1"/>
  <c r="K73" i="8"/>
  <c r="L73" i="8" s="1"/>
  <c r="K393" i="8"/>
  <c r="L393" i="8" s="1"/>
  <c r="K353" i="8"/>
  <c r="L353" i="8" s="1"/>
  <c r="K293" i="8"/>
  <c r="L293" i="8" s="1"/>
  <c r="K253" i="8"/>
  <c r="L253" i="8" s="1"/>
  <c r="K213" i="8"/>
  <c r="L213" i="8" s="1"/>
  <c r="K173" i="8"/>
  <c r="L173" i="8" s="1"/>
  <c r="K133" i="8"/>
  <c r="L133" i="8" s="1"/>
  <c r="K93" i="8"/>
  <c r="L93" i="8" s="1"/>
  <c r="G11" i="4"/>
  <c r="J54" i="8"/>
  <c r="J55" i="8"/>
  <c r="AO80" i="4" l="1"/>
  <c r="AN80" i="4"/>
  <c r="AN84" i="4" s="1"/>
  <c r="AM80" i="4"/>
  <c r="AM84" i="4" s="1"/>
  <c r="AK80" i="4"/>
  <c r="AJ80" i="4"/>
  <c r="AJ84" i="4" s="1"/>
  <c r="AI80" i="4"/>
  <c r="AI84" i="4" s="1"/>
  <c r="AG80" i="4"/>
  <c r="AF80" i="4"/>
  <c r="AF84" i="4" s="1"/>
  <c r="AE80" i="4"/>
  <c r="AE84" i="4" s="1"/>
  <c r="AC80" i="4"/>
  <c r="AB80" i="4"/>
  <c r="AB84" i="4" s="1"/>
  <c r="AA80" i="4"/>
  <c r="AA84" i="4" s="1"/>
  <c r="Y80" i="4"/>
  <c r="X80" i="4"/>
  <c r="X84" i="4" s="1"/>
  <c r="W80" i="4"/>
  <c r="W84" i="4" s="1"/>
  <c r="U80" i="4"/>
  <c r="T80" i="4"/>
  <c r="T84" i="4" s="1"/>
  <c r="S80" i="4"/>
  <c r="S84" i="4" s="1"/>
  <c r="Q80" i="4"/>
  <c r="P80" i="4"/>
  <c r="P84" i="4" s="1"/>
  <c r="O80" i="4"/>
  <c r="O84" i="4" s="1"/>
  <c r="M80" i="4"/>
  <c r="L80" i="4"/>
  <c r="L84" i="4" s="1"/>
  <c r="K80" i="4"/>
  <c r="K84" i="4" s="1"/>
  <c r="I80" i="4"/>
  <c r="H80" i="4"/>
  <c r="H84" i="4" s="1"/>
  <c r="G80" i="4"/>
  <c r="G84" i="4" s="1"/>
  <c r="E80" i="4"/>
  <c r="D80" i="4"/>
  <c r="D84" i="4" s="1"/>
  <c r="C80" i="4"/>
  <c r="C84" i="4" s="1"/>
  <c r="AO79" i="4"/>
  <c r="AN79" i="4"/>
  <c r="AM79" i="4"/>
  <c r="AK79" i="4"/>
  <c r="AJ79" i="4"/>
  <c r="AI79" i="4"/>
  <c r="AG79" i="4"/>
  <c r="AF79" i="4"/>
  <c r="AE79" i="4"/>
  <c r="AC79" i="4"/>
  <c r="AB79" i="4"/>
  <c r="AA79" i="4"/>
  <c r="Y79" i="4"/>
  <c r="X79" i="4"/>
  <c r="W79" i="4"/>
  <c r="U79" i="4"/>
  <c r="T79" i="4"/>
  <c r="S79" i="4"/>
  <c r="Q79" i="4"/>
  <c r="P79" i="4"/>
  <c r="O79" i="4"/>
  <c r="M79" i="4"/>
  <c r="L79" i="4"/>
  <c r="K79" i="4"/>
  <c r="I79" i="4"/>
  <c r="H79" i="4"/>
  <c r="G79" i="4"/>
  <c r="E79" i="4"/>
  <c r="D79" i="4"/>
  <c r="C79" i="4"/>
  <c r="AO78" i="4"/>
  <c r="AN78" i="4"/>
  <c r="AM78" i="4"/>
  <c r="AK78" i="4"/>
  <c r="AJ78" i="4"/>
  <c r="AI78" i="4"/>
  <c r="AG78" i="4"/>
  <c r="AF78" i="4"/>
  <c r="AE78" i="4"/>
  <c r="AC78" i="4"/>
  <c r="AB78" i="4"/>
  <c r="AA78" i="4"/>
  <c r="Y78" i="4"/>
  <c r="X78" i="4"/>
  <c r="W78" i="4"/>
  <c r="U78" i="4"/>
  <c r="T78" i="4"/>
  <c r="S78" i="4"/>
  <c r="Q78" i="4"/>
  <c r="P78" i="4"/>
  <c r="O78" i="4"/>
  <c r="M78" i="4"/>
  <c r="L78" i="4"/>
  <c r="K78" i="4"/>
  <c r="I78" i="4"/>
  <c r="H78" i="4"/>
  <c r="G78" i="4"/>
  <c r="E78" i="4"/>
  <c r="D78" i="4"/>
  <c r="C78" i="4"/>
  <c r="AO77" i="4"/>
  <c r="AN77" i="4"/>
  <c r="AM77" i="4"/>
  <c r="AK77" i="4"/>
  <c r="AJ77" i="4"/>
  <c r="AI77" i="4"/>
  <c r="AG77" i="4"/>
  <c r="AF77" i="4"/>
  <c r="AE77" i="4"/>
  <c r="AC77" i="4"/>
  <c r="AB77" i="4"/>
  <c r="AA77" i="4"/>
  <c r="Y77" i="4"/>
  <c r="X77" i="4"/>
  <c r="W77" i="4"/>
  <c r="U77" i="4"/>
  <c r="T77" i="4"/>
  <c r="S77" i="4"/>
  <c r="Q77" i="4"/>
  <c r="P77" i="4"/>
  <c r="O77" i="4"/>
  <c r="M77" i="4"/>
  <c r="L77" i="4"/>
  <c r="K77" i="4"/>
  <c r="I77" i="4"/>
  <c r="H77" i="4"/>
  <c r="G77" i="4"/>
  <c r="E77" i="4"/>
  <c r="D77" i="4"/>
  <c r="C77" i="4"/>
  <c r="AO76" i="4"/>
  <c r="AN76" i="4"/>
  <c r="AM76" i="4"/>
  <c r="AK76" i="4"/>
  <c r="AJ76" i="4"/>
  <c r="AI76" i="4"/>
  <c r="AG76" i="4"/>
  <c r="AF76" i="4"/>
  <c r="AE76" i="4"/>
  <c r="AC76" i="4"/>
  <c r="AB76" i="4"/>
  <c r="AA76" i="4"/>
  <c r="Y76" i="4"/>
  <c r="X76" i="4"/>
  <c r="W76" i="4"/>
  <c r="U76" i="4"/>
  <c r="T76" i="4"/>
  <c r="S76" i="4"/>
  <c r="Q76" i="4"/>
  <c r="P76" i="4"/>
  <c r="O76" i="4"/>
  <c r="M76" i="4"/>
  <c r="L76" i="4"/>
  <c r="K76" i="4"/>
  <c r="I76" i="4"/>
  <c r="H76" i="4"/>
  <c r="G76" i="4"/>
  <c r="E76" i="4"/>
  <c r="D76" i="4"/>
  <c r="C76" i="4"/>
  <c r="AO75" i="4"/>
  <c r="AN75" i="4"/>
  <c r="AM75" i="4"/>
  <c r="AK75" i="4"/>
  <c r="AJ75" i="4"/>
  <c r="AI75" i="4"/>
  <c r="AG75" i="4"/>
  <c r="AF75" i="4"/>
  <c r="AE75" i="4"/>
  <c r="AC75" i="4"/>
  <c r="AB75" i="4"/>
  <c r="AA75" i="4"/>
  <c r="Y75" i="4"/>
  <c r="X75" i="4"/>
  <c r="W75" i="4"/>
  <c r="U75" i="4"/>
  <c r="T75" i="4"/>
  <c r="S75" i="4"/>
  <c r="Q75" i="4"/>
  <c r="P75" i="4"/>
  <c r="O75" i="4"/>
  <c r="M75" i="4"/>
  <c r="L75" i="4"/>
  <c r="K75" i="4"/>
  <c r="I75" i="4"/>
  <c r="H75" i="4"/>
  <c r="G75" i="4"/>
  <c r="E75" i="4"/>
  <c r="D75" i="4"/>
  <c r="C75" i="4"/>
  <c r="AO74" i="4"/>
  <c r="AN74" i="4"/>
  <c r="AM74" i="4"/>
  <c r="AK74" i="4"/>
  <c r="AJ74" i="4"/>
  <c r="AI74" i="4"/>
  <c r="AG74" i="4"/>
  <c r="AF74" i="4"/>
  <c r="AE74" i="4"/>
  <c r="AC74" i="4"/>
  <c r="AB74" i="4"/>
  <c r="AA74" i="4"/>
  <c r="Y74" i="4"/>
  <c r="X74" i="4"/>
  <c r="W74" i="4"/>
  <c r="U74" i="4"/>
  <c r="T74" i="4"/>
  <c r="S74" i="4"/>
  <c r="Q74" i="4"/>
  <c r="P74" i="4"/>
  <c r="O74" i="4"/>
  <c r="M74" i="4"/>
  <c r="L74" i="4"/>
  <c r="K74" i="4"/>
  <c r="I74" i="4"/>
  <c r="H74" i="4"/>
  <c r="G74" i="4"/>
  <c r="E74" i="4"/>
  <c r="D74" i="4"/>
  <c r="C74" i="4"/>
  <c r="E12" i="4"/>
  <c r="D12" i="4"/>
  <c r="AO56" i="4"/>
  <c r="AN56" i="4"/>
  <c r="AM56" i="4"/>
  <c r="AK56" i="4"/>
  <c r="AJ56" i="4"/>
  <c r="AI56" i="4"/>
  <c r="AG56" i="4"/>
  <c r="AF56" i="4"/>
  <c r="AE56" i="4"/>
  <c r="AC56" i="4"/>
  <c r="AB56" i="4"/>
  <c r="AA56" i="4"/>
  <c r="Y56" i="4"/>
  <c r="X56" i="4"/>
  <c r="W56" i="4"/>
  <c r="U56" i="4"/>
  <c r="T56" i="4"/>
  <c r="S56" i="4"/>
  <c r="Q56" i="4"/>
  <c r="P56" i="4"/>
  <c r="O56" i="4"/>
  <c r="M56" i="4"/>
  <c r="L56" i="4"/>
  <c r="K56" i="4"/>
  <c r="I56" i="4"/>
  <c r="H56" i="4"/>
  <c r="G56" i="4"/>
  <c r="E56" i="4"/>
  <c r="D56" i="4"/>
  <c r="C56" i="4"/>
  <c r="I11" i="4"/>
  <c r="H11" i="4"/>
  <c r="AO55" i="4"/>
  <c r="AN55" i="4"/>
  <c r="AM55" i="4"/>
  <c r="AK55" i="4"/>
  <c r="AJ55" i="4"/>
  <c r="AI55" i="4"/>
  <c r="AG55" i="4"/>
  <c r="AF55" i="4"/>
  <c r="AE55" i="4"/>
  <c r="AC55" i="4"/>
  <c r="AB55" i="4"/>
  <c r="AA55" i="4"/>
  <c r="Y55" i="4"/>
  <c r="X55" i="4"/>
  <c r="W55" i="4"/>
  <c r="U55" i="4"/>
  <c r="T55" i="4"/>
  <c r="S55" i="4"/>
  <c r="Q55" i="4"/>
  <c r="P55" i="4"/>
  <c r="O55" i="4"/>
  <c r="M55" i="4"/>
  <c r="L55" i="4"/>
  <c r="K55" i="4"/>
  <c r="I55" i="4"/>
  <c r="H55" i="4"/>
  <c r="G55" i="4"/>
  <c r="E55" i="4"/>
  <c r="D55" i="4"/>
  <c r="C55" i="4"/>
  <c r="I10" i="4"/>
  <c r="H10" i="4"/>
  <c r="G10" i="4"/>
  <c r="AO54" i="4"/>
  <c r="AN54" i="4"/>
  <c r="AM54" i="4"/>
  <c r="AK54" i="4"/>
  <c r="AJ54" i="4"/>
  <c r="AI54" i="4"/>
  <c r="AG54" i="4"/>
  <c r="AF54" i="4"/>
  <c r="AE54" i="4"/>
  <c r="AC54" i="4"/>
  <c r="AB54" i="4"/>
  <c r="AA54" i="4"/>
  <c r="Y54" i="4"/>
  <c r="X54" i="4"/>
  <c r="W54" i="4"/>
  <c r="U54" i="4"/>
  <c r="T54" i="4"/>
  <c r="S54" i="4"/>
  <c r="Q54" i="4"/>
  <c r="P54" i="4"/>
  <c r="O54" i="4"/>
  <c r="M54" i="4"/>
  <c r="L54" i="4"/>
  <c r="K54" i="4"/>
  <c r="I54" i="4"/>
  <c r="H54" i="4"/>
  <c r="G54" i="4"/>
  <c r="E54" i="4"/>
  <c r="D54" i="4"/>
  <c r="C54" i="4"/>
  <c r="I9" i="4"/>
  <c r="H9" i="4"/>
  <c r="G9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I8" i="4"/>
  <c r="H8" i="4"/>
  <c r="G8" i="4"/>
  <c r="AO52" i="4"/>
  <c r="AN52" i="4"/>
  <c r="AM52" i="4"/>
  <c r="AK52" i="4"/>
  <c r="AJ52" i="4"/>
  <c r="AI52" i="4"/>
  <c r="AG52" i="4"/>
  <c r="AF52" i="4"/>
  <c r="AE52" i="4"/>
  <c r="AC52" i="4"/>
  <c r="AB52" i="4"/>
  <c r="AA52" i="4"/>
  <c r="Y52" i="4"/>
  <c r="X52" i="4"/>
  <c r="W52" i="4"/>
  <c r="U52" i="4"/>
  <c r="T52" i="4"/>
  <c r="S52" i="4"/>
  <c r="Q52" i="4"/>
  <c r="P52" i="4"/>
  <c r="O52" i="4"/>
  <c r="M52" i="4"/>
  <c r="L52" i="4"/>
  <c r="K52" i="4"/>
  <c r="I52" i="4"/>
  <c r="H52" i="4"/>
  <c r="G52" i="4"/>
  <c r="E52" i="4"/>
  <c r="D52" i="4"/>
  <c r="C52" i="4"/>
  <c r="I7" i="4"/>
  <c r="H7" i="4"/>
  <c r="G7" i="4"/>
  <c r="AO51" i="4"/>
  <c r="AN51" i="4"/>
  <c r="AM51" i="4"/>
  <c r="AK51" i="4"/>
  <c r="AJ51" i="4"/>
  <c r="AI51" i="4"/>
  <c r="AG51" i="4"/>
  <c r="AF51" i="4"/>
  <c r="AE51" i="4"/>
  <c r="AC51" i="4"/>
  <c r="AB51" i="4"/>
  <c r="AA51" i="4"/>
  <c r="Y51" i="4"/>
  <c r="X51" i="4"/>
  <c r="W51" i="4"/>
  <c r="U51" i="4"/>
  <c r="T51" i="4"/>
  <c r="S51" i="4"/>
  <c r="Q51" i="4"/>
  <c r="P51" i="4"/>
  <c r="O51" i="4"/>
  <c r="M51" i="4"/>
  <c r="L51" i="4"/>
  <c r="K51" i="4"/>
  <c r="I51" i="4"/>
  <c r="H51" i="4"/>
  <c r="G51" i="4"/>
  <c r="E51" i="4"/>
  <c r="D51" i="4"/>
  <c r="C51" i="4"/>
  <c r="I6" i="4"/>
  <c r="H6" i="4"/>
  <c r="G6" i="4"/>
  <c r="AO50" i="4"/>
  <c r="AN50" i="4"/>
  <c r="AM50" i="4"/>
  <c r="AK50" i="4"/>
  <c r="AJ50" i="4"/>
  <c r="AI50" i="4"/>
  <c r="AG50" i="4"/>
  <c r="AF50" i="4"/>
  <c r="AE50" i="4"/>
  <c r="AC50" i="4"/>
  <c r="AB50" i="4"/>
  <c r="AA50" i="4"/>
  <c r="Y50" i="4"/>
  <c r="X50" i="4"/>
  <c r="W50" i="4"/>
  <c r="U50" i="4"/>
  <c r="T50" i="4"/>
  <c r="S50" i="4"/>
  <c r="Q50" i="4"/>
  <c r="P50" i="4"/>
  <c r="O50" i="4"/>
  <c r="M50" i="4"/>
  <c r="L50" i="4"/>
  <c r="K50" i="4"/>
  <c r="I50" i="4"/>
  <c r="H50" i="4"/>
  <c r="G50" i="4"/>
  <c r="E50" i="4"/>
  <c r="D50" i="4"/>
  <c r="C50" i="4"/>
  <c r="I5" i="4"/>
  <c r="H5" i="4"/>
  <c r="G5" i="4"/>
  <c r="E22" i="3"/>
  <c r="D22" i="3"/>
  <c r="C22" i="3"/>
  <c r="B22" i="3"/>
  <c r="C32" i="3"/>
  <c r="D32" i="3"/>
  <c r="E32" i="3"/>
  <c r="B32" i="3"/>
  <c r="K83" i="4" l="1"/>
  <c r="K85" i="4" s="1"/>
  <c r="P83" i="4"/>
  <c r="P85" i="4" s="1"/>
  <c r="AA83" i="4"/>
  <c r="AA85" i="4" s="1"/>
  <c r="AF83" i="4"/>
  <c r="AF85" i="4" s="1"/>
  <c r="G83" i="4"/>
  <c r="G85" i="4" s="1"/>
  <c r="L83" i="4"/>
  <c r="L85" i="4" s="1"/>
  <c r="W83" i="4"/>
  <c r="W85" i="4" s="1"/>
  <c r="AB83" i="4"/>
  <c r="AB85" i="4" s="1"/>
  <c r="AM83" i="4"/>
  <c r="AM85" i="4" s="1"/>
  <c r="I12" i="4"/>
  <c r="G12" i="4"/>
  <c r="H12" i="4"/>
  <c r="D83" i="4"/>
  <c r="D85" i="4" s="1"/>
  <c r="O83" i="4"/>
  <c r="O85" i="4" s="1"/>
  <c r="T83" i="4"/>
  <c r="T85" i="4" s="1"/>
  <c r="AE83" i="4"/>
  <c r="AE85" i="4" s="1"/>
  <c r="AJ83" i="4"/>
  <c r="AJ85" i="4" s="1"/>
  <c r="C83" i="4"/>
  <c r="C85" i="4" s="1"/>
  <c r="H83" i="4"/>
  <c r="H85" i="4" s="1"/>
  <c r="S83" i="4"/>
  <c r="S85" i="4" s="1"/>
  <c r="X83" i="4"/>
  <c r="X85" i="4" s="1"/>
  <c r="AI83" i="4"/>
  <c r="AI85" i="4" s="1"/>
  <c r="AN83" i="4"/>
  <c r="AN85" i="4" s="1"/>
  <c r="W57" i="4"/>
  <c r="AB57" i="4"/>
  <c r="AG57" i="4"/>
  <c r="AM57" i="4"/>
  <c r="K81" i="4"/>
  <c r="K86" i="4" s="1"/>
  <c r="P81" i="4"/>
  <c r="P86" i="4" s="1"/>
  <c r="H57" i="4"/>
  <c r="S57" i="4"/>
  <c r="AC57" i="4"/>
  <c r="AN57" i="4"/>
  <c r="D57" i="4"/>
  <c r="T57" i="4"/>
  <c r="Y57" i="4"/>
  <c r="AE57" i="4"/>
  <c r="AJ57" i="4"/>
  <c r="AO57" i="4"/>
  <c r="G81" i="4"/>
  <c r="G86" i="4" s="1"/>
  <c r="L81" i="4"/>
  <c r="L86" i="4" s="1"/>
  <c r="Q81" i="4"/>
  <c r="C57" i="4"/>
  <c r="M57" i="4"/>
  <c r="X57" i="4"/>
  <c r="AI57" i="4"/>
  <c r="E57" i="4"/>
  <c r="P57" i="4"/>
  <c r="U57" i="4"/>
  <c r="AA57" i="4"/>
  <c r="AF57" i="4"/>
  <c r="AK57" i="4"/>
  <c r="C33" i="4"/>
  <c r="S81" i="4"/>
  <c r="S86" i="4" s="1"/>
  <c r="X81" i="4"/>
  <c r="X86" i="4" s="1"/>
  <c r="AC81" i="4"/>
  <c r="AI81" i="4"/>
  <c r="AI86" i="4" s="1"/>
  <c r="AN81" i="4"/>
  <c r="AN86" i="4" s="1"/>
  <c r="E81" i="4"/>
  <c r="W81" i="4"/>
  <c r="W86" i="4" s="1"/>
  <c r="AB81" i="4"/>
  <c r="AB86" i="4" s="1"/>
  <c r="AG81" i="4"/>
  <c r="AM81" i="4"/>
  <c r="AM86" i="4" s="1"/>
  <c r="T81" i="4"/>
  <c r="T86" i="4" s="1"/>
  <c r="Y81" i="4"/>
  <c r="AE81" i="4"/>
  <c r="AE86" i="4" s="1"/>
  <c r="AJ81" i="4"/>
  <c r="AJ86" i="4" s="1"/>
  <c r="AO81" i="4"/>
  <c r="C81" i="4"/>
  <c r="C86" i="4" s="1"/>
  <c r="D81" i="4"/>
  <c r="D86" i="4" s="1"/>
  <c r="U81" i="4"/>
  <c r="AA81" i="4"/>
  <c r="AA86" i="4" s="1"/>
  <c r="AF81" i="4"/>
  <c r="AF86" i="4" s="1"/>
  <c r="AK81" i="4"/>
  <c r="C23" i="3"/>
  <c r="O81" i="4"/>
  <c r="O86" i="4" s="1"/>
  <c r="H81" i="4"/>
  <c r="H86" i="4" s="1"/>
  <c r="M81" i="4"/>
  <c r="I81" i="4"/>
  <c r="Q57" i="4"/>
  <c r="O57" i="4"/>
  <c r="I57" i="4"/>
  <c r="K57" i="4"/>
  <c r="G57" i="4"/>
  <c r="L57" i="4"/>
  <c r="E33" i="3"/>
  <c r="C33" i="3"/>
  <c r="E23" i="3"/>
  <c r="D33" i="3"/>
  <c r="D23" i="4"/>
  <c r="E33" i="4"/>
  <c r="D13" i="4"/>
  <c r="E13" i="4"/>
  <c r="E23" i="4"/>
  <c r="D33" i="4"/>
  <c r="C23" i="4"/>
  <c r="D23" i="3"/>
  <c r="G10" i="3"/>
  <c r="H10" i="3"/>
  <c r="I10" i="3"/>
  <c r="C55" i="3"/>
  <c r="D55" i="3"/>
  <c r="E55" i="3"/>
  <c r="G55" i="3"/>
  <c r="H55" i="3"/>
  <c r="I55" i="3"/>
  <c r="K55" i="3"/>
  <c r="L55" i="3"/>
  <c r="M55" i="3"/>
  <c r="O55" i="3"/>
  <c r="P55" i="3"/>
  <c r="Q55" i="3"/>
  <c r="S55" i="3"/>
  <c r="T55" i="3"/>
  <c r="U55" i="3"/>
  <c r="G11" i="3"/>
  <c r="H11" i="3"/>
  <c r="I11" i="3"/>
  <c r="C56" i="3"/>
  <c r="D56" i="3"/>
  <c r="E56" i="3"/>
  <c r="G56" i="3"/>
  <c r="H56" i="3"/>
  <c r="I56" i="3"/>
  <c r="K56" i="3"/>
  <c r="L56" i="3"/>
  <c r="M56" i="3"/>
  <c r="O56" i="3"/>
  <c r="P56" i="3"/>
  <c r="Q56" i="3"/>
  <c r="S56" i="3"/>
  <c r="T56" i="3"/>
  <c r="U56" i="3"/>
  <c r="U78" i="3"/>
  <c r="T78" i="3"/>
  <c r="S78" i="3"/>
  <c r="Q78" i="3"/>
  <c r="P78" i="3"/>
  <c r="O78" i="3"/>
  <c r="M78" i="3"/>
  <c r="L78" i="3"/>
  <c r="K78" i="3"/>
  <c r="I78" i="3"/>
  <c r="H78" i="3"/>
  <c r="G78" i="3"/>
  <c r="E78" i="3"/>
  <c r="D78" i="3"/>
  <c r="C78" i="3"/>
  <c r="U77" i="3"/>
  <c r="T77" i="3"/>
  <c r="S77" i="3"/>
  <c r="Q77" i="3"/>
  <c r="P77" i="3"/>
  <c r="O77" i="3"/>
  <c r="M77" i="3"/>
  <c r="L77" i="3"/>
  <c r="K77" i="3"/>
  <c r="I77" i="3"/>
  <c r="H77" i="3"/>
  <c r="G77" i="3"/>
  <c r="E77" i="3"/>
  <c r="D77" i="3"/>
  <c r="C77" i="3"/>
  <c r="U76" i="3"/>
  <c r="T76" i="3"/>
  <c r="S76" i="3"/>
  <c r="Q76" i="3"/>
  <c r="P76" i="3"/>
  <c r="O76" i="3"/>
  <c r="M76" i="3"/>
  <c r="L76" i="3"/>
  <c r="K76" i="3"/>
  <c r="I76" i="3"/>
  <c r="H76" i="3"/>
  <c r="G76" i="3"/>
  <c r="E76" i="3"/>
  <c r="D76" i="3"/>
  <c r="C76" i="3"/>
  <c r="U75" i="3"/>
  <c r="T75" i="3"/>
  <c r="S75" i="3"/>
  <c r="Q75" i="3"/>
  <c r="P75" i="3"/>
  <c r="O75" i="3"/>
  <c r="M75" i="3"/>
  <c r="L75" i="3"/>
  <c r="K75" i="3"/>
  <c r="I75" i="3"/>
  <c r="H75" i="3"/>
  <c r="G75" i="3"/>
  <c r="E75" i="3"/>
  <c r="D75" i="3"/>
  <c r="C75" i="3"/>
  <c r="U74" i="3"/>
  <c r="T74" i="3"/>
  <c r="S74" i="3"/>
  <c r="Q74" i="3"/>
  <c r="P74" i="3"/>
  <c r="O74" i="3"/>
  <c r="M74" i="3"/>
  <c r="L74" i="3"/>
  <c r="K74" i="3"/>
  <c r="I74" i="3"/>
  <c r="H74" i="3"/>
  <c r="G74" i="3"/>
  <c r="E74" i="3"/>
  <c r="D74" i="3"/>
  <c r="C74" i="3"/>
  <c r="U73" i="3"/>
  <c r="T73" i="3"/>
  <c r="S73" i="3"/>
  <c r="Q73" i="3"/>
  <c r="P73" i="3"/>
  <c r="O73" i="3"/>
  <c r="M73" i="3"/>
  <c r="L73" i="3"/>
  <c r="K73" i="3"/>
  <c r="I73" i="3"/>
  <c r="H73" i="3"/>
  <c r="G73" i="3"/>
  <c r="E73" i="3"/>
  <c r="D73" i="3"/>
  <c r="C73" i="3"/>
  <c r="U72" i="3"/>
  <c r="T72" i="3"/>
  <c r="S72" i="3"/>
  <c r="Q72" i="3"/>
  <c r="P72" i="3"/>
  <c r="O72" i="3"/>
  <c r="M72" i="3"/>
  <c r="L72" i="3"/>
  <c r="K72" i="3"/>
  <c r="I72" i="3"/>
  <c r="H72" i="3"/>
  <c r="G72" i="3"/>
  <c r="E72" i="3"/>
  <c r="D72" i="3"/>
  <c r="C72" i="3"/>
  <c r="U54" i="3"/>
  <c r="T54" i="3"/>
  <c r="S54" i="3"/>
  <c r="Q54" i="3"/>
  <c r="P54" i="3"/>
  <c r="O54" i="3"/>
  <c r="M54" i="3"/>
  <c r="L54" i="3"/>
  <c r="K54" i="3"/>
  <c r="I54" i="3"/>
  <c r="H54" i="3"/>
  <c r="G54" i="3"/>
  <c r="E54" i="3"/>
  <c r="D54" i="3"/>
  <c r="C54" i="3"/>
  <c r="I9" i="3"/>
  <c r="H9" i="3"/>
  <c r="G9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I8" i="3"/>
  <c r="H8" i="3"/>
  <c r="G8" i="3"/>
  <c r="U52" i="3"/>
  <c r="T52" i="3"/>
  <c r="S52" i="3"/>
  <c r="Q52" i="3"/>
  <c r="P52" i="3"/>
  <c r="O52" i="3"/>
  <c r="M52" i="3"/>
  <c r="L52" i="3"/>
  <c r="K52" i="3"/>
  <c r="I52" i="3"/>
  <c r="H52" i="3"/>
  <c r="G52" i="3"/>
  <c r="E52" i="3"/>
  <c r="D52" i="3"/>
  <c r="C52" i="3"/>
  <c r="I7" i="3"/>
  <c r="H7" i="3"/>
  <c r="G7" i="3"/>
  <c r="U51" i="3"/>
  <c r="T51" i="3"/>
  <c r="S51" i="3"/>
  <c r="Q51" i="3"/>
  <c r="P51" i="3"/>
  <c r="O51" i="3"/>
  <c r="M51" i="3"/>
  <c r="L51" i="3"/>
  <c r="K51" i="3"/>
  <c r="I51" i="3"/>
  <c r="H51" i="3"/>
  <c r="G51" i="3"/>
  <c r="E51" i="3"/>
  <c r="D51" i="3"/>
  <c r="C51" i="3"/>
  <c r="I6" i="3"/>
  <c r="H6" i="3"/>
  <c r="G6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I5" i="3"/>
  <c r="H5" i="3"/>
  <c r="G5" i="3"/>
  <c r="I12" i="3" l="1"/>
  <c r="G12" i="3"/>
  <c r="H12" i="3"/>
  <c r="G127" i="8"/>
  <c r="F127" i="8"/>
  <c r="F126" i="9"/>
  <c r="K126" i="9" s="1"/>
  <c r="L126" i="9" s="1"/>
  <c r="G126" i="9"/>
  <c r="K127" i="8" l="1"/>
  <c r="L127" i="8" s="1"/>
  <c r="F55" i="8" l="1"/>
  <c r="K55" i="8" s="1"/>
  <c r="L55" i="8" s="1"/>
  <c r="H53" i="9"/>
  <c r="D162" i="9"/>
  <c r="D248" i="8"/>
  <c r="J98" i="8"/>
  <c r="E70" i="8"/>
  <c r="D396" i="8"/>
  <c r="D148" i="9"/>
  <c r="D314" i="8"/>
  <c r="J152" i="8"/>
  <c r="D275" i="8"/>
  <c r="D112" i="8"/>
  <c r="D105" i="9"/>
  <c r="E69" i="8"/>
  <c r="E298" i="8"/>
  <c r="D192" i="8"/>
  <c r="D332" i="9"/>
  <c r="D149" i="9"/>
  <c r="J193" i="8"/>
  <c r="D404" i="9"/>
  <c r="E94" i="8"/>
  <c r="D357" i="9"/>
  <c r="D336" i="8"/>
  <c r="J314" i="8"/>
  <c r="D296" i="9"/>
  <c r="J409" i="8"/>
  <c r="D84" i="8"/>
  <c r="D197" i="8"/>
  <c r="D73" i="9"/>
  <c r="D319" i="8"/>
  <c r="D98" i="9"/>
  <c r="D220" i="9"/>
  <c r="E147" i="8"/>
  <c r="E351" i="8"/>
  <c r="J259" i="8"/>
  <c r="D310" i="9"/>
  <c r="D361" i="8"/>
  <c r="E68" i="8"/>
  <c r="E325" i="8"/>
  <c r="D220" i="8"/>
  <c r="D288" i="8"/>
  <c r="D117" i="8"/>
  <c r="J305" i="8"/>
  <c r="D240" i="8"/>
  <c r="J364" i="8"/>
  <c r="D143" i="9"/>
  <c r="D135" i="8"/>
  <c r="D215" i="8"/>
  <c r="J102" i="8"/>
  <c r="J172" i="8"/>
  <c r="D90" i="8"/>
  <c r="E180" i="8"/>
  <c r="D261" i="9"/>
  <c r="J190" i="8"/>
  <c r="E214" i="8"/>
  <c r="D252" i="8"/>
  <c r="D126" i="9"/>
  <c r="D347" i="9"/>
  <c r="J73" i="8"/>
  <c r="D284" i="8"/>
  <c r="D346" i="9"/>
  <c r="E265" i="8"/>
  <c r="E105" i="8"/>
  <c r="J272" i="8"/>
  <c r="J399" i="8"/>
  <c r="D171" i="8"/>
  <c r="E188" i="8"/>
  <c r="J393" i="8"/>
  <c r="D213" i="8"/>
  <c r="D159" i="9"/>
  <c r="D349" i="8"/>
  <c r="J64" i="8"/>
  <c r="D311" i="9"/>
  <c r="D374" i="8"/>
  <c r="E212" i="8"/>
  <c r="E271" i="8"/>
  <c r="E336" i="8"/>
  <c r="E204" i="8"/>
  <c r="D133" i="9"/>
  <c r="D375" i="8"/>
  <c r="E293" i="8"/>
  <c r="D294" i="8"/>
  <c r="D378" i="9"/>
  <c r="D246" i="8"/>
  <c r="J225" i="8"/>
  <c r="J174" i="8"/>
  <c r="J147" i="8"/>
  <c r="J148" i="8"/>
  <c r="E273" i="8"/>
  <c r="D110" i="8"/>
  <c r="D224" i="8"/>
  <c r="D169" i="8"/>
  <c r="D398" i="8"/>
  <c r="J406" i="8"/>
  <c r="J298" i="8"/>
  <c r="J132" i="8"/>
  <c r="J203" i="8"/>
  <c r="D200" i="8"/>
  <c r="J335" i="8"/>
  <c r="J381" i="8"/>
  <c r="D174" i="9"/>
  <c r="J241" i="8"/>
  <c r="D295" i="8"/>
  <c r="J248" i="8"/>
  <c r="D289" i="9"/>
  <c r="E185" i="8"/>
  <c r="D293" i="8"/>
  <c r="E57" i="8"/>
  <c r="E110" i="8"/>
  <c r="E78" i="8"/>
  <c r="E305" i="8"/>
  <c r="E132" i="8"/>
  <c r="D219" i="9"/>
  <c r="D381" i="9"/>
  <c r="E272" i="8"/>
  <c r="E392" i="8"/>
  <c r="D105" i="8"/>
  <c r="J377" i="8"/>
  <c r="E290" i="8"/>
  <c r="E108" i="8"/>
  <c r="E87" i="8"/>
  <c r="J252" i="8"/>
  <c r="D231" i="8"/>
  <c r="D132" i="8"/>
  <c r="J279" i="8"/>
  <c r="D259" i="8"/>
  <c r="D218" i="8"/>
  <c r="J130" i="8"/>
  <c r="D243" i="8"/>
  <c r="D122" i="9"/>
  <c r="D371" i="9"/>
  <c r="D255" i="9"/>
  <c r="D327" i="9"/>
  <c r="D273" i="9"/>
  <c r="D360" i="9"/>
  <c r="D245" i="9"/>
  <c r="E388" i="8"/>
  <c r="D308" i="9"/>
  <c r="E276" i="8"/>
  <c r="D276" i="9"/>
  <c r="J99" i="8"/>
  <c r="J357" i="8"/>
  <c r="D183" i="9"/>
  <c r="J245" i="8"/>
  <c r="D285" i="9"/>
  <c r="D67" i="9"/>
  <c r="E341" i="8"/>
  <c r="D218" i="9"/>
  <c r="D380" i="9"/>
  <c r="J70" i="8"/>
  <c r="J276" i="8"/>
  <c r="J367" i="8"/>
  <c r="J251" i="8"/>
  <c r="E238" i="8"/>
  <c r="D397" i="9"/>
  <c r="D208" i="8"/>
  <c r="J91" i="8"/>
  <c r="D269" i="8"/>
  <c r="J368" i="8"/>
  <c r="J83" i="8"/>
  <c r="D381" i="8"/>
  <c r="D64" i="9"/>
  <c r="D248" i="9"/>
  <c r="D89" i="9"/>
  <c r="D346" i="8"/>
  <c r="D191" i="8"/>
  <c r="D325" i="8"/>
  <c r="D211" i="8"/>
  <c r="E118" i="8"/>
  <c r="J288" i="8"/>
  <c r="D262" i="8"/>
  <c r="E306" i="8"/>
  <c r="D296" i="8"/>
  <c r="E211" i="8"/>
  <c r="D88" i="8"/>
  <c r="J227" i="8"/>
  <c r="E54" i="8"/>
  <c r="D82" i="8"/>
  <c r="D348" i="9"/>
  <c r="D111" i="8"/>
  <c r="D359" i="8"/>
  <c r="D286" i="9"/>
  <c r="E210" i="8"/>
  <c r="J333" i="8"/>
  <c r="D275" i="9"/>
  <c r="D94" i="8"/>
  <c r="D291" i="9"/>
  <c r="D413" i="8"/>
  <c r="D204" i="9"/>
  <c r="J217" i="8"/>
  <c r="D281" i="9"/>
  <c r="E277" i="8"/>
  <c r="D410" i="9"/>
  <c r="E263" i="8"/>
  <c r="E410" i="8"/>
  <c r="J256" i="8"/>
  <c r="J231" i="8"/>
  <c r="D75" i="9"/>
  <c r="D230" i="9"/>
  <c r="J394" i="8"/>
  <c r="D379" i="9"/>
  <c r="J341" i="8"/>
  <c r="D307" i="8"/>
  <c r="D103" i="8"/>
  <c r="D272" i="8"/>
  <c r="E100" i="8"/>
  <c r="D196" i="8"/>
  <c r="E149" i="8"/>
  <c r="J200" i="8"/>
  <c r="D211" i="9"/>
  <c r="D63" i="8"/>
  <c r="E169" i="8"/>
  <c r="D157" i="9"/>
  <c r="D64" i="8"/>
  <c r="J345" i="8"/>
  <c r="D282" i="8"/>
  <c r="J323" i="8"/>
  <c r="E162" i="8"/>
  <c r="D113" i="9"/>
  <c r="D179" i="8"/>
  <c r="E356" i="8"/>
  <c r="D143" i="8"/>
  <c r="D321" i="8"/>
  <c r="E91" i="8"/>
  <c r="E173" i="8"/>
  <c r="D193" i="8"/>
  <c r="E313" i="8"/>
  <c r="D172" i="9"/>
  <c r="D194" i="8"/>
  <c r="D221" i="9"/>
  <c r="J143" i="8"/>
  <c r="J352" i="8"/>
  <c r="D241" i="9"/>
  <c r="E220" i="8"/>
  <c r="D313" i="8"/>
  <c r="D412" i="8"/>
  <c r="J173" i="8"/>
  <c r="D242" i="8"/>
  <c r="J105" i="8"/>
  <c r="E228" i="8"/>
  <c r="E160" i="8"/>
  <c r="D327" i="8"/>
  <c r="D102" i="9"/>
  <c r="D410" i="8"/>
  <c r="J100" i="8"/>
  <c r="J385" i="8"/>
  <c r="D87" i="8"/>
  <c r="D370" i="9"/>
  <c r="E360" i="8"/>
  <c r="D318" i="9"/>
  <c r="D111" i="9"/>
  <c r="D69" i="9"/>
  <c r="J344" i="8"/>
  <c r="E378" i="8"/>
  <c r="D139" i="8"/>
  <c r="D372" i="9"/>
  <c r="D204" i="8"/>
  <c r="J258" i="8"/>
  <c r="D378" i="8"/>
  <c r="D270" i="9"/>
  <c r="D227" i="8"/>
  <c r="D319" i="9"/>
  <c r="J159" i="8"/>
  <c r="J312" i="8"/>
  <c r="J202" i="8"/>
  <c r="D242" i="9"/>
  <c r="D57" i="9"/>
  <c r="D339" i="8"/>
  <c r="J185" i="8"/>
  <c r="D86" i="9"/>
  <c r="D70" i="8"/>
  <c r="D245" i="8"/>
  <c r="J382" i="8"/>
  <c r="E413" i="8"/>
  <c r="D303" i="8"/>
  <c r="D115" i="8"/>
  <c r="J268" i="8"/>
  <c r="D129" i="8"/>
  <c r="D304" i="8"/>
  <c r="D138" i="9"/>
  <c r="E59" i="8"/>
  <c r="J86" i="8"/>
  <c r="J150" i="8"/>
  <c r="D203" i="9"/>
  <c r="E67" i="8"/>
  <c r="D253" i="9"/>
  <c r="D384" i="9"/>
  <c r="J365" i="8"/>
  <c r="E278" i="8"/>
  <c r="D363" i="9"/>
  <c r="J271" i="8"/>
  <c r="D318" i="8"/>
  <c r="J74" i="8"/>
  <c r="J293" i="8"/>
  <c r="D72" i="9"/>
  <c r="D123" i="9"/>
  <c r="D406" i="8"/>
  <c r="E199" i="8"/>
  <c r="J310" i="8"/>
  <c r="D223" i="9"/>
  <c r="J194" i="8"/>
  <c r="J360" i="8"/>
  <c r="D351" i="8"/>
  <c r="D161" i="9"/>
  <c r="J316" i="8"/>
  <c r="D323" i="8"/>
  <c r="D66" i="8"/>
  <c r="D153" i="8"/>
  <c r="J199" i="8"/>
  <c r="D401" i="9"/>
  <c r="D115" i="9"/>
  <c r="D358" i="9"/>
  <c r="D357" i="8"/>
  <c r="J219" i="8"/>
  <c r="D249" i="9"/>
  <c r="J324" i="8"/>
  <c r="E339" i="8"/>
  <c r="D407" i="9"/>
  <c r="D80" i="9"/>
  <c r="D306" i="8"/>
  <c r="D118" i="8"/>
  <c r="D354" i="9"/>
  <c r="D395" i="9"/>
  <c r="D192" i="9"/>
  <c r="D301" i="9"/>
  <c r="E285" i="8"/>
  <c r="J153" i="8"/>
  <c r="D395" i="8"/>
  <c r="E297" i="8"/>
  <c r="D311" i="8"/>
  <c r="D156" i="9"/>
  <c r="D251" i="8"/>
  <c r="E252" i="8"/>
  <c r="E208" i="8"/>
  <c r="J407" i="8"/>
  <c r="E312" i="8"/>
  <c r="E243" i="8"/>
  <c r="D403" i="8"/>
  <c r="J205" i="8"/>
  <c r="D243" i="9"/>
  <c r="E126" i="8"/>
  <c r="J347" i="8"/>
  <c r="J391" i="8"/>
  <c r="D168" i="9"/>
  <c r="D299" i="9"/>
  <c r="E130" i="8"/>
  <c r="J146" i="8"/>
  <c r="E229" i="8"/>
  <c r="J260" i="8"/>
  <c r="J68" i="8"/>
  <c r="E302" i="8"/>
  <c r="D258" i="8"/>
  <c r="E373" i="8"/>
  <c r="E155" i="8"/>
  <c r="E80" i="8"/>
  <c r="J122" i="8"/>
  <c r="D321" i="9"/>
  <c r="E335" i="8"/>
  <c r="D310" i="8"/>
  <c r="D95" i="8"/>
  <c r="D355" i="8"/>
  <c r="E232" i="8"/>
  <c r="E301" i="8"/>
  <c r="J269" i="8"/>
  <c r="J171" i="8"/>
  <c r="E353" i="8"/>
  <c r="D332" i="8"/>
  <c r="D348" i="8"/>
  <c r="D294" i="9"/>
  <c r="D258" i="9"/>
  <c r="D309" i="9"/>
  <c r="D62" i="8"/>
  <c r="E259" i="8"/>
  <c r="D228" i="8"/>
  <c r="E239" i="8"/>
  <c r="D130" i="9"/>
  <c r="D369" i="8"/>
  <c r="D239" i="8"/>
  <c r="D184" i="8"/>
  <c r="D365" i="8"/>
  <c r="J107" i="8"/>
  <c r="E79" i="8"/>
  <c r="D165" i="9"/>
  <c r="D175" i="8"/>
  <c r="E115" i="8"/>
  <c r="D276" i="8"/>
  <c r="D81" i="9"/>
  <c r="D393" i="9"/>
  <c r="E299" i="8"/>
  <c r="D271" i="9"/>
  <c r="J59" i="8"/>
  <c r="E175" i="8"/>
  <c r="D101" i="9"/>
  <c r="J128" i="8"/>
  <c r="J408" i="8"/>
  <c r="E205" i="8"/>
  <c r="J197" i="8"/>
  <c r="D190" i="8"/>
  <c r="J349" i="8"/>
  <c r="J113" i="8"/>
  <c r="D382" i="9"/>
  <c r="J244" i="8"/>
  <c r="D255" i="8"/>
  <c r="J404" i="8"/>
  <c r="E119" i="8"/>
  <c r="D375" i="9"/>
  <c r="D250" i="9"/>
  <c r="J218" i="8"/>
  <c r="J62" i="8"/>
  <c r="D214" i="8"/>
  <c r="D124" i="8"/>
  <c r="J176" i="8"/>
  <c r="D330" i="9"/>
  <c r="E255" i="8"/>
  <c r="J303" i="8"/>
  <c r="E291" i="8"/>
  <c r="E82" i="8"/>
  <c r="E329" i="8"/>
  <c r="D331" i="8"/>
  <c r="D195" i="9"/>
  <c r="D221" i="8"/>
  <c r="E326" i="8"/>
  <c r="E174" i="8"/>
  <c r="J284" i="8"/>
  <c r="J114" i="8"/>
  <c r="D399" i="8"/>
  <c r="J187" i="8"/>
  <c r="E81" i="8"/>
  <c r="D233" i="9"/>
  <c r="E241" i="8"/>
  <c r="D324" i="8"/>
  <c r="D313" i="9"/>
  <c r="D59" i="9"/>
  <c r="D368" i="8"/>
  <c r="D338" i="9"/>
  <c r="D283" i="9"/>
  <c r="D195" i="8"/>
  <c r="D303" i="9"/>
  <c r="E244" i="8"/>
  <c r="D389" i="9"/>
  <c r="J166" i="8"/>
  <c r="E300" i="8"/>
  <c r="D408" i="8"/>
  <c r="J315" i="8"/>
  <c r="D320" i="9"/>
  <c r="D66" i="9"/>
  <c r="E355" i="8"/>
  <c r="J92" i="8"/>
  <c r="D70" i="9"/>
  <c r="D359" i="9"/>
  <c r="D249" i="8"/>
  <c r="E405" i="8"/>
  <c r="J104" i="8"/>
  <c r="D182" i="9"/>
  <c r="J309" i="8"/>
  <c r="D141" i="8"/>
  <c r="D114" i="8"/>
  <c r="E357" i="8"/>
  <c r="D56" i="9"/>
  <c r="D335" i="9"/>
  <c r="J221" i="8"/>
  <c r="D60" i="9"/>
  <c r="E181" i="8"/>
  <c r="E96" i="8"/>
  <c r="E99" i="8"/>
  <c r="D155" i="9"/>
  <c r="D388" i="9"/>
  <c r="D145" i="9"/>
  <c r="D388" i="8"/>
  <c r="D398" i="9"/>
  <c r="D116" i="9"/>
  <c r="D106" i="8"/>
  <c r="D120" i="9"/>
  <c r="D228" i="9"/>
  <c r="D207" i="9"/>
  <c r="D102" i="8"/>
  <c r="D268" i="9"/>
  <c r="D273" i="8"/>
  <c r="E230" i="8"/>
  <c r="D287" i="8"/>
  <c r="D121" i="8"/>
  <c r="D85" i="8"/>
  <c r="D324" i="9"/>
  <c r="J412" i="8"/>
  <c r="J311" i="8"/>
  <c r="D366" i="8"/>
  <c r="J191" i="8"/>
  <c r="E95" i="8"/>
  <c r="J320" i="8"/>
  <c r="E138" i="8"/>
  <c r="J109" i="8"/>
  <c r="J249" i="8"/>
  <c r="J346" i="8"/>
  <c r="E404" i="8"/>
  <c r="J238" i="8"/>
  <c r="D367" i="9"/>
  <c r="D160" i="9"/>
  <c r="D54" i="9"/>
  <c r="E133" i="8"/>
  <c r="E374" i="8"/>
  <c r="D217" i="9"/>
  <c r="J392" i="8"/>
  <c r="D93" i="8"/>
  <c r="E251" i="8"/>
  <c r="D288" i="9"/>
  <c r="J373" i="8"/>
  <c r="J123" i="8"/>
  <c r="E304" i="8"/>
  <c r="D232" i="9"/>
  <c r="E361" i="8"/>
  <c r="D287" i="9"/>
  <c r="E338" i="8"/>
  <c r="J398" i="8"/>
  <c r="D167" i="9"/>
  <c r="J177" i="8"/>
  <c r="J220" i="8"/>
  <c r="D329" i="9"/>
  <c r="J162" i="8"/>
  <c r="D271" i="8"/>
  <c r="D154" i="9"/>
  <c r="D150" i="9"/>
  <c r="J57" i="8"/>
  <c r="J232" i="8"/>
  <c r="J165" i="8"/>
  <c r="E401" i="8"/>
  <c r="D118" i="9"/>
  <c r="E209" i="8"/>
  <c r="D238" i="9"/>
  <c r="E73" i="8"/>
  <c r="J317" i="8"/>
  <c r="E151" i="8"/>
  <c r="D377" i="9"/>
  <c r="D411" i="8"/>
  <c r="D364" i="8"/>
  <c r="D250" i="8"/>
  <c r="J299" i="8"/>
  <c r="J380" i="8"/>
  <c r="D212" i="8"/>
  <c r="D205" i="8"/>
  <c r="J336" i="8"/>
  <c r="D229" i="8"/>
  <c r="D90" i="9"/>
  <c r="D158" i="8"/>
  <c r="D108" i="8"/>
  <c r="D302" i="9"/>
  <c r="J56" i="8"/>
  <c r="D74" i="9"/>
  <c r="J136" i="8"/>
  <c r="D157" i="8"/>
  <c r="J411" i="8"/>
  <c r="D267" i="9"/>
  <c r="D61" i="8"/>
  <c r="E125" i="8"/>
  <c r="E76" i="8"/>
  <c r="D153" i="9"/>
  <c r="D177" i="8"/>
  <c r="D99" i="9"/>
  <c r="D97" i="9"/>
  <c r="D163" i="8"/>
  <c r="J319" i="8"/>
  <c r="J124" i="8"/>
  <c r="D342" i="9"/>
  <c r="D149" i="8"/>
  <c r="D333" i="8"/>
  <c r="D290" i="8"/>
  <c r="D175" i="9"/>
  <c r="D297" i="9"/>
  <c r="D98" i="8"/>
  <c r="J133" i="8"/>
  <c r="E62" i="8"/>
  <c r="D336" i="9"/>
  <c r="J306" i="8"/>
  <c r="D328" i="9"/>
  <c r="D141" i="9"/>
  <c r="D268" i="8"/>
  <c r="D209" i="9"/>
  <c r="J401" i="8"/>
  <c r="E71" i="8"/>
  <c r="D263" i="8"/>
  <c r="D272" i="9"/>
  <c r="J253" i="8"/>
  <c r="E274" i="8"/>
  <c r="D112" i="9"/>
  <c r="D147" i="8"/>
  <c r="D210" i="8"/>
  <c r="J212" i="8"/>
  <c r="D68" i="9"/>
  <c r="E196" i="8"/>
  <c r="D225" i="9"/>
  <c r="J127" i="8"/>
  <c r="D256" i="8"/>
  <c r="D277" i="9"/>
  <c r="E140" i="8"/>
  <c r="D237" i="8"/>
  <c r="D396" i="9"/>
  <c r="J156" i="8"/>
  <c r="E143" i="8"/>
  <c r="E322" i="8"/>
  <c r="E387" i="8"/>
  <c r="J117" i="8"/>
  <c r="D314" i="9"/>
  <c r="D362" i="9"/>
  <c r="D67" i="8"/>
  <c r="D244" i="8"/>
  <c r="D289" i="8"/>
  <c r="J277" i="8"/>
  <c r="D279" i="8"/>
  <c r="E202" i="8"/>
  <c r="J126" i="8"/>
  <c r="J181" i="8"/>
  <c r="J155" i="8"/>
  <c r="E348" i="8"/>
  <c r="D344" i="8"/>
  <c r="D170" i="9"/>
  <c r="D171" i="9"/>
  <c r="D77" i="9"/>
  <c r="E72" i="8"/>
  <c r="D151" i="8"/>
  <c r="D240" i="9"/>
  <c r="D173" i="9"/>
  <c r="D397" i="8"/>
  <c r="E319" i="8"/>
  <c r="D331" i="9"/>
  <c r="E262" i="8"/>
  <c r="J175" i="8"/>
  <c r="J111" i="8"/>
  <c r="J140" i="8"/>
  <c r="E186" i="8"/>
  <c r="E307" i="8"/>
  <c r="J186" i="8"/>
  <c r="E309" i="8"/>
  <c r="D145" i="8"/>
  <c r="E55" i="8"/>
  <c r="E345" i="8"/>
  <c r="D235" i="9"/>
  <c r="J403" i="8"/>
  <c r="D147" i="9"/>
  <c r="J270" i="8"/>
  <c r="E102" i="8"/>
  <c r="D338" i="8"/>
  <c r="J362" i="8"/>
  <c r="D409" i="9"/>
  <c r="J237" i="8"/>
  <c r="D402" i="9"/>
  <c r="E139" i="8"/>
  <c r="D95" i="9"/>
  <c r="D174" i="8"/>
  <c r="E242" i="8"/>
  <c r="D301" i="8"/>
  <c r="J321" i="8"/>
  <c r="J228" i="8"/>
  <c r="E184" i="8"/>
  <c r="D292" i="9"/>
  <c r="E213" i="8"/>
  <c r="E292" i="8"/>
  <c r="D120" i="8"/>
  <c r="D215" i="9"/>
  <c r="D323" i="9"/>
  <c r="D262" i="9"/>
  <c r="E390" i="8"/>
  <c r="J160" i="8"/>
  <c r="D365" i="9"/>
  <c r="D213" i="9"/>
  <c r="E352" i="8"/>
  <c r="D399" i="9"/>
  <c r="J79" i="8"/>
  <c r="D91" i="8"/>
  <c r="D400" i="9"/>
  <c r="D350" i="9"/>
  <c r="E340" i="8"/>
  <c r="E146" i="8"/>
  <c r="E114" i="8"/>
  <c r="D334" i="9"/>
  <c r="J189" i="8"/>
  <c r="D369" i="9"/>
  <c r="E200" i="8"/>
  <c r="D358" i="8"/>
  <c r="D315" i="9"/>
  <c r="J353" i="8"/>
  <c r="J343" i="8"/>
  <c r="D278" i="8"/>
  <c r="D389" i="8"/>
  <c r="E320" i="8"/>
  <c r="D123" i="8"/>
  <c r="D222" i="9"/>
  <c r="J108" i="8"/>
  <c r="D246" i="9"/>
  <c r="E156" i="8"/>
  <c r="J163" i="8"/>
  <c r="D235" i="8"/>
  <c r="J234" i="8"/>
  <c r="D131" i="9"/>
  <c r="D227" i="9"/>
  <c r="D190" i="9"/>
  <c r="J210" i="8"/>
  <c r="E142" i="8"/>
  <c r="D144" i="9"/>
  <c r="D368" i="9"/>
  <c r="D194" i="9"/>
  <c r="J326" i="8"/>
  <c r="D390" i="9"/>
  <c r="D266" i="8"/>
  <c r="D206" i="9"/>
  <c r="D197" i="9"/>
  <c r="E377" i="8"/>
  <c r="D110" i="9"/>
  <c r="E365" i="8"/>
  <c r="D304" i="9"/>
  <c r="J207" i="8"/>
  <c r="D164" i="8"/>
  <c r="D353" i="8"/>
  <c r="E266" i="8"/>
  <c r="J183" i="8"/>
  <c r="D217" i="8"/>
  <c r="E296" i="8"/>
  <c r="D142" i="9"/>
  <c r="E177" i="8"/>
  <c r="D236" i="9"/>
  <c r="D88" i="9"/>
  <c r="J131" i="8"/>
  <c r="D374" i="9"/>
  <c r="J278" i="8"/>
  <c r="D349" i="9"/>
  <c r="J178" i="8"/>
  <c r="E197" i="8"/>
  <c r="D106" i="9"/>
  <c r="D403" i="9"/>
  <c r="D91" i="9"/>
  <c r="D285" i="8"/>
  <c r="E165" i="8"/>
  <c r="J78" i="8"/>
  <c r="D68" i="8"/>
  <c r="D152" i="9"/>
  <c r="E164" i="8"/>
  <c r="D155" i="8"/>
  <c r="J82" i="8"/>
  <c r="D146" i="8"/>
  <c r="D247" i="9"/>
  <c r="D373" i="9"/>
  <c r="D140" i="8"/>
  <c r="E152" i="8"/>
  <c r="E268" i="8"/>
  <c r="J267" i="8"/>
  <c r="D340" i="8"/>
  <c r="J405" i="8"/>
  <c r="D236" i="8"/>
  <c r="D138" i="8"/>
  <c r="D270" i="8"/>
  <c r="E193" i="8"/>
  <c r="J93" i="8"/>
  <c r="E246" i="8"/>
  <c r="E74" i="8"/>
  <c r="E216" i="8"/>
  <c r="D376" i="9"/>
  <c r="D193" i="9"/>
  <c r="E104" i="8"/>
  <c r="J145" i="8"/>
  <c r="E288" i="8"/>
  <c r="D291" i="8"/>
  <c r="D93" i="9"/>
  <c r="D177" i="9"/>
  <c r="D286" i="8"/>
  <c r="D260" i="8"/>
  <c r="D107" i="8"/>
  <c r="D254" i="8"/>
  <c r="D206" i="8"/>
  <c r="E358" i="8"/>
  <c r="D241" i="8"/>
  <c r="E264" i="8"/>
  <c r="D343" i="9"/>
  <c r="D83" i="8"/>
  <c r="E153" i="8"/>
  <c r="E198" i="8"/>
  <c r="D203" i="8"/>
  <c r="D254" i="9"/>
  <c r="D159" i="8"/>
  <c r="D335" i="8"/>
  <c r="E107" i="8"/>
  <c r="J215" i="8"/>
  <c r="D231" i="9"/>
  <c r="E222" i="8"/>
  <c r="E84" i="8"/>
  <c r="D114" i="9"/>
  <c r="E201" i="8"/>
  <c r="D78" i="8"/>
  <c r="D63" i="9"/>
  <c r="E60" i="8"/>
  <c r="D199" i="8"/>
  <c r="J170" i="8"/>
  <c r="E134" i="8"/>
  <c r="D156" i="8"/>
  <c r="J81" i="8"/>
  <c r="E121" i="8"/>
  <c r="E318" i="8"/>
  <c r="E346" i="8"/>
  <c r="D219" i="8"/>
  <c r="D133" i="8"/>
  <c r="D173" i="8"/>
  <c r="D100" i="9"/>
  <c r="J63" i="8"/>
  <c r="D264" i="8"/>
  <c r="J355" i="8"/>
  <c r="J410" i="8"/>
  <c r="E148" i="8"/>
  <c r="D366" i="9"/>
  <c r="D134" i="9"/>
  <c r="J331" i="8"/>
  <c r="D185" i="9"/>
  <c r="D260" i="9"/>
  <c r="E370" i="8"/>
  <c r="E187" i="8"/>
  <c r="J201" i="8"/>
  <c r="E260" i="8"/>
  <c r="D117" i="9"/>
  <c r="D226" i="9"/>
  <c r="D230" i="8"/>
  <c r="E359" i="8"/>
  <c r="D56" i="8"/>
  <c r="E144" i="8"/>
  <c r="D256" i="9"/>
  <c r="J291" i="8"/>
  <c r="D166" i="9"/>
  <c r="D407" i="8"/>
  <c r="E109" i="8"/>
  <c r="D139" i="9"/>
  <c r="D312" i="9"/>
  <c r="D151" i="9"/>
  <c r="E287" i="8"/>
  <c r="D128" i="8"/>
  <c r="D107" i="9"/>
  <c r="E367" i="8"/>
  <c r="D162" i="8"/>
  <c r="E289" i="8"/>
  <c r="J246" i="8"/>
  <c r="D127" i="8"/>
  <c r="J290" i="8"/>
  <c r="J281" i="8"/>
  <c r="E331" i="8"/>
  <c r="E334" i="8"/>
  <c r="E141" i="8"/>
  <c r="D353" i="9"/>
  <c r="D223" i="8"/>
  <c r="J339" i="8"/>
  <c r="E327" i="8"/>
  <c r="J358" i="8"/>
  <c r="J292" i="8"/>
  <c r="J397" i="8"/>
  <c r="E227" i="8"/>
  <c r="D253" i="8"/>
  <c r="D84" i="9"/>
  <c r="E237" i="8"/>
  <c r="E399" i="8"/>
  <c r="J96" i="8"/>
  <c r="D182" i="8"/>
  <c r="D169" i="9"/>
  <c r="E223" i="8"/>
  <c r="J342" i="8"/>
  <c r="E106" i="8"/>
  <c r="D130" i="8"/>
  <c r="J318" i="8"/>
  <c r="D96" i="8"/>
  <c r="E311" i="8"/>
  <c r="D280" i="8"/>
  <c r="D122" i="8"/>
  <c r="J257" i="8"/>
  <c r="D108" i="9"/>
  <c r="J88" i="8"/>
  <c r="J209" i="8"/>
  <c r="D355" i="9"/>
  <c r="J94" i="8"/>
  <c r="J337" i="8"/>
  <c r="D186" i="9"/>
  <c r="D113" i="8"/>
  <c r="D164" i="9"/>
  <c r="J322" i="8"/>
  <c r="D100" i="8"/>
  <c r="D109" i="9"/>
  <c r="J295" i="8"/>
  <c r="D152" i="8"/>
  <c r="J180" i="8"/>
  <c r="J139" i="8"/>
  <c r="D384" i="8"/>
  <c r="J264" i="8"/>
  <c r="J58" i="8"/>
  <c r="D209" i="8"/>
  <c r="E257" i="8"/>
  <c r="D144" i="8"/>
  <c r="D188" i="9"/>
  <c r="D274" i="9"/>
  <c r="J396" i="8"/>
  <c r="D409" i="8"/>
  <c r="E267" i="8"/>
  <c r="J289" i="8"/>
  <c r="D60" i="8"/>
  <c r="D345" i="9"/>
  <c r="J302" i="8"/>
  <c r="D170" i="8"/>
  <c r="E375" i="8"/>
  <c r="J247" i="8"/>
  <c r="J262" i="8"/>
  <c r="J214" i="8"/>
  <c r="D224" i="9"/>
  <c r="J116" i="8"/>
  <c r="D251" i="9"/>
  <c r="D234" i="9"/>
  <c r="E190" i="8"/>
  <c r="E117" i="8"/>
  <c r="D94" i="9"/>
  <c r="J164" i="8"/>
  <c r="E168" i="8"/>
  <c r="E316" i="8"/>
  <c r="D125" i="9"/>
  <c r="D386" i="8"/>
  <c r="D298" i="8"/>
  <c r="E65" i="8"/>
  <c r="J348" i="8"/>
  <c r="D322" i="8"/>
  <c r="D364" i="9"/>
  <c r="E394" i="8"/>
  <c r="E354" i="8"/>
  <c r="J369" i="8"/>
  <c r="D167" i="8"/>
  <c r="E275" i="8"/>
  <c r="D305" i="9"/>
  <c r="E98" i="8"/>
  <c r="E63" i="8"/>
  <c r="E136" i="8"/>
  <c r="E384" i="8"/>
  <c r="D183" i="8"/>
  <c r="D168" i="8"/>
  <c r="D316" i="9"/>
  <c r="D352" i="8"/>
  <c r="J137" i="8"/>
  <c r="J224" i="8"/>
  <c r="D187" i="9"/>
  <c r="J87" i="8"/>
  <c r="E254" i="8"/>
  <c r="D126" i="8"/>
  <c r="J154" i="8"/>
  <c r="D339" i="9"/>
  <c r="J151" i="8"/>
  <c r="E240" i="8"/>
  <c r="D337" i="9"/>
  <c r="E283" i="8"/>
  <c r="D131" i="8"/>
  <c r="E176" i="8"/>
  <c r="E247" i="8"/>
  <c r="D238" i="8"/>
  <c r="D75" i="8"/>
  <c r="D186" i="8"/>
  <c r="J301" i="8"/>
  <c r="E389" i="8"/>
  <c r="D329" i="8"/>
  <c r="J129" i="8"/>
  <c r="D179" i="9"/>
  <c r="E284" i="8"/>
  <c r="D132" i="9"/>
  <c r="E128" i="8"/>
  <c r="E408" i="8"/>
  <c r="J379" i="8"/>
  <c r="E407" i="8"/>
  <c r="D58" i="9"/>
  <c r="D344" i="9"/>
  <c r="D341" i="9"/>
  <c r="J204" i="8"/>
  <c r="J179" i="8"/>
  <c r="D191" i="9"/>
  <c r="E253" i="8"/>
  <c r="D74" i="8"/>
  <c r="J97" i="8"/>
  <c r="E364" i="8"/>
  <c r="E402" i="8"/>
  <c r="D326" i="9"/>
  <c r="E66" i="8"/>
  <c r="J233" i="8"/>
  <c r="D101" i="8"/>
  <c r="J101" i="8"/>
  <c r="J112" i="8"/>
  <c r="E61" i="8"/>
  <c r="J119" i="8"/>
  <c r="D200" i="9"/>
  <c r="E129" i="8"/>
  <c r="E386" i="8"/>
  <c r="E111" i="8"/>
  <c r="E127" i="8"/>
  <c r="J134" i="8"/>
  <c r="E123" i="8"/>
  <c r="D104" i="9"/>
  <c r="D307" i="9"/>
  <c r="J261" i="8"/>
  <c r="D178" i="8"/>
  <c r="D161" i="8"/>
  <c r="E161" i="8"/>
  <c r="J161" i="8"/>
  <c r="D390" i="8"/>
  <c r="J313" i="8"/>
  <c r="J142" i="8"/>
  <c r="E321" i="8"/>
  <c r="D121" i="9"/>
  <c r="J330" i="8"/>
  <c r="J84" i="8"/>
  <c r="D340" i="9"/>
  <c r="D201" i="9"/>
  <c r="J351" i="8"/>
  <c r="E217" i="8"/>
  <c r="D404" i="8"/>
  <c r="E64" i="8"/>
  <c r="D58" i="8"/>
  <c r="D198" i="8"/>
  <c r="D325" i="9"/>
  <c r="D198" i="9"/>
  <c r="E280" i="8"/>
  <c r="E412" i="8"/>
  <c r="J222" i="8"/>
  <c r="E323" i="8"/>
  <c r="E90" i="8"/>
  <c r="E332" i="8"/>
  <c r="E250" i="8"/>
  <c r="E342" i="8"/>
  <c r="D265" i="9"/>
  <c r="D202" i="9"/>
  <c r="D109" i="8"/>
  <c r="D290" i="9"/>
  <c r="D216" i="9"/>
  <c r="J363" i="8"/>
  <c r="J223" i="8"/>
  <c r="D394" i="9"/>
  <c r="E97" i="8"/>
  <c r="D367" i="8"/>
  <c r="D136" i="9"/>
  <c r="D180" i="9"/>
  <c r="J325" i="8"/>
  <c r="D79" i="8"/>
  <c r="D142" i="8"/>
  <c r="E406" i="8"/>
  <c r="D79" i="9"/>
  <c r="D320" i="8"/>
  <c r="E56" i="8"/>
  <c r="E400" i="8"/>
  <c r="E270" i="8"/>
  <c r="J106" i="8"/>
  <c r="D265" i="8"/>
  <c r="D154" i="8"/>
  <c r="D259" i="9"/>
  <c r="E315" i="8"/>
  <c r="D140" i="9"/>
  <c r="J356" i="8"/>
  <c r="D411" i="9"/>
  <c r="E75" i="8"/>
  <c r="J304" i="8"/>
  <c r="D299" i="8"/>
  <c r="J213" i="8"/>
  <c r="D82" i="9"/>
  <c r="D104" i="8"/>
  <c r="J308" i="8"/>
  <c r="E234" i="8"/>
  <c r="D341" i="8"/>
  <c r="E158" i="8"/>
  <c r="J274" i="8"/>
  <c r="D263" i="9"/>
  <c r="E393" i="8"/>
  <c r="D295" i="9"/>
  <c r="D297" i="8"/>
  <c r="J95" i="8"/>
  <c r="J395" i="8"/>
  <c r="D137" i="8"/>
  <c r="D280" i="9"/>
  <c r="E113" i="8"/>
  <c r="D97" i="8"/>
  <c r="J65" i="8"/>
  <c r="E171" i="8"/>
  <c r="D387" i="9"/>
  <c r="D62" i="9"/>
  <c r="E371" i="8"/>
  <c r="D69" i="8"/>
  <c r="E88" i="8"/>
  <c r="J275" i="8"/>
  <c r="J235" i="8"/>
  <c r="E86" i="8"/>
  <c r="J69" i="8"/>
  <c r="E330" i="8"/>
  <c r="D412" i="9"/>
  <c r="E303" i="8"/>
  <c r="D124" i="9"/>
  <c r="J90" i="8"/>
  <c r="J121" i="8"/>
  <c r="E395" i="8"/>
  <c r="D212" i="9"/>
  <c r="D293" i="9"/>
  <c r="D347" i="8"/>
  <c r="E391" i="8"/>
  <c r="J282" i="8"/>
  <c r="D166" i="8"/>
  <c r="J283" i="8"/>
  <c r="J149" i="8"/>
  <c r="E150" i="8"/>
  <c r="J389" i="8"/>
  <c r="J141" i="8"/>
  <c r="D172" i="8"/>
  <c r="D269" i="9"/>
  <c r="D116" i="8"/>
  <c r="D61" i="9"/>
  <c r="E93" i="8"/>
  <c r="D129" i="9"/>
  <c r="J359" i="8"/>
  <c r="D57" i="8"/>
  <c r="D73" i="8"/>
  <c r="E145" i="8"/>
  <c r="D188" i="8"/>
  <c r="E269" i="8"/>
  <c r="J67" i="8"/>
  <c r="E203" i="8"/>
  <c r="D387" i="8"/>
  <c r="J208" i="8"/>
  <c r="E256" i="8"/>
  <c r="J329" i="8"/>
  <c r="D371" i="8"/>
  <c r="D333" i="9"/>
  <c r="D83" i="9"/>
  <c r="J378" i="8"/>
  <c r="J354" i="8"/>
  <c r="J103" i="8"/>
  <c r="E294" i="8"/>
  <c r="J338" i="8"/>
  <c r="J168" i="8"/>
  <c r="D309" i="8"/>
  <c r="D92" i="8"/>
  <c r="E85" i="8"/>
  <c r="D96" i="9"/>
  <c r="E396" i="8"/>
  <c r="D134" i="8"/>
  <c r="D185" i="8"/>
  <c r="D225" i="8"/>
  <c r="J71" i="8"/>
  <c r="E206" i="8"/>
  <c r="D300" i="8"/>
  <c r="D232" i="8"/>
  <c r="D189" i="9"/>
  <c r="D148" i="8"/>
  <c r="E344" i="8"/>
  <c r="J157" i="8"/>
  <c r="J110" i="8"/>
  <c r="D298" i="9"/>
  <c r="D76" i="9"/>
  <c r="E83" i="8"/>
  <c r="J390" i="8"/>
  <c r="J384" i="8"/>
  <c r="D247" i="8"/>
  <c r="D59" i="8"/>
  <c r="J280" i="8"/>
  <c r="J273" i="8"/>
  <c r="D382" i="8"/>
  <c r="D187" i="8"/>
  <c r="J76" i="8"/>
  <c r="D54" i="8"/>
  <c r="D158" i="9"/>
  <c r="D282" i="9"/>
  <c r="D377" i="8"/>
  <c r="E225" i="8"/>
  <c r="J229" i="8"/>
  <c r="D326" i="8"/>
  <c r="D72" i="8"/>
  <c r="D277" i="8"/>
  <c r="D86" i="8"/>
  <c r="D78" i="9"/>
  <c r="D178" i="9"/>
  <c r="D342" i="8"/>
  <c r="J192" i="8"/>
  <c r="D392" i="9"/>
  <c r="E135" i="8"/>
  <c r="E376" i="8"/>
  <c r="J334" i="8"/>
  <c r="D181" i="8"/>
  <c r="E182" i="8"/>
  <c r="E219" i="8"/>
  <c r="D400" i="8"/>
  <c r="J328" i="8"/>
  <c r="D81" i="8"/>
  <c r="D234" i="8"/>
  <c r="D135" i="9"/>
  <c r="J72" i="8"/>
  <c r="D128" i="9"/>
  <c r="J386" i="8"/>
  <c r="D392" i="8"/>
  <c r="D308" i="8"/>
  <c r="E189" i="8"/>
  <c r="D370" i="8"/>
  <c r="J125" i="8"/>
  <c r="E380" i="8"/>
  <c r="J158" i="8"/>
  <c r="D391" i="9"/>
  <c r="D351" i="9"/>
  <c r="D393" i="8"/>
  <c r="D252" i="9"/>
  <c r="E233" i="8"/>
  <c r="E379" i="8"/>
  <c r="D87" i="9"/>
  <c r="D405" i="9"/>
  <c r="D237" i="9"/>
  <c r="E369" i="8"/>
  <c r="J243" i="8"/>
  <c r="J294" i="8"/>
  <c r="D226" i="8"/>
  <c r="D150" i="8"/>
  <c r="J216" i="8"/>
  <c r="E124" i="8"/>
  <c r="D401" i="8"/>
  <c r="D284" i="9"/>
  <c r="E122" i="8"/>
  <c r="J239" i="8"/>
  <c r="J196" i="8"/>
  <c r="E170" i="8"/>
  <c r="J182" i="8"/>
  <c r="E192" i="8"/>
  <c r="E179" i="8"/>
  <c r="D334" i="8"/>
  <c r="D160" i="8"/>
  <c r="E317" i="8"/>
  <c r="E398" i="8"/>
  <c r="D55" i="9"/>
  <c r="E403" i="8"/>
  <c r="D317" i="8"/>
  <c r="E131" i="8"/>
  <c r="J263" i="8"/>
  <c r="E349" i="8"/>
  <c r="D71" i="9"/>
  <c r="D406" i="9"/>
  <c r="D264" i="9"/>
  <c r="E385" i="8"/>
  <c r="D216" i="8"/>
  <c r="J211" i="8"/>
  <c r="E191" i="8"/>
  <c r="D343" i="8"/>
  <c r="E258" i="8"/>
  <c r="E194" i="8"/>
  <c r="D345" i="8"/>
  <c r="J169" i="8"/>
  <c r="E221" i="8"/>
  <c r="E337" i="8"/>
  <c r="D394" i="8"/>
  <c r="J285" i="8"/>
  <c r="J236" i="8"/>
  <c r="E218" i="8"/>
  <c r="D189" i="8"/>
  <c r="D257" i="9"/>
  <c r="D385" i="9"/>
  <c r="E383" i="8"/>
  <c r="J80" i="8"/>
  <c r="D233" i="8"/>
  <c r="J340" i="8"/>
  <c r="E350" i="8"/>
  <c r="D266" i="9"/>
  <c r="J286" i="8"/>
  <c r="E372" i="8"/>
  <c r="D300" i="9"/>
  <c r="J388" i="8"/>
  <c r="J138" i="8"/>
  <c r="E362" i="8"/>
  <c r="J135" i="8"/>
  <c r="D386" i="9"/>
  <c r="J376" i="8"/>
  <c r="E58" i="8"/>
  <c r="D379" i="8"/>
  <c r="E310" i="8"/>
  <c r="J226" i="8"/>
  <c r="D76" i="8"/>
  <c r="D380" i="8"/>
  <c r="D306" i="9"/>
  <c r="E159" i="8"/>
  <c r="E77" i="8"/>
  <c r="E166" i="8"/>
  <c r="E343" i="8"/>
  <c r="J195" i="8"/>
  <c r="E120" i="8"/>
  <c r="J255" i="8"/>
  <c r="J296" i="8"/>
  <c r="D205" i="9"/>
  <c r="D125" i="8"/>
  <c r="E363" i="8"/>
  <c r="E279" i="8"/>
  <c r="D383" i="9"/>
  <c r="J242" i="8"/>
  <c r="J383" i="8"/>
  <c r="D363" i="8"/>
  <c r="J118" i="8"/>
  <c r="J374" i="8"/>
  <c r="D180" i="8"/>
  <c r="J66" i="8"/>
  <c r="J120" i="8"/>
  <c r="J371" i="8"/>
  <c r="E195" i="8"/>
  <c r="D65" i="8"/>
  <c r="D229" i="9"/>
  <c r="J240" i="8"/>
  <c r="E366" i="8"/>
  <c r="J300" i="8"/>
  <c r="J188" i="8"/>
  <c r="E236" i="8"/>
  <c r="D181" i="9"/>
  <c r="D119" i="8"/>
  <c r="D184" i="9"/>
  <c r="D257" i="8"/>
  <c r="E183" i="8"/>
  <c r="J198" i="8"/>
  <c r="E381" i="8"/>
  <c r="D244" i="9"/>
  <c r="E116" i="8"/>
  <c r="D201" i="8"/>
  <c r="D279" i="9"/>
  <c r="D119" i="9"/>
  <c r="D350" i="8"/>
  <c r="J89" i="8"/>
  <c r="J372" i="8"/>
  <c r="D65" i="9"/>
  <c r="D385" i="8"/>
  <c r="D352" i="9"/>
  <c r="E382" i="8"/>
  <c r="D391" i="8"/>
  <c r="E167" i="8"/>
  <c r="D405" i="8"/>
  <c r="J167" i="8"/>
  <c r="J75" i="8"/>
  <c r="E235" i="8"/>
  <c r="D360" i="8"/>
  <c r="D208" i="9"/>
  <c r="E333" i="8"/>
  <c r="E281" i="8"/>
  <c r="E286" i="8"/>
  <c r="J332" i="8"/>
  <c r="E261" i="8"/>
  <c r="D315" i="8"/>
  <c r="D239" i="9"/>
  <c r="D267" i="8"/>
  <c r="D176" i="8"/>
  <c r="D283" i="8"/>
  <c r="D196" i="9"/>
  <c r="D89" i="8"/>
  <c r="D207" i="8"/>
  <c r="J387" i="8"/>
  <c r="E178" i="8"/>
  <c r="D146" i="9"/>
  <c r="D261" i="8"/>
  <c r="D305" i="8"/>
  <c r="D361" i="9"/>
  <c r="E172" i="8"/>
  <c r="E137" i="8"/>
  <c r="J184" i="8"/>
  <c r="E207" i="8"/>
  <c r="D408" i="9"/>
  <c r="D99" i="8"/>
  <c r="D136" i="8"/>
  <c r="J413" i="8"/>
  <c r="J144" i="8"/>
  <c r="D302" i="8"/>
  <c r="D354" i="8"/>
  <c r="E295" i="8"/>
  <c r="D103" i="9"/>
  <c r="E226" i="8"/>
  <c r="E308" i="8"/>
  <c r="D214" i="9"/>
  <c r="E89" i="8"/>
  <c r="D165" i="8"/>
  <c r="D137" i="9"/>
  <c r="E368" i="8"/>
  <c r="E112" i="8"/>
  <c r="D199" i="9"/>
  <c r="E411" i="8"/>
  <c r="J287" i="8"/>
  <c r="D317" i="9"/>
  <c r="E347" i="8"/>
  <c r="D337" i="8"/>
  <c r="D330" i="8"/>
  <c r="D376" i="8"/>
  <c r="D77" i="8"/>
  <c r="E215" i="8"/>
  <c r="D278" i="9"/>
  <c r="D71" i="8"/>
  <c r="D322" i="9"/>
  <c r="J366" i="8"/>
  <c r="J230" i="8"/>
  <c r="D292" i="8"/>
  <c r="J370" i="8"/>
  <c r="J265" i="8"/>
  <c r="J375" i="8"/>
  <c r="D356" i="8"/>
  <c r="J206" i="8"/>
  <c r="D210" i="9"/>
  <c r="D373" i="8"/>
  <c r="J350" i="8"/>
  <c r="D163" i="9"/>
  <c r="D127" i="9"/>
  <c r="D402" i="8"/>
  <c r="D202" i="8"/>
  <c r="J250" i="8"/>
  <c r="J297" i="8"/>
  <c r="J61" i="8"/>
  <c r="J266" i="8"/>
  <c r="E245" i="8"/>
  <c r="D85" i="9"/>
  <c r="D383" i="8"/>
  <c r="E92" i="8"/>
  <c r="E324" i="8"/>
  <c r="E224" i="8"/>
  <c r="D274" i="8"/>
  <c r="D80" i="8"/>
  <c r="D372" i="8"/>
  <c r="D356" i="9"/>
  <c r="E163" i="8"/>
  <c r="E409" i="8"/>
  <c r="E314" i="8"/>
  <c r="D281" i="8"/>
  <c r="E328" i="8"/>
  <c r="J402" i="8"/>
  <c r="D222" i="8"/>
  <c r="E101" i="8"/>
  <c r="E282" i="8"/>
  <c r="J115" i="8"/>
  <c r="J77" i="8"/>
  <c r="J85" i="8"/>
  <c r="D312" i="8"/>
  <c r="E397" i="8"/>
  <c r="D176" i="9"/>
  <c r="J254" i="8"/>
  <c r="E249" i="8"/>
  <c r="J307" i="8"/>
  <c r="J361" i="8"/>
  <c r="J60" i="8"/>
  <c r="E157" i="8"/>
  <c r="E231" i="8"/>
  <c r="D316" i="8"/>
  <c r="E154" i="8"/>
  <c r="J327" i="8"/>
  <c r="D362" i="8"/>
  <c r="D328" i="8"/>
  <c r="E248" i="8"/>
  <c r="J400" i="8"/>
  <c r="E103" i="8"/>
  <c r="D92" i="9"/>
  <c r="I92" i="9" l="1"/>
  <c r="F328" i="8"/>
  <c r="K328" i="8" s="1"/>
  <c r="L328" i="8" s="1"/>
  <c r="G328" i="8"/>
  <c r="G362" i="8"/>
  <c r="F362" i="8"/>
  <c r="K362" i="8" s="1"/>
  <c r="L362" i="8" s="1"/>
  <c r="F316" i="8"/>
  <c r="K316" i="8" s="1"/>
  <c r="L316" i="8" s="1"/>
  <c r="G316" i="8"/>
  <c r="G176" i="9"/>
  <c r="F176" i="9"/>
  <c r="K176" i="9" s="1"/>
  <c r="L176" i="9" s="1"/>
  <c r="G312" i="8"/>
  <c r="F312" i="8"/>
  <c r="K312" i="8" s="1"/>
  <c r="L312" i="8" s="1"/>
  <c r="F222" i="8"/>
  <c r="K222" i="8" s="1"/>
  <c r="L222" i="8" s="1"/>
  <c r="G222" i="8"/>
  <c r="F281" i="8"/>
  <c r="K281" i="8" s="1"/>
  <c r="L281" i="8" s="1"/>
  <c r="G281" i="8"/>
  <c r="F356" i="9"/>
  <c r="K356" i="9" s="1"/>
  <c r="L356" i="9" s="1"/>
  <c r="G356" i="9"/>
  <c r="G372" i="8"/>
  <c r="F372" i="8"/>
  <c r="K372" i="8" s="1"/>
  <c r="L372" i="8" s="1"/>
  <c r="G80" i="8"/>
  <c r="F80" i="8"/>
  <c r="K80" i="8" s="1"/>
  <c r="L80" i="8" s="1"/>
  <c r="G274" i="8"/>
  <c r="F274" i="8"/>
  <c r="K274" i="8" s="1"/>
  <c r="L274" i="8" s="1"/>
  <c r="G383" i="8"/>
  <c r="F383" i="8"/>
  <c r="K383" i="8" s="1"/>
  <c r="L383" i="8" s="1"/>
  <c r="F85" i="9"/>
  <c r="K85" i="9" s="1"/>
  <c r="L85" i="9" s="1"/>
  <c r="G85" i="9"/>
  <c r="F202" i="8"/>
  <c r="K202" i="8" s="1"/>
  <c r="L202" i="8" s="1"/>
  <c r="G202" i="8"/>
  <c r="G402" i="8"/>
  <c r="F402" i="8"/>
  <c r="K402" i="8" s="1"/>
  <c r="L402" i="8" s="1"/>
  <c r="G127" i="9"/>
  <c r="F127" i="9"/>
  <c r="K127" i="9" s="1"/>
  <c r="L127" i="9" s="1"/>
  <c r="F163" i="9"/>
  <c r="K163" i="9" s="1"/>
  <c r="L163" i="9" s="1"/>
  <c r="G163" i="9"/>
  <c r="I373" i="8"/>
  <c r="F210" i="9"/>
  <c r="K210" i="9" s="1"/>
  <c r="L210" i="9" s="1"/>
  <c r="G210" i="9"/>
  <c r="G356" i="8"/>
  <c r="F356" i="8"/>
  <c r="K356" i="8" s="1"/>
  <c r="L356" i="8" s="1"/>
  <c r="F292" i="8"/>
  <c r="K292" i="8" s="1"/>
  <c r="L292" i="8" s="1"/>
  <c r="G292" i="8"/>
  <c r="F322" i="9"/>
  <c r="K322" i="9" s="1"/>
  <c r="L322" i="9" s="1"/>
  <c r="G322" i="9"/>
  <c r="F71" i="8"/>
  <c r="K71" i="8" s="1"/>
  <c r="L71" i="8" s="1"/>
  <c r="G71" i="8"/>
  <c r="F278" i="9"/>
  <c r="K278" i="9" s="1"/>
  <c r="L278" i="9" s="1"/>
  <c r="G278" i="9"/>
  <c r="G77" i="8"/>
  <c r="F77" i="8"/>
  <c r="K77" i="8" s="1"/>
  <c r="L77" i="8" s="1"/>
  <c r="F376" i="8"/>
  <c r="K376" i="8" s="1"/>
  <c r="L376" i="8" s="1"/>
  <c r="G376" i="8"/>
  <c r="F330" i="8"/>
  <c r="K330" i="8" s="1"/>
  <c r="L330" i="8" s="1"/>
  <c r="G330" i="8"/>
  <c r="G337" i="8"/>
  <c r="F337" i="8"/>
  <c r="K337" i="8" s="1"/>
  <c r="L337" i="8" s="1"/>
  <c r="F317" i="9"/>
  <c r="K317" i="9" s="1"/>
  <c r="L317" i="9" s="1"/>
  <c r="G317" i="9"/>
  <c r="F199" i="9"/>
  <c r="K199" i="9" s="1"/>
  <c r="L199" i="9" s="1"/>
  <c r="G199" i="9"/>
  <c r="H137" i="9"/>
  <c r="F165" i="8"/>
  <c r="K165" i="8" s="1"/>
  <c r="L165" i="8" s="1"/>
  <c r="G165" i="8"/>
  <c r="G214" i="9"/>
  <c r="F214" i="9"/>
  <c r="K214" i="9" s="1"/>
  <c r="L214" i="9" s="1"/>
  <c r="F103" i="9"/>
  <c r="K103" i="9" s="1"/>
  <c r="L103" i="9" s="1"/>
  <c r="G103" i="9"/>
  <c r="F354" i="8"/>
  <c r="K354" i="8" s="1"/>
  <c r="L354" i="8" s="1"/>
  <c r="G354" i="8"/>
  <c r="G302" i="8"/>
  <c r="F302" i="8"/>
  <c r="K302" i="8" s="1"/>
  <c r="L302" i="8" s="1"/>
  <c r="G136" i="8"/>
  <c r="F136" i="8"/>
  <c r="K136" i="8" s="1"/>
  <c r="L136" i="8" s="1"/>
  <c r="F99" i="8"/>
  <c r="K99" i="8" s="1"/>
  <c r="L99" i="8" s="1"/>
  <c r="G99" i="8"/>
  <c r="G408" i="9"/>
  <c r="F408" i="9"/>
  <c r="K408" i="9" s="1"/>
  <c r="L408" i="9" s="1"/>
  <c r="F361" i="9"/>
  <c r="K361" i="9" s="1"/>
  <c r="L361" i="9" s="1"/>
  <c r="G361" i="9"/>
  <c r="F305" i="8"/>
  <c r="K305" i="8" s="1"/>
  <c r="L305" i="8" s="1"/>
  <c r="G305" i="8"/>
  <c r="F261" i="8"/>
  <c r="K261" i="8" s="1"/>
  <c r="L261" i="8" s="1"/>
  <c r="G261" i="8"/>
  <c r="G146" i="9"/>
  <c r="F146" i="9"/>
  <c r="K146" i="9" s="1"/>
  <c r="L146" i="9" s="1"/>
  <c r="F207" i="8"/>
  <c r="K207" i="8" s="1"/>
  <c r="L207" i="8" s="1"/>
  <c r="G207" i="8"/>
  <c r="F89" i="8"/>
  <c r="K89" i="8" s="1"/>
  <c r="L89" i="8" s="1"/>
  <c r="G89" i="8"/>
  <c r="G196" i="9"/>
  <c r="F196" i="9"/>
  <c r="K196" i="9" s="1"/>
  <c r="L196" i="9" s="1"/>
  <c r="H283" i="8"/>
  <c r="F176" i="8"/>
  <c r="K176" i="8" s="1"/>
  <c r="L176" i="8" s="1"/>
  <c r="G176" i="8"/>
  <c r="F267" i="8"/>
  <c r="K267" i="8" s="1"/>
  <c r="L267" i="8" s="1"/>
  <c r="G267" i="8"/>
  <c r="G239" i="9"/>
  <c r="F239" i="9"/>
  <c r="K239" i="9" s="1"/>
  <c r="L239" i="9" s="1"/>
  <c r="F315" i="8"/>
  <c r="K315" i="8" s="1"/>
  <c r="L315" i="8" s="1"/>
  <c r="G315" i="8"/>
  <c r="G208" i="9"/>
  <c r="F208" i="9"/>
  <c r="K208" i="9" s="1"/>
  <c r="L208" i="9" s="1"/>
  <c r="F360" i="8"/>
  <c r="K360" i="8" s="1"/>
  <c r="L360" i="8" s="1"/>
  <c r="G360" i="8"/>
  <c r="G405" i="8"/>
  <c r="F405" i="8"/>
  <c r="K405" i="8" s="1"/>
  <c r="L405" i="8" s="1"/>
  <c r="F391" i="8"/>
  <c r="K391" i="8" s="1"/>
  <c r="L391" i="8" s="1"/>
  <c r="G391" i="8"/>
  <c r="I352" i="9"/>
  <c r="F385" i="8"/>
  <c r="K385" i="8" s="1"/>
  <c r="L385" i="8" s="1"/>
  <c r="G385" i="8"/>
  <c r="F65" i="9"/>
  <c r="K65" i="9" s="1"/>
  <c r="L65" i="9" s="1"/>
  <c r="G65" i="9"/>
  <c r="G350" i="8"/>
  <c r="F350" i="8"/>
  <c r="K350" i="8" s="1"/>
  <c r="L350" i="8" s="1"/>
  <c r="G119" i="9"/>
  <c r="F119" i="9"/>
  <c r="K119" i="9" s="1"/>
  <c r="L119" i="9" s="1"/>
  <c r="F279" i="9"/>
  <c r="K279" i="9" s="1"/>
  <c r="L279" i="9" s="1"/>
  <c r="G279" i="9"/>
  <c r="H201" i="8"/>
  <c r="G244" i="9"/>
  <c r="F244" i="9"/>
  <c r="K244" i="9" s="1"/>
  <c r="L244" i="9" s="1"/>
  <c r="F257" i="8"/>
  <c r="K257" i="8" s="1"/>
  <c r="L257" i="8" s="1"/>
  <c r="G257" i="8"/>
  <c r="G184" i="9"/>
  <c r="F184" i="9"/>
  <c r="K184" i="9" s="1"/>
  <c r="L184" i="9" s="1"/>
  <c r="F119" i="8"/>
  <c r="K119" i="8" s="1"/>
  <c r="L119" i="8" s="1"/>
  <c r="G119" i="8"/>
  <c r="G181" i="9"/>
  <c r="F181" i="9"/>
  <c r="K181" i="9" s="1"/>
  <c r="L181" i="9" s="1"/>
  <c r="G229" i="9"/>
  <c r="F229" i="9"/>
  <c r="K229" i="9" s="1"/>
  <c r="L229" i="9" s="1"/>
  <c r="F65" i="8"/>
  <c r="K65" i="8" s="1"/>
  <c r="L65" i="8" s="1"/>
  <c r="G65" i="8"/>
  <c r="H180" i="8"/>
  <c r="G363" i="8"/>
  <c r="F363" i="8"/>
  <c r="K363" i="8" s="1"/>
  <c r="L363" i="8" s="1"/>
  <c r="G383" i="9"/>
  <c r="F383" i="9"/>
  <c r="K383" i="9" s="1"/>
  <c r="L383" i="9" s="1"/>
  <c r="G125" i="8"/>
  <c r="F125" i="8"/>
  <c r="K125" i="8" s="1"/>
  <c r="L125" i="8" s="1"/>
  <c r="G205" i="9"/>
  <c r="F205" i="9"/>
  <c r="K205" i="9" s="1"/>
  <c r="L205" i="9" s="1"/>
  <c r="F306" i="9"/>
  <c r="K306" i="9" s="1"/>
  <c r="L306" i="9" s="1"/>
  <c r="G306" i="9"/>
  <c r="F380" i="8"/>
  <c r="K380" i="8" s="1"/>
  <c r="L380" i="8" s="1"/>
  <c r="G380" i="8"/>
  <c r="F76" i="8"/>
  <c r="K76" i="8" s="1"/>
  <c r="L76" i="8" s="1"/>
  <c r="G76" i="8"/>
  <c r="F379" i="8"/>
  <c r="K379" i="8" s="1"/>
  <c r="L379" i="8" s="1"/>
  <c r="G379" i="8"/>
  <c r="G386" i="9"/>
  <c r="F386" i="9"/>
  <c r="K386" i="9" s="1"/>
  <c r="L386" i="9" s="1"/>
  <c r="G300" i="9"/>
  <c r="F300" i="9"/>
  <c r="K300" i="9" s="1"/>
  <c r="L300" i="9" s="1"/>
  <c r="F266" i="9"/>
  <c r="K266" i="9" s="1"/>
  <c r="L266" i="9" s="1"/>
  <c r="G266" i="9"/>
  <c r="I233" i="8"/>
  <c r="G385" i="9"/>
  <c r="F385" i="9"/>
  <c r="K385" i="9" s="1"/>
  <c r="L385" i="9" s="1"/>
  <c r="G257" i="9"/>
  <c r="F257" i="9"/>
  <c r="K257" i="9" s="1"/>
  <c r="L257" i="9" s="1"/>
  <c r="G189" i="8"/>
  <c r="F189" i="8"/>
  <c r="K189" i="8" s="1"/>
  <c r="L189" i="8" s="1"/>
  <c r="F394" i="8"/>
  <c r="K394" i="8" s="1"/>
  <c r="L394" i="8" s="1"/>
  <c r="G394" i="8"/>
  <c r="F345" i="8"/>
  <c r="K345" i="8" s="1"/>
  <c r="L345" i="8" s="1"/>
  <c r="G345" i="8"/>
  <c r="F343" i="8"/>
  <c r="K343" i="8" s="1"/>
  <c r="L343" i="8" s="1"/>
  <c r="G343" i="8"/>
  <c r="G216" i="8"/>
  <c r="F216" i="8"/>
  <c r="K216" i="8" s="1"/>
  <c r="L216" i="8" s="1"/>
  <c r="G264" i="9"/>
  <c r="F264" i="9"/>
  <c r="K264" i="9" s="1"/>
  <c r="L264" i="9" s="1"/>
  <c r="G406" i="9"/>
  <c r="F406" i="9"/>
  <c r="K406" i="9" s="1"/>
  <c r="L406" i="9" s="1"/>
  <c r="G71" i="9"/>
  <c r="F71" i="9"/>
  <c r="K71" i="9" s="1"/>
  <c r="L71" i="9" s="1"/>
  <c r="F317" i="8"/>
  <c r="K317" i="8" s="1"/>
  <c r="L317" i="8" s="1"/>
  <c r="G317" i="8"/>
  <c r="G55" i="9"/>
  <c r="F55" i="9"/>
  <c r="K55" i="9" s="1"/>
  <c r="L55" i="9" s="1"/>
  <c r="G160" i="8"/>
  <c r="F160" i="8"/>
  <c r="K160" i="8" s="1"/>
  <c r="L160" i="8" s="1"/>
  <c r="F334" i="8"/>
  <c r="K334" i="8" s="1"/>
  <c r="L334" i="8" s="1"/>
  <c r="G334" i="8"/>
  <c r="F284" i="9"/>
  <c r="K284" i="9" s="1"/>
  <c r="L284" i="9" s="1"/>
  <c r="G284" i="9"/>
  <c r="G401" i="8"/>
  <c r="F401" i="8"/>
  <c r="K401" i="8" s="1"/>
  <c r="L401" i="8" s="1"/>
  <c r="G150" i="8"/>
  <c r="F150" i="8"/>
  <c r="K150" i="8" s="1"/>
  <c r="L150" i="8" s="1"/>
  <c r="G226" i="8"/>
  <c r="F226" i="8"/>
  <c r="K226" i="8" s="1"/>
  <c r="L226" i="8" s="1"/>
  <c r="F237" i="9"/>
  <c r="K237" i="9" s="1"/>
  <c r="L237" i="9" s="1"/>
  <c r="G237" i="9"/>
  <c r="G405" i="9"/>
  <c r="F405" i="9"/>
  <c r="K405" i="9" s="1"/>
  <c r="L405" i="9" s="1"/>
  <c r="G87" i="9"/>
  <c r="F87" i="9"/>
  <c r="K87" i="9" s="1"/>
  <c r="L87" i="9" s="1"/>
  <c r="I252" i="9"/>
  <c r="I393" i="8"/>
  <c r="F351" i="9"/>
  <c r="K351" i="9" s="1"/>
  <c r="L351" i="9" s="1"/>
  <c r="G351" i="9"/>
  <c r="F391" i="9"/>
  <c r="K391" i="9" s="1"/>
  <c r="L391" i="9" s="1"/>
  <c r="G391" i="9"/>
  <c r="G370" i="8"/>
  <c r="F370" i="8"/>
  <c r="K370" i="8" s="1"/>
  <c r="L370" i="8" s="1"/>
  <c r="F308" i="8"/>
  <c r="K308" i="8" s="1"/>
  <c r="L308" i="8" s="1"/>
  <c r="G308" i="8"/>
  <c r="G392" i="8"/>
  <c r="F392" i="8"/>
  <c r="K392" i="8" s="1"/>
  <c r="L392" i="8" s="1"/>
  <c r="G128" i="9"/>
  <c r="F128" i="9"/>
  <c r="K128" i="9" s="1"/>
  <c r="L128" i="9" s="1"/>
  <c r="F135" i="9"/>
  <c r="K135" i="9" s="1"/>
  <c r="L135" i="9" s="1"/>
  <c r="G135" i="9"/>
  <c r="F234" i="8"/>
  <c r="K234" i="8" s="1"/>
  <c r="L234" i="8" s="1"/>
  <c r="G234" i="8"/>
  <c r="G81" i="8"/>
  <c r="F81" i="8"/>
  <c r="K81" i="8" s="1"/>
  <c r="L81" i="8" s="1"/>
  <c r="G400" i="8"/>
  <c r="F400" i="8"/>
  <c r="K400" i="8" s="1"/>
  <c r="L400" i="8" s="1"/>
  <c r="G181" i="8"/>
  <c r="F181" i="8"/>
  <c r="K181" i="8" s="1"/>
  <c r="L181" i="8" s="1"/>
  <c r="I392" i="9"/>
  <c r="F342" i="8"/>
  <c r="K342" i="8" s="1"/>
  <c r="L342" i="8" s="1"/>
  <c r="G342" i="8"/>
  <c r="G178" i="9"/>
  <c r="F178" i="9"/>
  <c r="K178" i="9" s="1"/>
  <c r="L178" i="9" s="1"/>
  <c r="F78" i="9"/>
  <c r="K78" i="9" s="1"/>
  <c r="L78" i="9" s="1"/>
  <c r="G78" i="9"/>
  <c r="F86" i="8"/>
  <c r="K86" i="8" s="1"/>
  <c r="L86" i="8" s="1"/>
  <c r="G86" i="8"/>
  <c r="F277" i="8"/>
  <c r="K277" i="8" s="1"/>
  <c r="L277" i="8" s="1"/>
  <c r="G277" i="8"/>
  <c r="G72" i="8"/>
  <c r="F72" i="8"/>
  <c r="K72" i="8" s="1"/>
  <c r="L72" i="8" s="1"/>
  <c r="G326" i="8"/>
  <c r="F326" i="8"/>
  <c r="G377" i="8"/>
  <c r="F377" i="8"/>
  <c r="K377" i="8" s="1"/>
  <c r="L377" i="8" s="1"/>
  <c r="H282" i="9"/>
  <c r="H158" i="9"/>
  <c r="H54" i="8"/>
  <c r="F187" i="8"/>
  <c r="K187" i="8" s="1"/>
  <c r="L187" i="8" s="1"/>
  <c r="G187" i="8"/>
  <c r="G382" i="8"/>
  <c r="F382" i="8"/>
  <c r="K382" i="8" s="1"/>
  <c r="L382" i="8" s="1"/>
  <c r="F59" i="8"/>
  <c r="K59" i="8" s="1"/>
  <c r="L59" i="8" s="1"/>
  <c r="G59" i="8"/>
  <c r="G247" i="8"/>
  <c r="F247" i="8"/>
  <c r="K247" i="8" s="1"/>
  <c r="L247" i="8" s="1"/>
  <c r="F76" i="9"/>
  <c r="K76" i="9" s="1"/>
  <c r="L76" i="9" s="1"/>
  <c r="G76" i="9"/>
  <c r="G298" i="9"/>
  <c r="F298" i="9"/>
  <c r="K298" i="9" s="1"/>
  <c r="L298" i="9" s="1"/>
  <c r="G148" i="8"/>
  <c r="F148" i="8"/>
  <c r="K148" i="8" s="1"/>
  <c r="L148" i="8" s="1"/>
  <c r="G189" i="9"/>
  <c r="F189" i="9"/>
  <c r="K189" i="9" s="1"/>
  <c r="L189" i="9" s="1"/>
  <c r="F232" i="8"/>
  <c r="K232" i="8" s="1"/>
  <c r="L232" i="8" s="1"/>
  <c r="G232" i="8"/>
  <c r="G300" i="8"/>
  <c r="F300" i="8"/>
  <c r="K300" i="8" s="1"/>
  <c r="L300" i="8" s="1"/>
  <c r="F225" i="8"/>
  <c r="K225" i="8" s="1"/>
  <c r="L225" i="8" s="1"/>
  <c r="G225" i="8"/>
  <c r="G185" i="8"/>
  <c r="F185" i="8"/>
  <c r="K185" i="8" s="1"/>
  <c r="L185" i="8" s="1"/>
  <c r="G134" i="8"/>
  <c r="F134" i="8"/>
  <c r="K134" i="8" s="1"/>
  <c r="L134" i="8" s="1"/>
  <c r="F96" i="9"/>
  <c r="K96" i="9" s="1"/>
  <c r="L96" i="9" s="1"/>
  <c r="G96" i="9"/>
  <c r="G92" i="8"/>
  <c r="F92" i="8"/>
  <c r="K92" i="8" s="1"/>
  <c r="L92" i="8" s="1"/>
  <c r="G309" i="8"/>
  <c r="F309" i="8"/>
  <c r="K309" i="8" s="1"/>
  <c r="L309" i="8" s="1"/>
  <c r="G83" i="9"/>
  <c r="F83" i="9"/>
  <c r="K83" i="9" s="1"/>
  <c r="L83" i="9" s="1"/>
  <c r="F333" i="9"/>
  <c r="K333" i="9" s="1"/>
  <c r="L333" i="9" s="1"/>
  <c r="G333" i="9"/>
  <c r="F371" i="8"/>
  <c r="G371" i="8"/>
  <c r="G387" i="8"/>
  <c r="F387" i="8"/>
  <c r="K387" i="8" s="1"/>
  <c r="L387" i="8" s="1"/>
  <c r="F188" i="8"/>
  <c r="K188" i="8" s="1"/>
  <c r="L188" i="8" s="1"/>
  <c r="G188" i="8"/>
  <c r="I73" i="8"/>
  <c r="F57" i="8"/>
  <c r="K57" i="8" s="1"/>
  <c r="L57" i="8" s="1"/>
  <c r="G57" i="8"/>
  <c r="G129" i="9"/>
  <c r="F129" i="9"/>
  <c r="K129" i="9" s="1"/>
  <c r="L129" i="9" s="1"/>
  <c r="F61" i="9"/>
  <c r="K61" i="9" s="1"/>
  <c r="L61" i="9" s="1"/>
  <c r="G61" i="9"/>
  <c r="F116" i="8"/>
  <c r="K116" i="8" s="1"/>
  <c r="L116" i="8" s="1"/>
  <c r="G116" i="8"/>
  <c r="F269" i="9"/>
  <c r="K269" i="9" s="1"/>
  <c r="L269" i="9" s="1"/>
  <c r="G269" i="9"/>
  <c r="G172" i="8"/>
  <c r="F172" i="8"/>
  <c r="K172" i="8" s="1"/>
  <c r="L172" i="8" s="1"/>
  <c r="F166" i="8"/>
  <c r="K166" i="8" s="1"/>
  <c r="L166" i="8" s="1"/>
  <c r="G166" i="8"/>
  <c r="F347" i="8"/>
  <c r="K347" i="8" s="1"/>
  <c r="L347" i="8" s="1"/>
  <c r="G347" i="8"/>
  <c r="F293" i="9"/>
  <c r="K293" i="9" s="1"/>
  <c r="L293" i="9" s="1"/>
  <c r="G293" i="9"/>
  <c r="I212" i="9"/>
  <c r="F124" i="9"/>
  <c r="K124" i="9" s="1"/>
  <c r="L124" i="9" s="1"/>
  <c r="G124" i="9"/>
  <c r="I412" i="9"/>
  <c r="G69" i="8"/>
  <c r="F69" i="8"/>
  <c r="K69" i="8" s="1"/>
  <c r="L69" i="8" s="1"/>
  <c r="F62" i="9"/>
  <c r="K62" i="9" s="1"/>
  <c r="L62" i="9" s="1"/>
  <c r="G62" i="9"/>
  <c r="F387" i="9"/>
  <c r="K387" i="9" s="1"/>
  <c r="L387" i="9" s="1"/>
  <c r="G387" i="9"/>
  <c r="F97" i="8"/>
  <c r="K97" i="8" s="1"/>
  <c r="L97" i="8" s="1"/>
  <c r="G97" i="8"/>
  <c r="F280" i="9"/>
  <c r="K280" i="9" s="1"/>
  <c r="L280" i="9" s="1"/>
  <c r="G280" i="9"/>
  <c r="G137" i="8"/>
  <c r="F137" i="8"/>
  <c r="K137" i="8" s="1"/>
  <c r="L137" i="8" s="1"/>
  <c r="G297" i="8"/>
  <c r="F297" i="8"/>
  <c r="K297" i="8" s="1"/>
  <c r="L297" i="8" s="1"/>
  <c r="F295" i="9"/>
  <c r="K295" i="9" s="1"/>
  <c r="L295" i="9" s="1"/>
  <c r="G295" i="9"/>
  <c r="F263" i="9"/>
  <c r="K263" i="9" s="1"/>
  <c r="L263" i="9" s="1"/>
  <c r="G263" i="9"/>
  <c r="G341" i="8"/>
  <c r="F341" i="8"/>
  <c r="K341" i="8" s="1"/>
  <c r="L341" i="8" s="1"/>
  <c r="G104" i="8"/>
  <c r="F104" i="8"/>
  <c r="K104" i="8" s="1"/>
  <c r="L104" i="8" s="1"/>
  <c r="F82" i="9"/>
  <c r="K82" i="9" s="1"/>
  <c r="L82" i="9" s="1"/>
  <c r="G82" i="9"/>
  <c r="F299" i="8"/>
  <c r="K299" i="8" s="1"/>
  <c r="L299" i="8" s="1"/>
  <c r="G299" i="8"/>
  <c r="F411" i="9"/>
  <c r="K411" i="9" s="1"/>
  <c r="L411" i="9" s="1"/>
  <c r="G411" i="9"/>
  <c r="F140" i="9"/>
  <c r="K140" i="9" s="1"/>
  <c r="L140" i="9" s="1"/>
  <c r="G140" i="9"/>
  <c r="G259" i="9"/>
  <c r="F259" i="9"/>
  <c r="K259" i="9" s="1"/>
  <c r="L259" i="9" s="1"/>
  <c r="F154" i="8"/>
  <c r="K154" i="8" s="1"/>
  <c r="L154" i="8" s="1"/>
  <c r="G154" i="8"/>
  <c r="G265" i="8"/>
  <c r="F265" i="8"/>
  <c r="K265" i="8" s="1"/>
  <c r="L265" i="8" s="1"/>
  <c r="F320" i="8"/>
  <c r="K320" i="8" s="1"/>
  <c r="L320" i="8" s="1"/>
  <c r="G320" i="8"/>
  <c r="F79" i="9"/>
  <c r="K79" i="9" s="1"/>
  <c r="L79" i="9" s="1"/>
  <c r="G79" i="9"/>
  <c r="F142" i="8"/>
  <c r="K142" i="8" s="1"/>
  <c r="L142" i="8" s="1"/>
  <c r="G142" i="8"/>
  <c r="F79" i="8"/>
  <c r="K79" i="8" s="1"/>
  <c r="L79" i="8" s="1"/>
  <c r="G79" i="8"/>
  <c r="G180" i="9"/>
  <c r="F180" i="9"/>
  <c r="K180" i="9" s="1"/>
  <c r="L180" i="9" s="1"/>
  <c r="G136" i="9"/>
  <c r="F136" i="9"/>
  <c r="K136" i="9" s="1"/>
  <c r="L136" i="9" s="1"/>
  <c r="G367" i="8"/>
  <c r="F367" i="8"/>
  <c r="K367" i="8" s="1"/>
  <c r="L367" i="8" s="1"/>
  <c r="F394" i="9"/>
  <c r="K394" i="9" s="1"/>
  <c r="L394" i="9" s="1"/>
  <c r="G394" i="9"/>
  <c r="G216" i="9"/>
  <c r="F216" i="9"/>
  <c r="K216" i="9" s="1"/>
  <c r="L216" i="9" s="1"/>
  <c r="G290" i="9"/>
  <c r="F290" i="9"/>
  <c r="K290" i="9" s="1"/>
  <c r="L290" i="9" s="1"/>
  <c r="F109" i="8"/>
  <c r="K109" i="8" s="1"/>
  <c r="L109" i="8" s="1"/>
  <c r="G109" i="8"/>
  <c r="F202" i="9"/>
  <c r="K202" i="9" s="1"/>
  <c r="L202" i="9" s="1"/>
  <c r="G202" i="9"/>
  <c r="G265" i="9"/>
  <c r="F265" i="9"/>
  <c r="K265" i="9" s="1"/>
  <c r="L265" i="9" s="1"/>
  <c r="G198" i="9"/>
  <c r="F198" i="9"/>
  <c r="K198" i="9" s="1"/>
  <c r="L198" i="9" s="1"/>
  <c r="G325" i="9"/>
  <c r="F325" i="9"/>
  <c r="K325" i="9" s="1"/>
  <c r="L325" i="9" s="1"/>
  <c r="F198" i="8"/>
  <c r="K198" i="8" s="1"/>
  <c r="L198" i="8" s="1"/>
  <c r="G198" i="8"/>
  <c r="F58" i="8"/>
  <c r="K58" i="8" s="1"/>
  <c r="L58" i="8" s="1"/>
  <c r="G58" i="8"/>
  <c r="G404" i="8"/>
  <c r="F404" i="8"/>
  <c r="K404" i="8" s="1"/>
  <c r="L404" i="8" s="1"/>
  <c r="F201" i="9"/>
  <c r="K201" i="9" s="1"/>
  <c r="L201" i="9" s="1"/>
  <c r="G201" i="9"/>
  <c r="F340" i="9"/>
  <c r="K340" i="9" s="1"/>
  <c r="L340" i="9" s="1"/>
  <c r="G340" i="9"/>
  <c r="F121" i="9"/>
  <c r="K121" i="9" s="1"/>
  <c r="L121" i="9" s="1"/>
  <c r="G121" i="9"/>
  <c r="H390" i="8"/>
  <c r="F161" i="8"/>
  <c r="K161" i="8" s="1"/>
  <c r="L161" i="8" s="1"/>
  <c r="G161" i="8"/>
  <c r="F178" i="8"/>
  <c r="K178" i="8" s="1"/>
  <c r="L178" i="8" s="1"/>
  <c r="G178" i="8"/>
  <c r="F307" i="9"/>
  <c r="K307" i="9" s="1"/>
  <c r="L307" i="9" s="1"/>
  <c r="G307" i="9"/>
  <c r="F104" i="9"/>
  <c r="K104" i="9" s="1"/>
  <c r="L104" i="9" s="1"/>
  <c r="G104" i="9"/>
  <c r="H200" i="9"/>
  <c r="G101" i="8"/>
  <c r="F101" i="8"/>
  <c r="K101" i="8" s="1"/>
  <c r="L101" i="8" s="1"/>
  <c r="G326" i="9"/>
  <c r="F326" i="9"/>
  <c r="K326" i="9" s="1"/>
  <c r="L326" i="9" s="1"/>
  <c r="F74" i="8"/>
  <c r="K74" i="8" s="1"/>
  <c r="L74" i="8" s="1"/>
  <c r="G74" i="8"/>
  <c r="F191" i="9"/>
  <c r="K191" i="9" s="1"/>
  <c r="L191" i="9" s="1"/>
  <c r="G191" i="9"/>
  <c r="G341" i="9"/>
  <c r="F341" i="9"/>
  <c r="K341" i="9" s="1"/>
  <c r="L341" i="9" s="1"/>
  <c r="F344" i="9"/>
  <c r="K344" i="9" s="1"/>
  <c r="L344" i="9" s="1"/>
  <c r="G344" i="9"/>
  <c r="F58" i="9"/>
  <c r="K58" i="9" s="1"/>
  <c r="L58" i="9" s="1"/>
  <c r="G58" i="9"/>
  <c r="I132" i="9"/>
  <c r="H179" i="9"/>
  <c r="G329" i="8"/>
  <c r="F329" i="8"/>
  <c r="K329" i="8" s="1"/>
  <c r="L329" i="8" s="1"/>
  <c r="F186" i="8"/>
  <c r="K186" i="8" s="1"/>
  <c r="L186" i="8" s="1"/>
  <c r="G186" i="8"/>
  <c r="H75" i="8"/>
  <c r="G238" i="8"/>
  <c r="F238" i="8"/>
  <c r="K238" i="8" s="1"/>
  <c r="L238" i="8" s="1"/>
  <c r="G131" i="8"/>
  <c r="F131" i="8"/>
  <c r="K131" i="8" s="1"/>
  <c r="L131" i="8" s="1"/>
  <c r="F337" i="9"/>
  <c r="K337" i="9" s="1"/>
  <c r="L337" i="9" s="1"/>
  <c r="G337" i="9"/>
  <c r="G339" i="9"/>
  <c r="F339" i="9"/>
  <c r="K339" i="9" s="1"/>
  <c r="L339" i="9" s="1"/>
  <c r="F126" i="8"/>
  <c r="K126" i="8" s="1"/>
  <c r="L126" i="8" s="1"/>
  <c r="G126" i="8"/>
  <c r="F187" i="9"/>
  <c r="K187" i="9" s="1"/>
  <c r="L187" i="9" s="1"/>
  <c r="G187" i="9"/>
  <c r="F352" i="8"/>
  <c r="K352" i="8" s="1"/>
  <c r="L352" i="8" s="1"/>
  <c r="G352" i="8"/>
  <c r="G316" i="9"/>
  <c r="F316" i="9"/>
  <c r="K316" i="9" s="1"/>
  <c r="L316" i="9" s="1"/>
  <c r="F168" i="8"/>
  <c r="K168" i="8" s="1"/>
  <c r="L168" i="8" s="1"/>
  <c r="G168" i="8"/>
  <c r="G183" i="8"/>
  <c r="F183" i="8"/>
  <c r="K183" i="8" s="1"/>
  <c r="L183" i="8" s="1"/>
  <c r="G305" i="9"/>
  <c r="F305" i="9"/>
  <c r="K305" i="9" s="1"/>
  <c r="L305" i="9" s="1"/>
  <c r="F167" i="8"/>
  <c r="K167" i="8" s="1"/>
  <c r="L167" i="8" s="1"/>
  <c r="G167" i="8"/>
  <c r="F364" i="9"/>
  <c r="K364" i="9" s="1"/>
  <c r="L364" i="9" s="1"/>
  <c r="G364" i="9"/>
  <c r="G322" i="8"/>
  <c r="F322" i="8"/>
  <c r="K322" i="8" s="1"/>
  <c r="L322" i="8" s="1"/>
  <c r="G298" i="8"/>
  <c r="F298" i="8"/>
  <c r="K298" i="8" s="1"/>
  <c r="L298" i="8" s="1"/>
  <c r="F386" i="8"/>
  <c r="K386" i="8" s="1"/>
  <c r="L386" i="8" s="1"/>
  <c r="G386" i="8"/>
  <c r="G125" i="9"/>
  <c r="F125" i="9"/>
  <c r="K125" i="9" s="1"/>
  <c r="L125" i="9" s="1"/>
  <c r="G94" i="9"/>
  <c r="F94" i="9"/>
  <c r="K94" i="9" s="1"/>
  <c r="L94" i="9" s="1"/>
  <c r="F234" i="9"/>
  <c r="K234" i="9" s="1"/>
  <c r="L234" i="9" s="1"/>
  <c r="G234" i="9"/>
  <c r="F251" i="9"/>
  <c r="K251" i="9" s="1"/>
  <c r="L251" i="9" s="1"/>
  <c r="G251" i="9"/>
  <c r="G224" i="9"/>
  <c r="F224" i="9"/>
  <c r="K224" i="9" s="1"/>
  <c r="L224" i="9" s="1"/>
  <c r="G170" i="8"/>
  <c r="F170" i="8"/>
  <c r="K170" i="8" s="1"/>
  <c r="L170" i="8" s="1"/>
  <c r="G345" i="9"/>
  <c r="F345" i="9"/>
  <c r="K345" i="9" s="1"/>
  <c r="L345" i="9" s="1"/>
  <c r="G60" i="8"/>
  <c r="F60" i="8"/>
  <c r="K60" i="8" s="1"/>
  <c r="L60" i="8" s="1"/>
  <c r="G409" i="8"/>
  <c r="F409" i="8"/>
  <c r="K409" i="8" s="1"/>
  <c r="L409" i="8" s="1"/>
  <c r="F274" i="9"/>
  <c r="K274" i="9" s="1"/>
  <c r="L274" i="9" s="1"/>
  <c r="G274" i="9"/>
  <c r="G188" i="9"/>
  <c r="F188" i="9"/>
  <c r="K188" i="9" s="1"/>
  <c r="L188" i="9" s="1"/>
  <c r="G144" i="8"/>
  <c r="F144" i="8"/>
  <c r="K144" i="8" s="1"/>
  <c r="L144" i="8" s="1"/>
  <c r="F209" i="8"/>
  <c r="K209" i="8" s="1"/>
  <c r="L209" i="8" s="1"/>
  <c r="G209" i="8"/>
  <c r="F384" i="8"/>
  <c r="K384" i="8" s="1"/>
  <c r="L384" i="8" s="1"/>
  <c r="G384" i="8"/>
  <c r="F152" i="8"/>
  <c r="K152" i="8" s="1"/>
  <c r="L152" i="8" s="1"/>
  <c r="G152" i="8"/>
  <c r="F109" i="9"/>
  <c r="K109" i="9" s="1"/>
  <c r="L109" i="9" s="1"/>
  <c r="G109" i="9"/>
  <c r="G100" i="8"/>
  <c r="F100" i="8"/>
  <c r="K100" i="8" s="1"/>
  <c r="L100" i="8" s="1"/>
  <c r="G164" i="9"/>
  <c r="F164" i="9"/>
  <c r="K164" i="9" s="1"/>
  <c r="L164" i="9" s="1"/>
  <c r="I113" i="8"/>
  <c r="F186" i="9"/>
  <c r="K186" i="9" s="1"/>
  <c r="L186" i="9" s="1"/>
  <c r="G186" i="9"/>
  <c r="G355" i="9"/>
  <c r="F355" i="9"/>
  <c r="K355" i="9" s="1"/>
  <c r="L355" i="9" s="1"/>
  <c r="F108" i="9"/>
  <c r="K108" i="9" s="1"/>
  <c r="L108" i="9" s="1"/>
  <c r="G108" i="9"/>
  <c r="F122" i="8"/>
  <c r="K122" i="8" s="1"/>
  <c r="L122" i="8" s="1"/>
  <c r="G122" i="8"/>
  <c r="F280" i="8"/>
  <c r="K280" i="8" s="1"/>
  <c r="L280" i="8" s="1"/>
  <c r="G280" i="8"/>
  <c r="H96" i="8"/>
  <c r="G130" i="8"/>
  <c r="F130" i="8"/>
  <c r="K130" i="8" s="1"/>
  <c r="L130" i="8" s="1"/>
  <c r="F169" i="9"/>
  <c r="K169" i="9" s="1"/>
  <c r="L169" i="9" s="1"/>
  <c r="G169" i="9"/>
  <c r="F182" i="8"/>
  <c r="K182" i="8" s="1"/>
  <c r="L182" i="8" s="1"/>
  <c r="G182" i="8"/>
  <c r="G84" i="9"/>
  <c r="F84" i="9"/>
  <c r="K84" i="9" s="1"/>
  <c r="L84" i="9" s="1"/>
  <c r="I253" i="8"/>
  <c r="F223" i="8"/>
  <c r="K223" i="8" s="1"/>
  <c r="L223" i="8" s="1"/>
  <c r="G223" i="8"/>
  <c r="F353" i="9"/>
  <c r="K353" i="9" s="1"/>
  <c r="L353" i="9" s="1"/>
  <c r="G353" i="9"/>
  <c r="H127" i="8"/>
  <c r="G162" i="8"/>
  <c r="F162" i="8"/>
  <c r="K162" i="8" s="1"/>
  <c r="L162" i="8" s="1"/>
  <c r="G107" i="9"/>
  <c r="F107" i="9"/>
  <c r="K107" i="9" s="1"/>
  <c r="L107" i="9" s="1"/>
  <c r="F128" i="8"/>
  <c r="K128" i="8" s="1"/>
  <c r="L128" i="8" s="1"/>
  <c r="G128" i="8"/>
  <c r="G151" i="9"/>
  <c r="F151" i="9"/>
  <c r="K151" i="9" s="1"/>
  <c r="L151" i="9" s="1"/>
  <c r="I312" i="9"/>
  <c r="F139" i="9"/>
  <c r="K139" i="9" s="1"/>
  <c r="L139" i="9" s="1"/>
  <c r="G139" i="9"/>
  <c r="G407" i="8"/>
  <c r="F407" i="8"/>
  <c r="K407" i="8" s="1"/>
  <c r="L407" i="8" s="1"/>
  <c r="F166" i="9"/>
  <c r="K166" i="9" s="1"/>
  <c r="L166" i="9" s="1"/>
  <c r="G166" i="9"/>
  <c r="G256" i="9"/>
  <c r="F256" i="9"/>
  <c r="K256" i="9" s="1"/>
  <c r="L256" i="9" s="1"/>
  <c r="G56" i="8"/>
  <c r="F56" i="8"/>
  <c r="K56" i="8" s="1"/>
  <c r="L56" i="8" s="1"/>
  <c r="F230" i="8"/>
  <c r="K230" i="8" s="1"/>
  <c r="L230" i="8" s="1"/>
  <c r="G230" i="8"/>
  <c r="F226" i="9"/>
  <c r="K226" i="9" s="1"/>
  <c r="L226" i="9" s="1"/>
  <c r="G226" i="9"/>
  <c r="F117" i="9"/>
  <c r="K117" i="9" s="1"/>
  <c r="L117" i="9" s="1"/>
  <c r="G117" i="9"/>
  <c r="G260" i="9"/>
  <c r="F260" i="9"/>
  <c r="K260" i="9" s="1"/>
  <c r="L260" i="9" s="1"/>
  <c r="G185" i="9"/>
  <c r="F185" i="9"/>
  <c r="K185" i="9" s="1"/>
  <c r="L185" i="9" s="1"/>
  <c r="G134" i="9"/>
  <c r="F134" i="9"/>
  <c r="K134" i="9" s="1"/>
  <c r="L134" i="9" s="1"/>
  <c r="G366" i="9"/>
  <c r="F366" i="9"/>
  <c r="K366" i="9" s="1"/>
  <c r="L366" i="9" s="1"/>
  <c r="F264" i="8"/>
  <c r="K264" i="8" s="1"/>
  <c r="L264" i="8" s="1"/>
  <c r="G264" i="8"/>
  <c r="F100" i="9"/>
  <c r="K100" i="9" s="1"/>
  <c r="L100" i="9" s="1"/>
  <c r="G100" i="9"/>
  <c r="I173" i="8"/>
  <c r="I133" i="8"/>
  <c r="F219" i="8"/>
  <c r="K219" i="8" s="1"/>
  <c r="L219" i="8" s="1"/>
  <c r="G219" i="8"/>
  <c r="G156" i="8"/>
  <c r="F156" i="8"/>
  <c r="K156" i="8" s="1"/>
  <c r="L156" i="8" s="1"/>
  <c r="G199" i="8"/>
  <c r="F199" i="8"/>
  <c r="F63" i="9"/>
  <c r="K63" i="9" s="1"/>
  <c r="L63" i="9" s="1"/>
  <c r="G63" i="9"/>
  <c r="F78" i="8"/>
  <c r="K78" i="8" s="1"/>
  <c r="L78" i="8" s="1"/>
  <c r="G78" i="8"/>
  <c r="G114" i="9"/>
  <c r="F114" i="9"/>
  <c r="K114" i="9" s="1"/>
  <c r="L114" i="9" s="1"/>
  <c r="F231" i="9"/>
  <c r="K231" i="9" s="1"/>
  <c r="L231" i="9" s="1"/>
  <c r="G231" i="9"/>
  <c r="F335" i="8"/>
  <c r="K335" i="8" s="1"/>
  <c r="L335" i="8" s="1"/>
  <c r="G335" i="8"/>
  <c r="H159" i="8"/>
  <c r="G254" i="9"/>
  <c r="F254" i="9"/>
  <c r="K254" i="9" s="1"/>
  <c r="L254" i="9" s="1"/>
  <c r="F203" i="8"/>
  <c r="G203" i="8"/>
  <c r="G83" i="8"/>
  <c r="F83" i="8"/>
  <c r="K83" i="8" s="1"/>
  <c r="L83" i="8" s="1"/>
  <c r="F343" i="9"/>
  <c r="K343" i="9" s="1"/>
  <c r="L343" i="9" s="1"/>
  <c r="G343" i="9"/>
  <c r="G241" i="8"/>
  <c r="F241" i="8"/>
  <c r="K241" i="8" s="1"/>
  <c r="L241" i="8" s="1"/>
  <c r="G206" i="8"/>
  <c r="F206" i="8"/>
  <c r="K206" i="8" s="1"/>
  <c r="L206" i="8" s="1"/>
  <c r="F254" i="8"/>
  <c r="K254" i="8" s="1"/>
  <c r="L254" i="8" s="1"/>
  <c r="G254" i="8"/>
  <c r="F107" i="8"/>
  <c r="K107" i="8" s="1"/>
  <c r="L107" i="8" s="1"/>
  <c r="G107" i="8"/>
  <c r="G260" i="8"/>
  <c r="F260" i="8"/>
  <c r="K260" i="8" s="1"/>
  <c r="L260" i="8" s="1"/>
  <c r="G286" i="8"/>
  <c r="F286" i="8"/>
  <c r="K286" i="8" s="1"/>
  <c r="L286" i="8" s="1"/>
  <c r="G177" i="9"/>
  <c r="F177" i="9"/>
  <c r="K177" i="9" s="1"/>
  <c r="L177" i="9" s="1"/>
  <c r="G93" i="9"/>
  <c r="F93" i="9"/>
  <c r="K93" i="9" s="1"/>
  <c r="L93" i="9" s="1"/>
  <c r="F291" i="8"/>
  <c r="K291" i="8" s="1"/>
  <c r="L291" i="8" s="1"/>
  <c r="G291" i="8"/>
  <c r="G193" i="9"/>
  <c r="F193" i="9"/>
  <c r="K193" i="9" s="1"/>
  <c r="L193" i="9" s="1"/>
  <c r="G376" i="9"/>
  <c r="F376" i="9"/>
  <c r="K376" i="9" s="1"/>
  <c r="L376" i="9" s="1"/>
  <c r="G270" i="8"/>
  <c r="F270" i="8"/>
  <c r="K270" i="8" s="1"/>
  <c r="L270" i="8" s="1"/>
  <c r="H138" i="8"/>
  <c r="G236" i="8"/>
  <c r="F236" i="8"/>
  <c r="K236" i="8" s="1"/>
  <c r="L236" i="8" s="1"/>
  <c r="G340" i="8"/>
  <c r="F340" i="8"/>
  <c r="K340" i="8" s="1"/>
  <c r="L340" i="8" s="1"/>
  <c r="F140" i="8"/>
  <c r="K140" i="8" s="1"/>
  <c r="L140" i="8" s="1"/>
  <c r="G140" i="8"/>
  <c r="G373" i="9"/>
  <c r="F373" i="9"/>
  <c r="K373" i="9" s="1"/>
  <c r="L373" i="9" s="1"/>
  <c r="G247" i="9"/>
  <c r="F247" i="9"/>
  <c r="K247" i="9" s="1"/>
  <c r="L247" i="9" s="1"/>
  <c r="G146" i="8"/>
  <c r="F146" i="8"/>
  <c r="K146" i="8" s="1"/>
  <c r="L146" i="8" s="1"/>
  <c r="G155" i="8"/>
  <c r="F155" i="8"/>
  <c r="K155" i="8" s="1"/>
  <c r="L155" i="8" s="1"/>
  <c r="I152" i="9"/>
  <c r="G68" i="8"/>
  <c r="F68" i="8"/>
  <c r="K68" i="8" s="1"/>
  <c r="L68" i="8" s="1"/>
  <c r="F285" i="8"/>
  <c r="K285" i="8" s="1"/>
  <c r="L285" i="8" s="1"/>
  <c r="G285" i="8"/>
  <c r="F91" i="9"/>
  <c r="K91" i="9" s="1"/>
  <c r="L91" i="9" s="1"/>
  <c r="G91" i="9"/>
  <c r="G403" i="9"/>
  <c r="F403" i="9"/>
  <c r="K403" i="9" s="1"/>
  <c r="L403" i="9" s="1"/>
  <c r="F106" i="9"/>
  <c r="K106" i="9" s="1"/>
  <c r="L106" i="9" s="1"/>
  <c r="G106" i="9"/>
  <c r="F349" i="9"/>
  <c r="K349" i="9" s="1"/>
  <c r="L349" i="9" s="1"/>
  <c r="G349" i="9"/>
  <c r="F374" i="9"/>
  <c r="K374" i="9" s="1"/>
  <c r="L374" i="9" s="1"/>
  <c r="G374" i="9"/>
  <c r="G88" i="9"/>
  <c r="F88" i="9"/>
  <c r="K88" i="9" s="1"/>
  <c r="L88" i="9" s="1"/>
  <c r="F236" i="9"/>
  <c r="K236" i="9" s="1"/>
  <c r="L236" i="9" s="1"/>
  <c r="G236" i="9"/>
  <c r="F142" i="9"/>
  <c r="K142" i="9" s="1"/>
  <c r="L142" i="9" s="1"/>
  <c r="G142" i="9"/>
  <c r="G217" i="8"/>
  <c r="F217" i="8"/>
  <c r="K217" i="8" s="1"/>
  <c r="L217" i="8" s="1"/>
  <c r="I353" i="8"/>
  <c r="F164" i="8"/>
  <c r="K164" i="8" s="1"/>
  <c r="L164" i="8" s="1"/>
  <c r="G164" i="8"/>
  <c r="F304" i="9"/>
  <c r="K304" i="9" s="1"/>
  <c r="L304" i="9" s="1"/>
  <c r="G304" i="9"/>
  <c r="G110" i="9"/>
  <c r="F110" i="9"/>
  <c r="K110" i="9" s="1"/>
  <c r="L110" i="9" s="1"/>
  <c r="G197" i="9"/>
  <c r="F197" i="9"/>
  <c r="K197" i="9" s="1"/>
  <c r="L197" i="9" s="1"/>
  <c r="G206" i="9"/>
  <c r="F206" i="9"/>
  <c r="K206" i="9" s="1"/>
  <c r="L206" i="9" s="1"/>
  <c r="F266" i="8"/>
  <c r="K266" i="8" s="1"/>
  <c r="L266" i="8" s="1"/>
  <c r="G266" i="8"/>
  <c r="G390" i="9"/>
  <c r="F390" i="9"/>
  <c r="K390" i="9" s="1"/>
  <c r="L390" i="9" s="1"/>
  <c r="G194" i="9"/>
  <c r="F194" i="9"/>
  <c r="K194" i="9" s="1"/>
  <c r="L194" i="9" s="1"/>
  <c r="H368" i="9"/>
  <c r="F144" i="9"/>
  <c r="K144" i="9" s="1"/>
  <c r="L144" i="9" s="1"/>
  <c r="G144" i="9"/>
  <c r="G190" i="9"/>
  <c r="F190" i="9"/>
  <c r="K190" i="9" s="1"/>
  <c r="L190" i="9" s="1"/>
  <c r="F227" i="9"/>
  <c r="K227" i="9" s="1"/>
  <c r="L227" i="9" s="1"/>
  <c r="G227" i="9"/>
  <c r="F131" i="9"/>
  <c r="K131" i="9" s="1"/>
  <c r="L131" i="9" s="1"/>
  <c r="G131" i="9"/>
  <c r="G235" i="8"/>
  <c r="F235" i="8"/>
  <c r="K235" i="8" s="1"/>
  <c r="L235" i="8" s="1"/>
  <c r="F246" i="9"/>
  <c r="K246" i="9" s="1"/>
  <c r="L246" i="9" s="1"/>
  <c r="G246" i="9"/>
  <c r="G222" i="9"/>
  <c r="F222" i="9"/>
  <c r="K222" i="9" s="1"/>
  <c r="L222" i="9" s="1"/>
  <c r="G123" i="8"/>
  <c r="F123" i="8"/>
  <c r="K123" i="8" s="1"/>
  <c r="L123" i="8" s="1"/>
  <c r="G389" i="8"/>
  <c r="F389" i="8"/>
  <c r="K389" i="8" s="1"/>
  <c r="L389" i="8" s="1"/>
  <c r="G278" i="8"/>
  <c r="F278" i="8"/>
  <c r="K278" i="8" s="1"/>
  <c r="L278" i="8" s="1"/>
  <c r="F315" i="9"/>
  <c r="K315" i="9" s="1"/>
  <c r="L315" i="9" s="1"/>
  <c r="G315" i="9"/>
  <c r="F358" i="8"/>
  <c r="G358" i="8"/>
  <c r="G369" i="9"/>
  <c r="F369" i="9"/>
  <c r="K369" i="9" s="1"/>
  <c r="L369" i="9" s="1"/>
  <c r="F334" i="9"/>
  <c r="K334" i="9" s="1"/>
  <c r="L334" i="9" s="1"/>
  <c r="G334" i="9"/>
  <c r="G350" i="9"/>
  <c r="F350" i="9"/>
  <c r="K350" i="9" s="1"/>
  <c r="L350" i="9" s="1"/>
  <c r="F400" i="9"/>
  <c r="K400" i="9" s="1"/>
  <c r="L400" i="9" s="1"/>
  <c r="G400" i="9"/>
  <c r="G91" i="8"/>
  <c r="F91" i="8"/>
  <c r="K91" i="8" s="1"/>
  <c r="L91" i="8" s="1"/>
  <c r="F399" i="9"/>
  <c r="K399" i="9" s="1"/>
  <c r="L399" i="9" s="1"/>
  <c r="G399" i="9"/>
  <c r="G213" i="9"/>
  <c r="F213" i="9"/>
  <c r="K213" i="9" s="1"/>
  <c r="L213" i="9" s="1"/>
  <c r="G365" i="9"/>
  <c r="F365" i="9"/>
  <c r="K365" i="9" s="1"/>
  <c r="L365" i="9" s="1"/>
  <c r="H262" i="9"/>
  <c r="F323" i="9"/>
  <c r="K323" i="9" s="1"/>
  <c r="L323" i="9" s="1"/>
  <c r="G323" i="9"/>
  <c r="G215" i="9"/>
  <c r="F215" i="9"/>
  <c r="K215" i="9" s="1"/>
  <c r="L215" i="9" s="1"/>
  <c r="F120" i="8"/>
  <c r="K120" i="8" s="1"/>
  <c r="L120" i="8" s="1"/>
  <c r="G120" i="8"/>
  <c r="I292" i="9"/>
  <c r="F301" i="8"/>
  <c r="K301" i="8" s="1"/>
  <c r="L301" i="8" s="1"/>
  <c r="G301" i="8"/>
  <c r="F174" i="8"/>
  <c r="K174" i="8" s="1"/>
  <c r="L174" i="8" s="1"/>
  <c r="G174" i="8"/>
  <c r="H95" i="9"/>
  <c r="F402" i="9"/>
  <c r="K402" i="9" s="1"/>
  <c r="L402" i="9" s="1"/>
  <c r="G402" i="9"/>
  <c r="F409" i="9"/>
  <c r="K409" i="9" s="1"/>
  <c r="L409" i="9" s="1"/>
  <c r="G409" i="9"/>
  <c r="F338" i="8"/>
  <c r="K338" i="8" s="1"/>
  <c r="L338" i="8" s="1"/>
  <c r="G338" i="8"/>
  <c r="F147" i="9"/>
  <c r="K147" i="9" s="1"/>
  <c r="L147" i="9" s="1"/>
  <c r="G147" i="9"/>
  <c r="G235" i="9"/>
  <c r="F235" i="9"/>
  <c r="K235" i="9" s="1"/>
  <c r="L235" i="9" s="1"/>
  <c r="G55" i="8"/>
  <c r="G145" i="8"/>
  <c r="F145" i="8"/>
  <c r="K145" i="8" s="1"/>
  <c r="L145" i="8" s="1"/>
  <c r="G331" i="9"/>
  <c r="F331" i="9"/>
  <c r="K331" i="9" s="1"/>
  <c r="L331" i="9" s="1"/>
  <c r="F397" i="8"/>
  <c r="K397" i="8" s="1"/>
  <c r="L397" i="8" s="1"/>
  <c r="G397" i="8"/>
  <c r="F173" i="9"/>
  <c r="K173" i="9" s="1"/>
  <c r="L173" i="9" s="1"/>
  <c r="G173" i="9"/>
  <c r="G240" i="9"/>
  <c r="F240" i="9"/>
  <c r="K240" i="9" s="1"/>
  <c r="L240" i="9" s="1"/>
  <c r="G151" i="8"/>
  <c r="F151" i="8"/>
  <c r="K151" i="8" s="1"/>
  <c r="L151" i="8" s="1"/>
  <c r="F77" i="9"/>
  <c r="K77" i="9" s="1"/>
  <c r="L77" i="9" s="1"/>
  <c r="G77" i="9"/>
  <c r="F171" i="9"/>
  <c r="K171" i="9" s="1"/>
  <c r="L171" i="9" s="1"/>
  <c r="G171" i="9"/>
  <c r="G170" i="9"/>
  <c r="F170" i="9"/>
  <c r="K170" i="9" s="1"/>
  <c r="L170" i="9" s="1"/>
  <c r="F344" i="8"/>
  <c r="K344" i="8" s="1"/>
  <c r="L344" i="8" s="1"/>
  <c r="G344" i="8"/>
  <c r="G279" i="8"/>
  <c r="F279" i="8"/>
  <c r="K279" i="8" s="1"/>
  <c r="L279" i="8" s="1"/>
  <c r="G289" i="8"/>
  <c r="F289" i="8"/>
  <c r="K289" i="8" s="1"/>
  <c r="L289" i="8" s="1"/>
  <c r="G244" i="8"/>
  <c r="F244" i="8"/>
  <c r="K244" i="8" s="1"/>
  <c r="L244" i="8" s="1"/>
  <c r="G67" i="8"/>
  <c r="F67" i="8"/>
  <c r="K67" i="8" s="1"/>
  <c r="L67" i="8" s="1"/>
  <c r="F362" i="9"/>
  <c r="K362" i="9" s="1"/>
  <c r="L362" i="9" s="1"/>
  <c r="G362" i="9"/>
  <c r="F314" i="9"/>
  <c r="K314" i="9" s="1"/>
  <c r="L314" i="9" s="1"/>
  <c r="G314" i="9"/>
  <c r="F396" i="9"/>
  <c r="K396" i="9" s="1"/>
  <c r="L396" i="9" s="1"/>
  <c r="G396" i="9"/>
  <c r="G237" i="8"/>
  <c r="F237" i="8"/>
  <c r="K237" i="8" s="1"/>
  <c r="L237" i="8" s="1"/>
  <c r="G277" i="9"/>
  <c r="F277" i="9"/>
  <c r="K277" i="9" s="1"/>
  <c r="L277" i="9" s="1"/>
  <c r="F256" i="8"/>
  <c r="K256" i="8" s="1"/>
  <c r="L256" i="8" s="1"/>
  <c r="G256" i="8"/>
  <c r="G225" i="9"/>
  <c r="F225" i="9"/>
  <c r="K225" i="9" s="1"/>
  <c r="L225" i="9" s="1"/>
  <c r="G68" i="9"/>
  <c r="F68" i="9"/>
  <c r="K68" i="9" s="1"/>
  <c r="L68" i="9" s="1"/>
  <c r="F210" i="8"/>
  <c r="K210" i="8" s="1"/>
  <c r="L210" i="8" s="1"/>
  <c r="G210" i="8"/>
  <c r="G147" i="8"/>
  <c r="F147" i="8"/>
  <c r="K147" i="8" s="1"/>
  <c r="L147" i="8" s="1"/>
  <c r="I112" i="9"/>
  <c r="I272" i="9"/>
  <c r="H263" i="8"/>
  <c r="G209" i="9"/>
  <c r="F209" i="9"/>
  <c r="K209" i="9" s="1"/>
  <c r="L209" i="9" s="1"/>
  <c r="G268" i="8"/>
  <c r="F268" i="8"/>
  <c r="K268" i="8" s="1"/>
  <c r="L268" i="8" s="1"/>
  <c r="F141" i="9"/>
  <c r="K141" i="9" s="1"/>
  <c r="L141" i="9" s="1"/>
  <c r="G141" i="9"/>
  <c r="G328" i="9"/>
  <c r="F328" i="9"/>
  <c r="K328" i="9" s="1"/>
  <c r="L328" i="9" s="1"/>
  <c r="G336" i="9"/>
  <c r="F336" i="9"/>
  <c r="K336" i="9" s="1"/>
  <c r="L336" i="9" s="1"/>
  <c r="G98" i="8"/>
  <c r="F98" i="8"/>
  <c r="K98" i="8" s="1"/>
  <c r="L98" i="8" s="1"/>
  <c r="G297" i="9"/>
  <c r="F297" i="9"/>
  <c r="K297" i="9" s="1"/>
  <c r="L297" i="9" s="1"/>
  <c r="G175" i="9"/>
  <c r="F175" i="9"/>
  <c r="K175" i="9" s="1"/>
  <c r="L175" i="9" s="1"/>
  <c r="G290" i="8"/>
  <c r="F290" i="8"/>
  <c r="K290" i="8" s="1"/>
  <c r="L290" i="8" s="1"/>
  <c r="I333" i="8"/>
  <c r="F149" i="8"/>
  <c r="K149" i="8" s="1"/>
  <c r="L149" i="8" s="1"/>
  <c r="G149" i="8"/>
  <c r="F342" i="9"/>
  <c r="K342" i="9" s="1"/>
  <c r="L342" i="9" s="1"/>
  <c r="G342" i="9"/>
  <c r="F163" i="8"/>
  <c r="K163" i="8" s="1"/>
  <c r="L163" i="8" s="1"/>
  <c r="G163" i="8"/>
  <c r="F97" i="9"/>
  <c r="K97" i="9" s="1"/>
  <c r="L97" i="9" s="1"/>
  <c r="G97" i="9"/>
  <c r="F99" i="9"/>
  <c r="K99" i="9" s="1"/>
  <c r="L99" i="9" s="1"/>
  <c r="G99" i="9"/>
  <c r="F177" i="8"/>
  <c r="K177" i="8" s="1"/>
  <c r="L177" i="8" s="1"/>
  <c r="G177" i="8"/>
  <c r="G153" i="9"/>
  <c r="F153" i="9"/>
  <c r="K153" i="9" s="1"/>
  <c r="L153" i="9" s="1"/>
  <c r="G61" i="8"/>
  <c r="F61" i="8"/>
  <c r="K61" i="8" s="1"/>
  <c r="L61" i="8" s="1"/>
  <c r="G267" i="9"/>
  <c r="F267" i="9"/>
  <c r="K267" i="9" s="1"/>
  <c r="L267" i="9" s="1"/>
  <c r="F157" i="8"/>
  <c r="K157" i="8" s="1"/>
  <c r="L157" i="8" s="1"/>
  <c r="G157" i="8"/>
  <c r="H74" i="9"/>
  <c r="H302" i="9"/>
  <c r="F108" i="8"/>
  <c r="K108" i="8" s="1"/>
  <c r="L108" i="8" s="1"/>
  <c r="G108" i="8"/>
  <c r="G158" i="8"/>
  <c r="F158" i="8"/>
  <c r="K158" i="8" s="1"/>
  <c r="L158" i="8" s="1"/>
  <c r="G90" i="9"/>
  <c r="F90" i="9"/>
  <c r="K90" i="9" s="1"/>
  <c r="L90" i="9" s="1"/>
  <c r="G229" i="8"/>
  <c r="F229" i="8"/>
  <c r="K229" i="8" s="1"/>
  <c r="L229" i="8" s="1"/>
  <c r="G205" i="8"/>
  <c r="F205" i="8"/>
  <c r="K205" i="8" s="1"/>
  <c r="L205" i="8" s="1"/>
  <c r="G212" i="8"/>
  <c r="F212" i="8"/>
  <c r="K212" i="8" s="1"/>
  <c r="L212" i="8" s="1"/>
  <c r="F250" i="8"/>
  <c r="K250" i="8" s="1"/>
  <c r="L250" i="8" s="1"/>
  <c r="G250" i="8"/>
  <c r="F364" i="8"/>
  <c r="K364" i="8" s="1"/>
  <c r="L364" i="8" s="1"/>
  <c r="G364" i="8"/>
  <c r="H411" i="8"/>
  <c r="F377" i="9"/>
  <c r="K377" i="9" s="1"/>
  <c r="L377" i="9" s="1"/>
  <c r="G377" i="9"/>
  <c r="F238" i="9"/>
  <c r="K238" i="9" s="1"/>
  <c r="L238" i="9" s="1"/>
  <c r="G238" i="9"/>
  <c r="G118" i="9"/>
  <c r="F118" i="9"/>
  <c r="K118" i="9" s="1"/>
  <c r="L118" i="9" s="1"/>
  <c r="G150" i="9"/>
  <c r="F150" i="9"/>
  <c r="K150" i="9" s="1"/>
  <c r="L150" i="9" s="1"/>
  <c r="F154" i="9"/>
  <c r="K154" i="9" s="1"/>
  <c r="L154" i="9" s="1"/>
  <c r="G154" i="9"/>
  <c r="G271" i="8"/>
  <c r="F271" i="8"/>
  <c r="K271" i="8" s="1"/>
  <c r="L271" i="8" s="1"/>
  <c r="F329" i="9"/>
  <c r="K329" i="9" s="1"/>
  <c r="L329" i="9" s="1"/>
  <c r="G329" i="9"/>
  <c r="F167" i="9"/>
  <c r="K167" i="9" s="1"/>
  <c r="L167" i="9" s="1"/>
  <c r="G167" i="9"/>
  <c r="G287" i="9"/>
  <c r="F287" i="9"/>
  <c r="K287" i="9" s="1"/>
  <c r="L287" i="9" s="1"/>
  <c r="I232" i="9"/>
  <c r="F288" i="9"/>
  <c r="K288" i="9" s="1"/>
  <c r="L288" i="9" s="1"/>
  <c r="G288" i="9"/>
  <c r="I93" i="8"/>
  <c r="G217" i="9"/>
  <c r="F217" i="9"/>
  <c r="K217" i="9" s="1"/>
  <c r="L217" i="9" s="1"/>
  <c r="F54" i="9"/>
  <c r="K54" i="9" s="1"/>
  <c r="L54" i="9" s="1"/>
  <c r="G54" i="9"/>
  <c r="F160" i="9"/>
  <c r="K160" i="9" s="1"/>
  <c r="L160" i="9" s="1"/>
  <c r="G160" i="9"/>
  <c r="F367" i="9"/>
  <c r="K367" i="9" s="1"/>
  <c r="L367" i="9" s="1"/>
  <c r="G367" i="9"/>
  <c r="G366" i="8"/>
  <c r="F366" i="8"/>
  <c r="K366" i="8" s="1"/>
  <c r="L366" i="8" s="1"/>
  <c r="F324" i="9"/>
  <c r="K324" i="9" s="1"/>
  <c r="L324" i="9" s="1"/>
  <c r="G324" i="9"/>
  <c r="G85" i="8"/>
  <c r="F85" i="8"/>
  <c r="K85" i="8" s="1"/>
  <c r="L85" i="8" s="1"/>
  <c r="F121" i="8"/>
  <c r="K121" i="8" s="1"/>
  <c r="L121" i="8" s="1"/>
  <c r="G121" i="8"/>
  <c r="G287" i="8"/>
  <c r="F287" i="8"/>
  <c r="K287" i="8" s="1"/>
  <c r="L287" i="8" s="1"/>
  <c r="I273" i="8"/>
  <c r="G268" i="9"/>
  <c r="F268" i="9"/>
  <c r="K268" i="9" s="1"/>
  <c r="L268" i="9" s="1"/>
  <c r="G102" i="8"/>
  <c r="F102" i="8"/>
  <c r="K102" i="8" s="1"/>
  <c r="L102" i="8" s="1"/>
  <c r="F207" i="9"/>
  <c r="K207" i="9" s="1"/>
  <c r="L207" i="9" s="1"/>
  <c r="G207" i="9"/>
  <c r="G228" i="9"/>
  <c r="F228" i="9"/>
  <c r="K228" i="9" s="1"/>
  <c r="L228" i="9" s="1"/>
  <c r="F120" i="9"/>
  <c r="K120" i="9" s="1"/>
  <c r="L120" i="9" s="1"/>
  <c r="G120" i="9"/>
  <c r="F106" i="8"/>
  <c r="K106" i="8" s="1"/>
  <c r="L106" i="8" s="1"/>
  <c r="G106" i="8"/>
  <c r="H116" i="9"/>
  <c r="G398" i="9"/>
  <c r="F398" i="9"/>
  <c r="K398" i="9" s="1"/>
  <c r="L398" i="9" s="1"/>
  <c r="G388" i="8"/>
  <c r="F388" i="8"/>
  <c r="K388" i="8" s="1"/>
  <c r="L388" i="8" s="1"/>
  <c r="G145" i="9"/>
  <c r="F145" i="9"/>
  <c r="K145" i="9" s="1"/>
  <c r="L145" i="9" s="1"/>
  <c r="G388" i="9"/>
  <c r="F388" i="9"/>
  <c r="K388" i="9" s="1"/>
  <c r="L388" i="9" s="1"/>
  <c r="G155" i="9"/>
  <c r="F155" i="9"/>
  <c r="K155" i="9" s="1"/>
  <c r="L155" i="9" s="1"/>
  <c r="F60" i="9"/>
  <c r="K60" i="9" s="1"/>
  <c r="L60" i="9" s="1"/>
  <c r="G60" i="9"/>
  <c r="G335" i="9"/>
  <c r="F335" i="9"/>
  <c r="K335" i="9" s="1"/>
  <c r="L335" i="9" s="1"/>
  <c r="G56" i="9"/>
  <c r="F56" i="9"/>
  <c r="K56" i="9" s="1"/>
  <c r="L56" i="9" s="1"/>
  <c r="F114" i="8"/>
  <c r="K114" i="8" s="1"/>
  <c r="L114" i="8" s="1"/>
  <c r="G114" i="8"/>
  <c r="F141" i="8"/>
  <c r="K141" i="8" s="1"/>
  <c r="L141" i="8" s="1"/>
  <c r="G141" i="8"/>
  <c r="F182" i="9"/>
  <c r="K182" i="9" s="1"/>
  <c r="L182" i="9" s="1"/>
  <c r="G182" i="9"/>
  <c r="F249" i="8"/>
  <c r="K249" i="8" s="1"/>
  <c r="L249" i="8" s="1"/>
  <c r="G249" i="8"/>
  <c r="G359" i="9"/>
  <c r="F359" i="9"/>
  <c r="K359" i="9" s="1"/>
  <c r="L359" i="9" s="1"/>
  <c r="G70" i="9"/>
  <c r="F70" i="9"/>
  <c r="K70" i="9" s="1"/>
  <c r="L70" i="9" s="1"/>
  <c r="F66" i="9"/>
  <c r="K66" i="9" s="1"/>
  <c r="L66" i="9" s="1"/>
  <c r="G66" i="9"/>
  <c r="F320" i="9"/>
  <c r="K320" i="9" s="1"/>
  <c r="L320" i="9" s="1"/>
  <c r="G320" i="9"/>
  <c r="F408" i="8"/>
  <c r="K408" i="8" s="1"/>
  <c r="L408" i="8" s="1"/>
  <c r="G408" i="8"/>
  <c r="H389" i="9"/>
  <c r="G303" i="9"/>
  <c r="F303" i="9"/>
  <c r="K303" i="9" s="1"/>
  <c r="L303" i="9" s="1"/>
  <c r="G195" i="8"/>
  <c r="F195" i="8"/>
  <c r="K195" i="8" s="1"/>
  <c r="L195" i="8" s="1"/>
  <c r="F283" i="9"/>
  <c r="K283" i="9" s="1"/>
  <c r="L283" i="9" s="1"/>
  <c r="G283" i="9"/>
  <c r="F338" i="9"/>
  <c r="K338" i="9" s="1"/>
  <c r="L338" i="9" s="1"/>
  <c r="G338" i="9"/>
  <c r="G368" i="8"/>
  <c r="F368" i="8"/>
  <c r="K368" i="8" s="1"/>
  <c r="L368" i="8" s="1"/>
  <c r="F59" i="9"/>
  <c r="K59" i="9" s="1"/>
  <c r="L59" i="9" s="1"/>
  <c r="G59" i="9"/>
  <c r="F313" i="9"/>
  <c r="K313" i="9" s="1"/>
  <c r="L313" i="9" s="1"/>
  <c r="G313" i="9"/>
  <c r="G324" i="8"/>
  <c r="F324" i="8"/>
  <c r="K324" i="8" s="1"/>
  <c r="L324" i="8" s="1"/>
  <c r="G233" i="9"/>
  <c r="F233" i="9"/>
  <c r="K233" i="9" s="1"/>
  <c r="L233" i="9" s="1"/>
  <c r="G399" i="8"/>
  <c r="F399" i="8"/>
  <c r="K399" i="8" s="1"/>
  <c r="L399" i="8" s="1"/>
  <c r="H221" i="8"/>
  <c r="G195" i="9"/>
  <c r="F195" i="9"/>
  <c r="K195" i="9" s="1"/>
  <c r="L195" i="9" s="1"/>
  <c r="G331" i="8"/>
  <c r="F331" i="8"/>
  <c r="G330" i="9"/>
  <c r="F330" i="9"/>
  <c r="K330" i="9" s="1"/>
  <c r="L330" i="9" s="1"/>
  <c r="G124" i="8"/>
  <c r="F124" i="8"/>
  <c r="K124" i="8" s="1"/>
  <c r="L124" i="8" s="1"/>
  <c r="G214" i="8"/>
  <c r="F214" i="8"/>
  <c r="K214" i="8" s="1"/>
  <c r="L214" i="8" s="1"/>
  <c r="F250" i="9"/>
  <c r="K250" i="9" s="1"/>
  <c r="L250" i="9" s="1"/>
  <c r="G250" i="9"/>
  <c r="F375" i="9"/>
  <c r="K375" i="9" s="1"/>
  <c r="L375" i="9" s="1"/>
  <c r="G375" i="9"/>
  <c r="G255" i="8"/>
  <c r="F255" i="8"/>
  <c r="K255" i="8" s="1"/>
  <c r="L255" i="8" s="1"/>
  <c r="F382" i="9"/>
  <c r="K382" i="9" s="1"/>
  <c r="L382" i="9" s="1"/>
  <c r="G382" i="9"/>
  <c r="G190" i="8"/>
  <c r="F190" i="8"/>
  <c r="K190" i="8" s="1"/>
  <c r="L190" i="8" s="1"/>
  <c r="F101" i="9"/>
  <c r="K101" i="9" s="1"/>
  <c r="L101" i="9" s="1"/>
  <c r="G101" i="9"/>
  <c r="F271" i="9"/>
  <c r="K271" i="9" s="1"/>
  <c r="L271" i="9" s="1"/>
  <c r="G271" i="9"/>
  <c r="F393" i="9"/>
  <c r="K393" i="9" s="1"/>
  <c r="L393" i="9" s="1"/>
  <c r="G393" i="9"/>
  <c r="F81" i="9"/>
  <c r="K81" i="9" s="1"/>
  <c r="L81" i="9" s="1"/>
  <c r="G81" i="9"/>
  <c r="F276" i="8"/>
  <c r="K276" i="8" s="1"/>
  <c r="L276" i="8" s="1"/>
  <c r="G276" i="8"/>
  <c r="G175" i="8"/>
  <c r="F175" i="8"/>
  <c r="K175" i="8" s="1"/>
  <c r="L175" i="8" s="1"/>
  <c r="F165" i="9"/>
  <c r="K165" i="9" s="1"/>
  <c r="L165" i="9" s="1"/>
  <c r="G165" i="9"/>
  <c r="G365" i="8"/>
  <c r="F365" i="8"/>
  <c r="K365" i="8" s="1"/>
  <c r="L365" i="8" s="1"/>
  <c r="G184" i="8"/>
  <c r="F184" i="8"/>
  <c r="K184" i="8" s="1"/>
  <c r="L184" i="8" s="1"/>
  <c r="G239" i="8"/>
  <c r="F239" i="8"/>
  <c r="K239" i="8" s="1"/>
  <c r="L239" i="8" s="1"/>
  <c r="H369" i="8"/>
  <c r="F130" i="9"/>
  <c r="K130" i="9" s="1"/>
  <c r="L130" i="9" s="1"/>
  <c r="G130" i="9"/>
  <c r="F228" i="8"/>
  <c r="K228" i="8" s="1"/>
  <c r="L228" i="8" s="1"/>
  <c r="G228" i="8"/>
  <c r="F62" i="8"/>
  <c r="K62" i="8" s="1"/>
  <c r="L62" i="8" s="1"/>
  <c r="G62" i="8"/>
  <c r="F309" i="9"/>
  <c r="K309" i="9" s="1"/>
  <c r="L309" i="9" s="1"/>
  <c r="G309" i="9"/>
  <c r="G258" i="9"/>
  <c r="F258" i="9"/>
  <c r="K258" i="9" s="1"/>
  <c r="L258" i="9" s="1"/>
  <c r="F294" i="9"/>
  <c r="K294" i="9" s="1"/>
  <c r="L294" i="9" s="1"/>
  <c r="G294" i="9"/>
  <c r="F348" i="8"/>
  <c r="K348" i="8" s="1"/>
  <c r="L348" i="8" s="1"/>
  <c r="G348" i="8"/>
  <c r="F332" i="8"/>
  <c r="K332" i="8" s="1"/>
  <c r="L332" i="8" s="1"/>
  <c r="G332" i="8"/>
  <c r="G355" i="8"/>
  <c r="F355" i="8"/>
  <c r="K355" i="8" s="1"/>
  <c r="L355" i="8" s="1"/>
  <c r="G95" i="8"/>
  <c r="F95" i="8"/>
  <c r="K95" i="8" s="1"/>
  <c r="L95" i="8" s="1"/>
  <c r="G310" i="8"/>
  <c r="F310" i="8"/>
  <c r="K310" i="8" s="1"/>
  <c r="L310" i="8" s="1"/>
  <c r="F321" i="9"/>
  <c r="K321" i="9" s="1"/>
  <c r="L321" i="9" s="1"/>
  <c r="G321" i="9"/>
  <c r="G258" i="8"/>
  <c r="F258" i="8"/>
  <c r="K258" i="8" s="1"/>
  <c r="L258" i="8" s="1"/>
  <c r="G299" i="9"/>
  <c r="F299" i="9"/>
  <c r="K299" i="9" s="1"/>
  <c r="L299" i="9" s="1"/>
  <c r="G168" i="9"/>
  <c r="F168" i="9"/>
  <c r="K168" i="9" s="1"/>
  <c r="L168" i="9" s="1"/>
  <c r="F243" i="9"/>
  <c r="K243" i="9" s="1"/>
  <c r="L243" i="9" s="1"/>
  <c r="G243" i="9"/>
  <c r="G403" i="8"/>
  <c r="F403" i="8"/>
  <c r="K403" i="8" s="1"/>
  <c r="L403" i="8" s="1"/>
  <c r="F251" i="8"/>
  <c r="K251" i="8" s="1"/>
  <c r="L251" i="8" s="1"/>
  <c r="G251" i="8"/>
  <c r="F156" i="9"/>
  <c r="K156" i="9" s="1"/>
  <c r="L156" i="9" s="1"/>
  <c r="G156" i="9"/>
  <c r="F311" i="8"/>
  <c r="K311" i="8" s="1"/>
  <c r="L311" i="8" s="1"/>
  <c r="G311" i="8"/>
  <c r="F395" i="8"/>
  <c r="K395" i="8" s="1"/>
  <c r="L395" i="8" s="1"/>
  <c r="G395" i="8"/>
  <c r="F301" i="9"/>
  <c r="K301" i="9" s="1"/>
  <c r="L301" i="9" s="1"/>
  <c r="G301" i="9"/>
  <c r="I192" i="9"/>
  <c r="F395" i="9"/>
  <c r="K395" i="9" s="1"/>
  <c r="L395" i="9" s="1"/>
  <c r="G395" i="9"/>
  <c r="F354" i="9"/>
  <c r="K354" i="9" s="1"/>
  <c r="L354" i="9" s="1"/>
  <c r="G354" i="9"/>
  <c r="F118" i="8"/>
  <c r="K118" i="8" s="1"/>
  <c r="L118" i="8" s="1"/>
  <c r="G118" i="8"/>
  <c r="F306" i="8"/>
  <c r="K306" i="8" s="1"/>
  <c r="L306" i="8" s="1"/>
  <c r="G306" i="8"/>
  <c r="G80" i="9"/>
  <c r="F80" i="9"/>
  <c r="K80" i="9" s="1"/>
  <c r="L80" i="9" s="1"/>
  <c r="G407" i="9"/>
  <c r="F407" i="9"/>
  <c r="K407" i="9" s="1"/>
  <c r="L407" i="9" s="1"/>
  <c r="G249" i="9"/>
  <c r="F249" i="9"/>
  <c r="K249" i="9" s="1"/>
  <c r="L249" i="9" s="1"/>
  <c r="G357" i="8"/>
  <c r="F357" i="8"/>
  <c r="K357" i="8" s="1"/>
  <c r="L357" i="8" s="1"/>
  <c r="F358" i="9"/>
  <c r="K358" i="9" s="1"/>
  <c r="L358" i="9" s="1"/>
  <c r="G358" i="9"/>
  <c r="G115" i="9"/>
  <c r="F115" i="9"/>
  <c r="K115" i="9" s="1"/>
  <c r="L115" i="9" s="1"/>
  <c r="G401" i="9"/>
  <c r="F401" i="9"/>
  <c r="K401" i="9" s="1"/>
  <c r="L401" i="9" s="1"/>
  <c r="I153" i="8"/>
  <c r="F66" i="8"/>
  <c r="K66" i="8" s="1"/>
  <c r="L66" i="8" s="1"/>
  <c r="G66" i="8"/>
  <c r="F323" i="8"/>
  <c r="G323" i="8"/>
  <c r="G161" i="9"/>
  <c r="F161" i="9"/>
  <c r="K161" i="9" s="1"/>
  <c r="L161" i="9" s="1"/>
  <c r="F351" i="8"/>
  <c r="K351" i="8" s="1"/>
  <c r="L351" i="8" s="1"/>
  <c r="G351" i="8"/>
  <c r="F223" i="9"/>
  <c r="K223" i="9" s="1"/>
  <c r="L223" i="9" s="1"/>
  <c r="G223" i="9"/>
  <c r="G406" i="8"/>
  <c r="F406" i="8"/>
  <c r="K406" i="8" s="1"/>
  <c r="L406" i="8" s="1"/>
  <c r="F123" i="9"/>
  <c r="K123" i="9" s="1"/>
  <c r="L123" i="9" s="1"/>
  <c r="G123" i="9"/>
  <c r="I72" i="9"/>
  <c r="F318" i="8"/>
  <c r="G318" i="8"/>
  <c r="G363" i="9"/>
  <c r="F363" i="9"/>
  <c r="K363" i="9" s="1"/>
  <c r="L363" i="9" s="1"/>
  <c r="G384" i="9"/>
  <c r="F384" i="9"/>
  <c r="K384" i="9" s="1"/>
  <c r="L384" i="9" s="1"/>
  <c r="G253" i="9"/>
  <c r="F253" i="9"/>
  <c r="K253" i="9" s="1"/>
  <c r="L253" i="9" s="1"/>
  <c r="F203" i="9"/>
  <c r="K203" i="9" s="1"/>
  <c r="L203" i="9" s="1"/>
  <c r="G203" i="9"/>
  <c r="F138" i="9"/>
  <c r="K138" i="9" s="1"/>
  <c r="L138" i="9" s="1"/>
  <c r="G138" i="9"/>
  <c r="G304" i="8"/>
  <c r="F304" i="8"/>
  <c r="K304" i="8" s="1"/>
  <c r="L304" i="8" s="1"/>
  <c r="F129" i="8"/>
  <c r="K129" i="8" s="1"/>
  <c r="L129" i="8" s="1"/>
  <c r="G129" i="8"/>
  <c r="F115" i="8"/>
  <c r="K115" i="8" s="1"/>
  <c r="L115" i="8" s="1"/>
  <c r="G115" i="8"/>
  <c r="H303" i="8"/>
  <c r="F245" i="8"/>
  <c r="K245" i="8" s="1"/>
  <c r="L245" i="8" s="1"/>
  <c r="G245" i="8"/>
  <c r="G70" i="8"/>
  <c r="F70" i="8"/>
  <c r="K70" i="8" s="1"/>
  <c r="L70" i="8" s="1"/>
  <c r="G86" i="9"/>
  <c r="F86" i="9"/>
  <c r="K86" i="9" s="1"/>
  <c r="L86" i="9" s="1"/>
  <c r="G339" i="8"/>
  <c r="F339" i="8"/>
  <c r="K339" i="8" s="1"/>
  <c r="L339" i="8" s="1"/>
  <c r="G57" i="9"/>
  <c r="F57" i="9"/>
  <c r="K57" i="9" s="1"/>
  <c r="L57" i="9" s="1"/>
  <c r="H242" i="9"/>
  <c r="F319" i="9"/>
  <c r="K319" i="9" s="1"/>
  <c r="L319" i="9" s="1"/>
  <c r="G319" i="9"/>
  <c r="F227" i="8"/>
  <c r="K227" i="8" s="1"/>
  <c r="L227" i="8" s="1"/>
  <c r="G227" i="8"/>
  <c r="F270" i="9"/>
  <c r="K270" i="9" s="1"/>
  <c r="L270" i="9" s="1"/>
  <c r="G270" i="9"/>
  <c r="G378" i="8"/>
  <c r="F378" i="8"/>
  <c r="K378" i="8" s="1"/>
  <c r="L378" i="8" s="1"/>
  <c r="F204" i="8"/>
  <c r="K204" i="8" s="1"/>
  <c r="L204" i="8" s="1"/>
  <c r="G204" i="8"/>
  <c r="I372" i="9"/>
  <c r="F139" i="8"/>
  <c r="K139" i="8" s="1"/>
  <c r="L139" i="8" s="1"/>
  <c r="G139" i="8"/>
  <c r="G69" i="9"/>
  <c r="F69" i="9"/>
  <c r="K69" i="9" s="1"/>
  <c r="L69" i="9" s="1"/>
  <c r="F111" i="9"/>
  <c r="K111" i="9" s="1"/>
  <c r="L111" i="9" s="1"/>
  <c r="G111" i="9"/>
  <c r="G318" i="9"/>
  <c r="F318" i="9"/>
  <c r="K318" i="9" s="1"/>
  <c r="L318" i="9" s="1"/>
  <c r="F370" i="9"/>
  <c r="K370" i="9" s="1"/>
  <c r="L370" i="9" s="1"/>
  <c r="G370" i="9"/>
  <c r="F87" i="8"/>
  <c r="K87" i="8" s="1"/>
  <c r="L87" i="8" s="1"/>
  <c r="G87" i="8"/>
  <c r="G410" i="8"/>
  <c r="F410" i="8"/>
  <c r="K410" i="8" s="1"/>
  <c r="L410" i="8" s="1"/>
  <c r="G102" i="9"/>
  <c r="F102" i="9"/>
  <c r="K102" i="9" s="1"/>
  <c r="L102" i="9" s="1"/>
  <c r="G327" i="8"/>
  <c r="F327" i="8"/>
  <c r="K327" i="8" s="1"/>
  <c r="L327" i="8" s="1"/>
  <c r="G242" i="8"/>
  <c r="F242" i="8"/>
  <c r="K242" i="8" s="1"/>
  <c r="L242" i="8" s="1"/>
  <c r="F412" i="8"/>
  <c r="K412" i="8" s="1"/>
  <c r="L412" i="8" s="1"/>
  <c r="G412" i="8"/>
  <c r="I313" i="8"/>
  <c r="F241" i="9"/>
  <c r="K241" i="9" s="1"/>
  <c r="L241" i="9" s="1"/>
  <c r="G241" i="9"/>
  <c r="F221" i="9"/>
  <c r="K221" i="9" s="1"/>
  <c r="L221" i="9" s="1"/>
  <c r="G221" i="9"/>
  <c r="G194" i="8"/>
  <c r="F194" i="8"/>
  <c r="K194" i="8" s="1"/>
  <c r="L194" i="8" s="1"/>
  <c r="I172" i="9"/>
  <c r="I193" i="8"/>
  <c r="G321" i="8"/>
  <c r="F321" i="8"/>
  <c r="K321" i="8" s="1"/>
  <c r="L321" i="8" s="1"/>
  <c r="G143" i="8"/>
  <c r="F143" i="8"/>
  <c r="K143" i="8" s="1"/>
  <c r="L143" i="8" s="1"/>
  <c r="F179" i="8"/>
  <c r="K179" i="8" s="1"/>
  <c r="L179" i="8" s="1"/>
  <c r="G179" i="8"/>
  <c r="G113" i="9"/>
  <c r="F113" i="9"/>
  <c r="K113" i="9" s="1"/>
  <c r="L113" i="9" s="1"/>
  <c r="G282" i="8"/>
  <c r="F282" i="8"/>
  <c r="K282" i="8" s="1"/>
  <c r="L282" i="8" s="1"/>
  <c r="G64" i="8"/>
  <c r="F64" i="8"/>
  <c r="K64" i="8" s="1"/>
  <c r="L64" i="8" s="1"/>
  <c r="F157" i="9"/>
  <c r="K157" i="9" s="1"/>
  <c r="L157" i="9" s="1"/>
  <c r="G157" i="9"/>
  <c r="G63" i="8"/>
  <c r="F63" i="8"/>
  <c r="K63" i="8" s="1"/>
  <c r="L63" i="8" s="1"/>
  <c r="F211" i="9"/>
  <c r="K211" i="9" s="1"/>
  <c r="L211" i="9" s="1"/>
  <c r="G211" i="9"/>
  <c r="F196" i="8"/>
  <c r="K196" i="8" s="1"/>
  <c r="L196" i="8" s="1"/>
  <c r="G196" i="8"/>
  <c r="G272" i="8"/>
  <c r="F272" i="8"/>
  <c r="K272" i="8" s="1"/>
  <c r="L272" i="8" s="1"/>
  <c r="F103" i="8"/>
  <c r="K103" i="8" s="1"/>
  <c r="L103" i="8" s="1"/>
  <c r="G103" i="8"/>
  <c r="G307" i="8"/>
  <c r="F307" i="8"/>
  <c r="K307" i="8" s="1"/>
  <c r="L307" i="8" s="1"/>
  <c r="G379" i="9"/>
  <c r="F379" i="9"/>
  <c r="K379" i="9" s="1"/>
  <c r="L379" i="9" s="1"/>
  <c r="F230" i="9"/>
  <c r="K230" i="9" s="1"/>
  <c r="L230" i="9" s="1"/>
  <c r="G230" i="9"/>
  <c r="F75" i="9"/>
  <c r="K75" i="9" s="1"/>
  <c r="L75" i="9" s="1"/>
  <c r="G75" i="9"/>
  <c r="H410" i="9"/>
  <c r="G281" i="9"/>
  <c r="F281" i="9"/>
  <c r="K281" i="9" s="1"/>
  <c r="L281" i="9" s="1"/>
  <c r="F204" i="9"/>
  <c r="K204" i="9" s="1"/>
  <c r="L204" i="9" s="1"/>
  <c r="G204" i="9"/>
  <c r="I413" i="8"/>
  <c r="F291" i="9"/>
  <c r="K291" i="9" s="1"/>
  <c r="L291" i="9" s="1"/>
  <c r="G291" i="9"/>
  <c r="F94" i="8"/>
  <c r="K94" i="8" s="1"/>
  <c r="L94" i="8" s="1"/>
  <c r="G94" i="8"/>
  <c r="F275" i="9"/>
  <c r="K275" i="9" s="1"/>
  <c r="L275" i="9" s="1"/>
  <c r="G275" i="9"/>
  <c r="G286" i="9"/>
  <c r="F286" i="9"/>
  <c r="K286" i="9" s="1"/>
  <c r="L286" i="9" s="1"/>
  <c r="F359" i="8"/>
  <c r="K359" i="8" s="1"/>
  <c r="L359" i="8" s="1"/>
  <c r="G359" i="8"/>
  <c r="F111" i="8"/>
  <c r="K111" i="8" s="1"/>
  <c r="L111" i="8" s="1"/>
  <c r="G111" i="8"/>
  <c r="G348" i="9"/>
  <c r="F348" i="9"/>
  <c r="K348" i="9" s="1"/>
  <c r="L348" i="9" s="1"/>
  <c r="G82" i="8"/>
  <c r="F82" i="8"/>
  <c r="K82" i="8" s="1"/>
  <c r="L82" i="8" s="1"/>
  <c r="F88" i="8"/>
  <c r="K88" i="8" s="1"/>
  <c r="L88" i="8" s="1"/>
  <c r="G88" i="8"/>
  <c r="G296" i="8"/>
  <c r="F296" i="8"/>
  <c r="K296" i="8" s="1"/>
  <c r="L296" i="8" s="1"/>
  <c r="F262" i="8"/>
  <c r="K262" i="8" s="1"/>
  <c r="L262" i="8" s="1"/>
  <c r="G262" i="8"/>
  <c r="F211" i="8"/>
  <c r="K211" i="8" s="1"/>
  <c r="L211" i="8" s="1"/>
  <c r="G211" i="8"/>
  <c r="G325" i="8"/>
  <c r="F325" i="8"/>
  <c r="K325" i="8" s="1"/>
  <c r="L325" i="8" s="1"/>
  <c r="F191" i="8"/>
  <c r="K191" i="8" s="1"/>
  <c r="L191" i="8" s="1"/>
  <c r="G191" i="8"/>
  <c r="F346" i="8"/>
  <c r="K346" i="8" s="1"/>
  <c r="L346" i="8" s="1"/>
  <c r="G346" i="8"/>
  <c r="F89" i="9"/>
  <c r="K89" i="9" s="1"/>
  <c r="L89" i="9" s="1"/>
  <c r="G89" i="9"/>
  <c r="F248" i="9"/>
  <c r="K248" i="9" s="1"/>
  <c r="L248" i="9" s="1"/>
  <c r="G248" i="9"/>
  <c r="F64" i="9"/>
  <c r="K64" i="9" s="1"/>
  <c r="L64" i="9" s="1"/>
  <c r="G64" i="9"/>
  <c r="F381" i="8"/>
  <c r="K381" i="8" s="1"/>
  <c r="L381" i="8" s="1"/>
  <c r="G381" i="8"/>
  <c r="G269" i="8"/>
  <c r="F269" i="8"/>
  <c r="K269" i="8" s="1"/>
  <c r="L269" i="8" s="1"/>
  <c r="F208" i="8"/>
  <c r="K208" i="8" s="1"/>
  <c r="L208" i="8" s="1"/>
  <c r="G208" i="8"/>
  <c r="G397" i="9"/>
  <c r="F397" i="9"/>
  <c r="K397" i="9" s="1"/>
  <c r="L397" i="9" s="1"/>
  <c r="G380" i="9"/>
  <c r="F380" i="9"/>
  <c r="K380" i="9" s="1"/>
  <c r="L380" i="9" s="1"/>
  <c r="F218" i="9"/>
  <c r="K218" i="9" s="1"/>
  <c r="L218" i="9" s="1"/>
  <c r="G218" i="9"/>
  <c r="G67" i="9"/>
  <c r="F67" i="9"/>
  <c r="K67" i="9" s="1"/>
  <c r="L67" i="9" s="1"/>
  <c r="F285" i="9"/>
  <c r="K285" i="9" s="1"/>
  <c r="L285" i="9" s="1"/>
  <c r="G285" i="9"/>
  <c r="F183" i="9"/>
  <c r="K183" i="9" s="1"/>
  <c r="L183" i="9" s="1"/>
  <c r="G183" i="9"/>
  <c r="F276" i="9"/>
  <c r="K276" i="9" s="1"/>
  <c r="L276" i="9" s="1"/>
  <c r="G276" i="9"/>
  <c r="G308" i="9"/>
  <c r="F308" i="9"/>
  <c r="K308" i="9" s="1"/>
  <c r="L308" i="9" s="1"/>
  <c r="G245" i="9"/>
  <c r="F245" i="9"/>
  <c r="K245" i="9" s="1"/>
  <c r="L245" i="9" s="1"/>
  <c r="G360" i="9"/>
  <c r="F360" i="9"/>
  <c r="K360" i="9" s="1"/>
  <c r="L360" i="9" s="1"/>
  <c r="F273" i="9"/>
  <c r="K273" i="9" s="1"/>
  <c r="L273" i="9" s="1"/>
  <c r="G273" i="9"/>
  <c r="G327" i="9"/>
  <c r="F327" i="9"/>
  <c r="K327" i="9" s="1"/>
  <c r="L327" i="9" s="1"/>
  <c r="G255" i="9"/>
  <c r="F255" i="9"/>
  <c r="K255" i="9" s="1"/>
  <c r="L255" i="9" s="1"/>
  <c r="G371" i="9"/>
  <c r="F371" i="9"/>
  <c r="K371" i="9" s="1"/>
  <c r="L371" i="9" s="1"/>
  <c r="G122" i="9"/>
  <c r="F122" i="9"/>
  <c r="K122" i="9" s="1"/>
  <c r="L122" i="9" s="1"/>
  <c r="H243" i="8"/>
  <c r="F218" i="8"/>
  <c r="K218" i="8" s="1"/>
  <c r="L218" i="8" s="1"/>
  <c r="G218" i="8"/>
  <c r="G259" i="8"/>
  <c r="F259" i="8"/>
  <c r="K259" i="8" s="1"/>
  <c r="L259" i="8" s="1"/>
  <c r="F132" i="8"/>
  <c r="K132" i="8" s="1"/>
  <c r="L132" i="8" s="1"/>
  <c r="G132" i="8"/>
  <c r="G231" i="8"/>
  <c r="F231" i="8"/>
  <c r="K231" i="8" s="1"/>
  <c r="L231" i="8" s="1"/>
  <c r="F105" i="8"/>
  <c r="K105" i="8" s="1"/>
  <c r="L105" i="8" s="1"/>
  <c r="G105" i="8"/>
  <c r="G381" i="9"/>
  <c r="F381" i="9"/>
  <c r="K381" i="9" s="1"/>
  <c r="L381" i="9" s="1"/>
  <c r="G219" i="9"/>
  <c r="F219" i="9"/>
  <c r="K219" i="9" s="1"/>
  <c r="L219" i="9" s="1"/>
  <c r="I293" i="8"/>
  <c r="F289" i="9"/>
  <c r="K289" i="9" s="1"/>
  <c r="L289" i="9" s="1"/>
  <c r="G289" i="9"/>
  <c r="G295" i="8"/>
  <c r="F295" i="8"/>
  <c r="K295" i="8" s="1"/>
  <c r="L295" i="8" s="1"/>
  <c r="G174" i="9"/>
  <c r="F174" i="9"/>
  <c r="K174" i="9" s="1"/>
  <c r="L174" i="9" s="1"/>
  <c r="G200" i="8"/>
  <c r="F200" i="8"/>
  <c r="K200" i="8" s="1"/>
  <c r="L200" i="8" s="1"/>
  <c r="G398" i="8"/>
  <c r="F398" i="8"/>
  <c r="F169" i="8"/>
  <c r="K169" i="8" s="1"/>
  <c r="L169" i="8" s="1"/>
  <c r="G169" i="8"/>
  <c r="G224" i="8"/>
  <c r="F224" i="8"/>
  <c r="K224" i="8" s="1"/>
  <c r="L224" i="8" s="1"/>
  <c r="G110" i="8"/>
  <c r="F110" i="8"/>
  <c r="K110" i="8" s="1"/>
  <c r="L110" i="8" s="1"/>
  <c r="G246" i="8"/>
  <c r="F246" i="8"/>
  <c r="K246" i="8" s="1"/>
  <c r="L246" i="8" s="1"/>
  <c r="F378" i="9"/>
  <c r="K378" i="9" s="1"/>
  <c r="L378" i="9" s="1"/>
  <c r="G378" i="9"/>
  <c r="F294" i="8"/>
  <c r="K294" i="8" s="1"/>
  <c r="L294" i="8" s="1"/>
  <c r="G294" i="8"/>
  <c r="F375" i="8"/>
  <c r="K375" i="8" s="1"/>
  <c r="L375" i="8" s="1"/>
  <c r="G375" i="8"/>
  <c r="G133" i="9"/>
  <c r="F133" i="9"/>
  <c r="K133" i="9" s="1"/>
  <c r="L133" i="9" s="1"/>
  <c r="G374" i="8"/>
  <c r="F374" i="8"/>
  <c r="K374" i="8" s="1"/>
  <c r="L374" i="8" s="1"/>
  <c r="F311" i="9"/>
  <c r="K311" i="9" s="1"/>
  <c r="L311" i="9" s="1"/>
  <c r="G311" i="9"/>
  <c r="G349" i="8"/>
  <c r="F349" i="8"/>
  <c r="K349" i="8" s="1"/>
  <c r="L349" i="8" s="1"/>
  <c r="G159" i="9"/>
  <c r="F159" i="9"/>
  <c r="K159" i="9" s="1"/>
  <c r="L159" i="9" s="1"/>
  <c r="I213" i="8"/>
  <c r="F171" i="8"/>
  <c r="K171" i="8" s="1"/>
  <c r="L171" i="8" s="1"/>
  <c r="G171" i="8"/>
  <c r="F346" i="9"/>
  <c r="K346" i="9" s="1"/>
  <c r="L346" i="9" s="1"/>
  <c r="G346" i="9"/>
  <c r="F284" i="8"/>
  <c r="K284" i="8" s="1"/>
  <c r="L284" i="8" s="1"/>
  <c r="G284" i="8"/>
  <c r="F347" i="9"/>
  <c r="K347" i="9" s="1"/>
  <c r="L347" i="9" s="1"/>
  <c r="G347" i="9"/>
  <c r="H126" i="9"/>
  <c r="G252" i="8"/>
  <c r="F252" i="8"/>
  <c r="K252" i="8" s="1"/>
  <c r="L252" i="8" s="1"/>
  <c r="G261" i="9"/>
  <c r="F261" i="9"/>
  <c r="K261" i="9" s="1"/>
  <c r="L261" i="9" s="1"/>
  <c r="F90" i="8"/>
  <c r="K90" i="8" s="1"/>
  <c r="L90" i="8" s="1"/>
  <c r="G90" i="8"/>
  <c r="F215" i="8"/>
  <c r="K215" i="8" s="1"/>
  <c r="L215" i="8" s="1"/>
  <c r="G215" i="8"/>
  <c r="G135" i="8"/>
  <c r="F135" i="8"/>
  <c r="K135" i="8" s="1"/>
  <c r="L135" i="8" s="1"/>
  <c r="G143" i="9"/>
  <c r="F143" i="9"/>
  <c r="K143" i="9" s="1"/>
  <c r="L143" i="9" s="1"/>
  <c r="G240" i="8"/>
  <c r="F240" i="8"/>
  <c r="K240" i="8" s="1"/>
  <c r="L240" i="8" s="1"/>
  <c r="H117" i="8"/>
  <c r="G288" i="8"/>
  <c r="F288" i="8"/>
  <c r="K288" i="8" s="1"/>
  <c r="L288" i="8" s="1"/>
  <c r="F220" i="8"/>
  <c r="K220" i="8" s="1"/>
  <c r="L220" i="8" s="1"/>
  <c r="G220" i="8"/>
  <c r="F361" i="8"/>
  <c r="K361" i="8" s="1"/>
  <c r="L361" i="8" s="1"/>
  <c r="G361" i="8"/>
  <c r="F310" i="9"/>
  <c r="K310" i="9" s="1"/>
  <c r="L310" i="9" s="1"/>
  <c r="G310" i="9"/>
  <c r="H220" i="9"/>
  <c r="G98" i="9"/>
  <c r="F98" i="9"/>
  <c r="K98" i="9" s="1"/>
  <c r="L98" i="9" s="1"/>
  <c r="G319" i="8"/>
  <c r="F319" i="8"/>
  <c r="G73" i="9"/>
  <c r="F73" i="9"/>
  <c r="K73" i="9" s="1"/>
  <c r="L73" i="9" s="1"/>
  <c r="F197" i="8"/>
  <c r="K197" i="8" s="1"/>
  <c r="L197" i="8" s="1"/>
  <c r="G197" i="8"/>
  <c r="G84" i="8"/>
  <c r="F84" i="8"/>
  <c r="K84" i="8" s="1"/>
  <c r="L84" i="8" s="1"/>
  <c r="F296" i="9"/>
  <c r="K296" i="9" s="1"/>
  <c r="L296" i="9" s="1"/>
  <c r="G296" i="9"/>
  <c r="F336" i="8"/>
  <c r="K336" i="8" s="1"/>
  <c r="L336" i="8" s="1"/>
  <c r="G336" i="8"/>
  <c r="F357" i="9"/>
  <c r="K357" i="9" s="1"/>
  <c r="L357" i="9" s="1"/>
  <c r="G357" i="9"/>
  <c r="G404" i="9"/>
  <c r="F404" i="9"/>
  <c r="K404" i="9" s="1"/>
  <c r="L404" i="9" s="1"/>
  <c r="F149" i="9"/>
  <c r="K149" i="9" s="1"/>
  <c r="L149" i="9" s="1"/>
  <c r="G149" i="9"/>
  <c r="I332" i="9"/>
  <c r="G192" i="8"/>
  <c r="F192" i="8"/>
  <c r="K192" i="8" s="1"/>
  <c r="L192" i="8" s="1"/>
  <c r="G105" i="9"/>
  <c r="F105" i="9"/>
  <c r="K105" i="9" s="1"/>
  <c r="L105" i="9" s="1"/>
  <c r="F112" i="8"/>
  <c r="K112" i="8" s="1"/>
  <c r="L112" i="8" s="1"/>
  <c r="G112" i="8"/>
  <c r="G275" i="8"/>
  <c r="F275" i="8"/>
  <c r="K275" i="8" s="1"/>
  <c r="L275" i="8" s="1"/>
  <c r="F314" i="8"/>
  <c r="K314" i="8" s="1"/>
  <c r="L314" i="8" s="1"/>
  <c r="G314" i="8"/>
  <c r="G148" i="9"/>
  <c r="F148" i="9"/>
  <c r="K148" i="9" s="1"/>
  <c r="L148" i="9" s="1"/>
  <c r="F396" i="8"/>
  <c r="K396" i="8" s="1"/>
  <c r="L396" i="8" s="1"/>
  <c r="G396" i="8"/>
  <c r="G248" i="8"/>
  <c r="F248" i="8"/>
  <c r="K248" i="8" s="1"/>
  <c r="L248" i="8" s="1"/>
  <c r="F162" i="9"/>
  <c r="K162" i="9" s="1"/>
  <c r="L162" i="9" s="1"/>
  <c r="G162" i="9"/>
  <c r="K318" i="8" l="1"/>
  <c r="L318" i="8" s="1"/>
  <c r="K398" i="8"/>
  <c r="L398" i="8" s="1"/>
  <c r="K323" i="8"/>
  <c r="L323" i="8" s="1"/>
  <c r="K331" i="8"/>
  <c r="L331" i="8" s="1"/>
  <c r="K358" i="8"/>
  <c r="L358" i="8" s="1"/>
  <c r="K203" i="8"/>
  <c r="L203" i="8" s="1"/>
  <c r="K326" i="8"/>
  <c r="L326" i="8" s="1"/>
  <c r="K319" i="8"/>
  <c r="L319" i="8" s="1"/>
  <c r="K199" i="8"/>
  <c r="L199" i="8" s="1"/>
  <c r="K371" i="8"/>
  <c r="L371" i="8" s="1"/>
</calcChain>
</file>

<file path=xl/sharedStrings.xml><?xml version="1.0" encoding="utf-8"?>
<sst xmlns="http://schemas.openxmlformats.org/spreadsheetml/2006/main" count="890" uniqueCount="132">
  <si>
    <t>All</t>
  </si>
  <si>
    <t>Construction</t>
  </si>
  <si>
    <t>Other equipment</t>
  </si>
  <si>
    <t>Putting less in</t>
  </si>
  <si>
    <t>Getting more out</t>
  </si>
  <si>
    <t>Aluminium, plastics, paper, glass, textiles</t>
  </si>
  <si>
    <t>In EU</t>
  </si>
  <si>
    <t>Coal</t>
  </si>
  <si>
    <t>Oil</t>
  </si>
  <si>
    <t>Gas</t>
  </si>
  <si>
    <t>Electricity</t>
  </si>
  <si>
    <t>Other</t>
  </si>
  <si>
    <t/>
  </si>
  <si>
    <t>Reducing food waste</t>
  </si>
  <si>
    <t>Steel material efficiency</t>
  </si>
  <si>
    <t>Product refurb &amp; life extension</t>
  </si>
  <si>
    <t>No Circular Economy</t>
  </si>
  <si>
    <t>Intermediate</t>
  </si>
  <si>
    <t>Advanced</t>
  </si>
  <si>
    <t>Maximum technical application</t>
  </si>
  <si>
    <t>Original</t>
  </si>
  <si>
    <t>Circular economy applied to UK industries</t>
  </si>
  <si>
    <t>CE applied to global industries</t>
  </si>
  <si>
    <t>Fuels</t>
  </si>
  <si>
    <t>Materials</t>
  </si>
  <si>
    <t>STEEL</t>
  </si>
  <si>
    <t>Used in processes</t>
  </si>
  <si>
    <t>In materials</t>
  </si>
  <si>
    <t>Energy transformation losses</t>
  </si>
  <si>
    <t>Degraded through heat transfer</t>
  </si>
  <si>
    <t>Losses to inefficiency</t>
  </si>
  <si>
    <t>ELECTRICALS</t>
  </si>
  <si>
    <t>CONSTRUCTION</t>
  </si>
  <si>
    <t>Steel</t>
  </si>
  <si>
    <t>Vehicle production</t>
  </si>
  <si>
    <t>Agricultural produce</t>
  </si>
  <si>
    <t>Food &amp; drink</t>
  </si>
  <si>
    <t>Textiles</t>
  </si>
  <si>
    <t xml:space="preserve">Chemicals </t>
  </si>
  <si>
    <t>Plastics and rubber</t>
  </si>
  <si>
    <t>Paper &amp; pulp</t>
  </si>
  <si>
    <t>Vehicles</t>
  </si>
  <si>
    <t>Transport services</t>
  </si>
  <si>
    <t>Machinery &amp; equipment</t>
  </si>
  <si>
    <t>Cement</t>
  </si>
  <si>
    <t>Glass</t>
  </si>
  <si>
    <t>Other construction materials</t>
  </si>
  <si>
    <t>Aluminium</t>
  </si>
  <si>
    <t>Other metals</t>
  </si>
  <si>
    <t>Retail services</t>
  </si>
  <si>
    <t>Hospitality services</t>
  </si>
  <si>
    <t>Other services</t>
  </si>
  <si>
    <t>Fertilizer</t>
  </si>
  <si>
    <t>Energy</t>
  </si>
  <si>
    <t>Agriculture &amp; fishing</t>
  </si>
  <si>
    <t>Food &amp; drink industry</t>
  </si>
  <si>
    <t>Textiles production</t>
  </si>
  <si>
    <t>Steel industry (inc. coke)</t>
  </si>
  <si>
    <t>Chemicals industry</t>
  </si>
  <si>
    <t>Plastics &amp; rubber production</t>
  </si>
  <si>
    <t>Paper industry</t>
  </si>
  <si>
    <t>Motor vehicle manufacture</t>
  </si>
  <si>
    <t>Other vehicle manufacture</t>
  </si>
  <si>
    <t>Machinery manufacture</t>
  </si>
  <si>
    <t>Electrical equipment manufacture</t>
  </si>
  <si>
    <t>IT, Telecoms &amp; Instruments manufacture</t>
  </si>
  <si>
    <t>Other manufacturing</t>
  </si>
  <si>
    <t>Apparel manufacture</t>
  </si>
  <si>
    <t>Retailing</t>
  </si>
  <si>
    <t>Hospitality industry</t>
  </si>
  <si>
    <t>Public services</t>
  </si>
  <si>
    <t>Circular Economy in EU</t>
  </si>
  <si>
    <t>Circular economy global</t>
  </si>
  <si>
    <t>Circular Economy applied to EU</t>
  </si>
  <si>
    <t>Circular Economy applied Globally</t>
  </si>
  <si>
    <t>Same sector</t>
  </si>
  <si>
    <t>Efficiency improvement</t>
  </si>
  <si>
    <t>Reduction through CE</t>
  </si>
  <si>
    <t>minimum energy to include percentage label:</t>
  </si>
  <si>
    <t>Used in EU</t>
  </si>
  <si>
    <t>Used in UK</t>
  </si>
  <si>
    <t>Energy efficiency</t>
  </si>
  <si>
    <t>Exergy efficiency</t>
  </si>
  <si>
    <t>Reduction relative to EU industrial use</t>
  </si>
  <si>
    <t>Used directly by sector</t>
  </si>
  <si>
    <t>Dissipated by electricity generators (for use directly or embodied)</t>
  </si>
  <si>
    <t>Food + Services</t>
  </si>
  <si>
    <t>Manufacturing + Construction</t>
  </si>
  <si>
    <t>Intermediate level of adoption</t>
  </si>
  <si>
    <t>Advanced level of adoption</t>
  </si>
  <si>
    <t>Column labels</t>
  </si>
  <si>
    <t>Reduction through CE in EU</t>
  </si>
  <si>
    <t>Degradation due to heat transfer</t>
  </si>
  <si>
    <t>APPROACHES APPLIED GLOBALLY</t>
  </si>
  <si>
    <t>Global PE extraction</t>
  </si>
  <si>
    <t>Difference</t>
  </si>
  <si>
    <t>PE extracted from UK</t>
  </si>
  <si>
    <t>PE extracted from EU</t>
  </si>
  <si>
    <t>EU share of above</t>
  </si>
  <si>
    <t>UK share of above</t>
  </si>
  <si>
    <t>APPROACHES APPLIED IN EU</t>
  </si>
  <si>
    <t>APPROACHES APPLIED IN UK</t>
  </si>
  <si>
    <t>Global exergy dissipation</t>
  </si>
  <si>
    <t>Exergy dissipated in EU</t>
  </si>
  <si>
    <t>Exergy dissipated in UK</t>
  </si>
  <si>
    <t>DATA REARRANGED FOR GRAPHS:</t>
  </si>
  <si>
    <t>Effect on Primary Energy Extraction (TJ / yr)</t>
  </si>
  <si>
    <t>Relative change in exergy efficiency</t>
  </si>
  <si>
    <t>TOTAL EXERGY DISSIPATION (TJ / yr)</t>
  </si>
  <si>
    <t>minimum energy to include percentage label on graph:</t>
  </si>
  <si>
    <t>EXERGY DISSIPATION IN PROCESSES</t>
  </si>
  <si>
    <t>AVERAGE EXERGY EFFICIENCY</t>
  </si>
  <si>
    <t>Energy embodied in product flows into EU industries</t>
  </si>
  <si>
    <t>Energy embodied in product flows into UK industries</t>
  </si>
  <si>
    <t>EU industries</t>
  </si>
  <si>
    <t>Energy dissipation due to activity of selected sectors (TJ / yr)</t>
  </si>
  <si>
    <t>UK industries</t>
  </si>
  <si>
    <t>Occurring in UK</t>
  </si>
  <si>
    <t>Saving that occurs in UK</t>
  </si>
  <si>
    <t xml:space="preserve">Saving occurring in UK </t>
  </si>
  <si>
    <t>Saving occuring overseas</t>
  </si>
  <si>
    <t>Effect on Exergy Dissipation (TJ / yr)</t>
  </si>
  <si>
    <t>Saving that occurs in EU</t>
  </si>
  <si>
    <t>in EU</t>
  </si>
  <si>
    <t>e.g. C5 shows  125 PJ embodied in flow of agricultural produce into the UK food and drink industry</t>
  </si>
  <si>
    <t>e.g. C5 shows  1.90 EJ embodied in flow of agricultural produce into the EU food and drink industry</t>
  </si>
  <si>
    <t>Graphs of results</t>
  </si>
  <si>
    <t>Effect of CE approaches on primary energy extraction (split by source)</t>
  </si>
  <si>
    <t>Effect of CE approaches on exergy dissipation (split by way it is dissipated)</t>
  </si>
  <si>
    <t>Effect of CE approaches on exergy dissipated directly and embodied in inputs to steel, electrical equipment manufacture and construction industries</t>
  </si>
  <si>
    <t>Exergy dissipation embodied in intersectoral flows within EU (and effect of CE approaches)</t>
  </si>
  <si>
    <t>Exergy dissipation embodied in intersectoral flows within UK (and effect of CE approaches)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</si>
</sst>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4" applyNumberFormat="0" applyAlignment="0" applyProtection="0"/>
    <xf numFmtId="0" fontId="19" fillId="7" borderId="5" applyNumberFormat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8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6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7" fillId="0" borderId="0"/>
    <xf numFmtId="0" fontId="3" fillId="9" borderId="8" applyNumberFormat="0" applyFont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0" borderId="0" xfId="0" quotePrefix="1"/>
    <xf numFmtId="164" fontId="0" fillId="0" borderId="0" xfId="0" applyNumberFormat="1"/>
    <xf numFmtId="9" fontId="0" fillId="0" borderId="0" xfId="2" applyFont="1"/>
    <xf numFmtId="165" fontId="0" fillId="0" borderId="0" xfId="2" applyNumberFormat="1" applyFont="1"/>
    <xf numFmtId="0" fontId="0" fillId="0" borderId="0" xfId="0"/>
    <xf numFmtId="164" fontId="0" fillId="0" borderId="0" xfId="0" applyNumberFormat="1"/>
    <xf numFmtId="164" fontId="0" fillId="0" borderId="0" xfId="3" applyNumberFormat="1" applyFont="1" applyAlignment="1"/>
    <xf numFmtId="0" fontId="0" fillId="0" borderId="0" xfId="0" applyAlignment="1"/>
    <xf numFmtId="164" fontId="0" fillId="0" borderId="0" xfId="1" applyNumberFormat="1" applyFont="1" applyAlignment="1"/>
    <xf numFmtId="0" fontId="5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9" fontId="0" fillId="0" borderId="0" xfId="2" applyNumberFormat="1" applyFont="1"/>
    <xf numFmtId="164" fontId="0" fillId="0" borderId="0" xfId="1" quotePrefix="1" applyNumberFormat="1" applyFont="1"/>
    <xf numFmtId="0" fontId="6" fillId="0" borderId="0" xfId="0" applyFont="1"/>
    <xf numFmtId="0" fontId="7" fillId="0" borderId="0" xfId="0" applyFont="1"/>
    <xf numFmtId="164" fontId="2" fillId="0" borderId="0" xfId="1" applyNumberFormat="1" applyFont="1"/>
    <xf numFmtId="164" fontId="8" fillId="0" borderId="0" xfId="1" applyNumberFormat="1" applyFont="1"/>
    <xf numFmtId="0" fontId="8" fillId="0" borderId="0" xfId="0" applyFont="1"/>
    <xf numFmtId="164" fontId="2" fillId="0" borderId="0" xfId="0" applyNumberFormat="1" applyFont="1"/>
    <xf numFmtId="0" fontId="9" fillId="0" borderId="0" xfId="0" applyFont="1"/>
    <xf numFmtId="164" fontId="7" fillId="0" borderId="0" xfId="1" applyNumberFormat="1" applyFont="1"/>
    <xf numFmtId="164" fontId="7" fillId="0" borderId="0" xfId="1" applyNumberFormat="1" applyFont="1" applyAlignment="1"/>
    <xf numFmtId="165" fontId="0" fillId="0" borderId="0" xfId="0" applyNumberFormat="1"/>
    <xf numFmtId="166" fontId="0" fillId="0" borderId="0" xfId="2" applyNumberFormat="1" applyFont="1"/>
    <xf numFmtId="0" fontId="10" fillId="0" borderId="0" xfId="0" applyFont="1"/>
    <xf numFmtId="164" fontId="10" fillId="0" borderId="0" xfId="1" applyNumberFormat="1" applyFont="1"/>
    <xf numFmtId="164" fontId="10" fillId="0" borderId="0" xfId="0" applyNumberFormat="1" applyFont="1"/>
    <xf numFmtId="0" fontId="0" fillId="0" borderId="0" xfId="0"/>
    <xf numFmtId="11" fontId="0" fillId="0" borderId="0" xfId="0" applyNumberFormat="1"/>
    <xf numFmtId="0" fontId="28" fillId="0" borderId="0" xfId="51"/>
  </cellXfs>
  <cellStyles count="52">
    <cellStyle name="20% - Accent1 2" xfId="23"/>
    <cellStyle name="20% - Accent2 2" xfId="27"/>
    <cellStyle name="20% - Accent3 2" xfId="31"/>
    <cellStyle name="20% - Accent4 2" xfId="35"/>
    <cellStyle name="20% - Accent5 2" xfId="39"/>
    <cellStyle name="20% - Accent6 2" xfId="43"/>
    <cellStyle name="40% - Accent1 2" xfId="24"/>
    <cellStyle name="40% - Accent2 2" xfId="28"/>
    <cellStyle name="40% - Accent3 2" xfId="32"/>
    <cellStyle name="40% - Accent4 2" xfId="36"/>
    <cellStyle name="40% - Accent5 2" xfId="40"/>
    <cellStyle name="40% - Accent6 2" xfId="44"/>
    <cellStyle name="60% - Accent1 2" xfId="25"/>
    <cellStyle name="60% - Accent2 2" xfId="29"/>
    <cellStyle name="60% - Accent3 2" xfId="33"/>
    <cellStyle name="60% - Accent4 2" xfId="37"/>
    <cellStyle name="60% - Accent5 2" xfId="41"/>
    <cellStyle name="60% - Accent6 2" xfId="45"/>
    <cellStyle name="Accent1 2" xfId="22"/>
    <cellStyle name="Accent2 2" xfId="26"/>
    <cellStyle name="Accent3 2" xfId="30"/>
    <cellStyle name="Accent4 2" xfId="34"/>
    <cellStyle name="Accent5 2" xfId="38"/>
    <cellStyle name="Accent6 2" xfId="42"/>
    <cellStyle name="Bad 2" xfId="12"/>
    <cellStyle name="Calculation 2" xfId="16"/>
    <cellStyle name="Check Cell 2" xfId="18"/>
    <cellStyle name="Comma" xfId="1" builtinId="3"/>
    <cellStyle name="Comma 2" xfId="4"/>
    <cellStyle name="Comma 2 2" xfId="47"/>
    <cellStyle name="Comma 3" xfId="3"/>
    <cellStyle name="Comma 4" xfId="50"/>
    <cellStyle name="Explanatory Text 2" xfId="20"/>
    <cellStyle name="Good 2" xfId="11"/>
    <cellStyle name="Heading 1 2" xfId="7"/>
    <cellStyle name="Heading 2 2" xfId="8"/>
    <cellStyle name="Heading 3 2" xfId="9"/>
    <cellStyle name="Heading 4 2" xfId="10"/>
    <cellStyle name="Hyperlink" xfId="51" builtinId="8"/>
    <cellStyle name="Input 2" xfId="14"/>
    <cellStyle name="Linked Cell 2" xfId="17"/>
    <cellStyle name="Neutral 2" xfId="13"/>
    <cellStyle name="Normal" xfId="0" builtinId="0"/>
    <cellStyle name="Normal 2" xfId="46"/>
    <cellStyle name="Normal 3" xfId="5"/>
    <cellStyle name="Note 2" xfId="49"/>
    <cellStyle name="Output 2" xfId="15"/>
    <cellStyle name="Percent" xfId="2" builtinId="5"/>
    <cellStyle name="Standard 2" xfId="48"/>
    <cellStyle name="Title 2" xfId="6"/>
    <cellStyle name="Total 2" xfId="21"/>
    <cellStyle name="Warning Text 2" xfId="19"/>
  </cellStyles>
  <dxfs count="0"/>
  <tableStyles count="0" defaultTableStyle="TableStyleMedium2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6504808646658"/>
          <c:y val="0.1471503326235164"/>
          <c:w val="0.80030204815606054"/>
          <c:h val="0.666067253975213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Exergy'!$B$6:$E$6</c:f>
              <c:numCache>
                <c:formatCode>General</c:formatCode>
                <c:ptCount val="4"/>
                <c:pt idx="0">
                  <c:v>12123921.6367284</c:v>
                </c:pt>
                <c:pt idx="1">
                  <c:v>10496047.390161799</c:v>
                </c:pt>
                <c:pt idx="2">
                  <c:v>9119938.9401047006</c:v>
                </c:pt>
                <c:pt idx="3">
                  <c:v>7910542.9088389296</c:v>
                </c:pt>
              </c:numCache>
            </c:numRef>
          </c:val>
        </c:ser>
        <c:ser>
          <c:idx val="0"/>
          <c:order val="1"/>
          <c:tx>
            <c:strRef>
              <c:f>'Overall - Exergy'!$A$5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Exergy'!$B$5:$E$5</c:f>
              <c:numCache>
                <c:formatCode>General</c:formatCode>
                <c:ptCount val="4"/>
                <c:pt idx="0">
                  <c:v>88289861.240166306</c:v>
                </c:pt>
                <c:pt idx="1">
                  <c:v>81848083.530005604</c:v>
                </c:pt>
                <c:pt idx="2">
                  <c:v>76584902.622562796</c:v>
                </c:pt>
                <c:pt idx="3">
                  <c:v>71819647.258327007</c:v>
                </c:pt>
              </c:numCache>
            </c:numRef>
          </c:val>
        </c:ser>
        <c:ser>
          <c:idx val="3"/>
          <c:order val="2"/>
          <c:tx>
            <c:strRef>
              <c:f>'Overall - Exergy'!$A$8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Exergy'!$B$8:$E$8</c:f>
              <c:numCache>
                <c:formatCode>General</c:formatCode>
                <c:ptCount val="4"/>
                <c:pt idx="0">
                  <c:v>68460133.528347299</c:v>
                </c:pt>
                <c:pt idx="1">
                  <c:v>64232364.282201402</c:v>
                </c:pt>
                <c:pt idx="2">
                  <c:v>60679732.7867916</c:v>
                </c:pt>
                <c:pt idx="3">
                  <c:v>57378262.426556103</c:v>
                </c:pt>
              </c:numCache>
            </c:numRef>
          </c:val>
        </c:ser>
        <c:ser>
          <c:idx val="4"/>
          <c:order val="3"/>
          <c:tx>
            <c:strRef>
              <c:f>'Overall - Exergy'!$A$9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Exergy'!$B$9:$E$9</c:f>
              <c:numCache>
                <c:formatCode>General</c:formatCode>
                <c:ptCount val="4"/>
                <c:pt idx="0">
                  <c:v>133870562.338434</c:v>
                </c:pt>
                <c:pt idx="1">
                  <c:v>126116145.242257</c:v>
                </c:pt>
                <c:pt idx="2">
                  <c:v>119848168.39115299</c:v>
                </c:pt>
                <c:pt idx="3">
                  <c:v>114230484.193454</c:v>
                </c:pt>
              </c:numCache>
            </c:numRef>
          </c:val>
        </c:ser>
        <c:ser>
          <c:idx val="2"/>
          <c:order val="4"/>
          <c:tx>
            <c:strRef>
              <c:f>'Overall - Exergy'!$A$7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Exergy'!$B$7:$E$7</c:f>
              <c:numCache>
                <c:formatCode>General</c:formatCode>
                <c:ptCount val="4"/>
                <c:pt idx="0">
                  <c:v>109181328.753212</c:v>
                </c:pt>
                <c:pt idx="1">
                  <c:v>103581968.06216501</c:v>
                </c:pt>
                <c:pt idx="2">
                  <c:v>99255783.764534995</c:v>
                </c:pt>
                <c:pt idx="3">
                  <c:v>95527807.412362799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88080"/>
        <c:axId val="127492392"/>
      </c:barChart>
      <c:catAx>
        <c:axId val="127488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492392"/>
        <c:crosses val="autoZero"/>
        <c:auto val="1"/>
        <c:lblAlgn val="ctr"/>
        <c:lblOffset val="100"/>
        <c:noMultiLvlLbl val="0"/>
      </c:catAx>
      <c:valAx>
        <c:axId val="127492392"/>
        <c:scaling>
          <c:orientation val="minMax"/>
          <c:max val="440000000.0000000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8808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UK construction</a:t>
            </a:r>
          </a:p>
        </c:rich>
      </c:tx>
      <c:layout>
        <c:manualLayout>
          <c:xMode val="edge"/>
          <c:yMode val="edge"/>
          <c:x val="0.3584776902887139"/>
          <c:y val="2.2889842632331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1.5327414042991908E-2"/>
          <c:w val="0.89315664265371075"/>
          <c:h val="0.781290073645417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industries'!$C$55:$AA$55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42121.750072471099</c:v>
                </c:pt>
                <c:pt idx="14">
                  <c:v>35031.770645813798</c:v>
                </c:pt>
                <c:pt idx="15">
                  <c:v>32847.027059947897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industries'!$C$54:$AA$54</c:f>
              <c:numCache>
                <c:formatCode>_-* #,##0_-;\-* #,##0_-;_-* "-"??_-;_-@_-</c:formatCode>
                <c:ptCount val="25"/>
                <c:pt idx="1">
                  <c:v>9752.6903945125505</c:v>
                </c:pt>
                <c:pt idx="2">
                  <c:v>9823.9321891652908</c:v>
                </c:pt>
                <c:pt idx="3">
                  <c:v>9810.02690600608</c:v>
                </c:pt>
                <c:pt idx="5">
                  <c:v>26714.752297991599</c:v>
                </c:pt>
                <c:pt idx="6">
                  <c:v>24018.615571332899</c:v>
                </c:pt>
                <c:pt idx="7">
                  <c:v>23250.042642306798</c:v>
                </c:pt>
                <c:pt idx="9">
                  <c:v>22180.775091633201</c:v>
                </c:pt>
                <c:pt idx="10">
                  <c:v>20163.507126633998</c:v>
                </c:pt>
                <c:pt idx="11">
                  <c:v>19390.786961000402</c:v>
                </c:pt>
                <c:pt idx="13">
                  <c:v>93888.008517513998</c:v>
                </c:pt>
                <c:pt idx="14">
                  <c:v>83209.645427219701</c:v>
                </c:pt>
                <c:pt idx="15">
                  <c:v>77673.167916444101</c:v>
                </c:pt>
                <c:pt idx="17">
                  <c:v>9167.9999483841002</c:v>
                </c:pt>
                <c:pt idx="18">
                  <c:v>8000.4338878174403</c:v>
                </c:pt>
                <c:pt idx="19">
                  <c:v>7437.5081378416598</c:v>
                </c:pt>
                <c:pt idx="21">
                  <c:v>24564.881440058452</c:v>
                </c:pt>
                <c:pt idx="22">
                  <c:v>23537.26707030438</c:v>
                </c:pt>
                <c:pt idx="23">
                  <c:v>22833.612773472621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industries'!$C$57:$AA$57</c:f>
              <c:numCache>
                <c:formatCode>_-* #,##0_-;\-* #,##0_-;_-* "-"??_-;_-@_-</c:formatCode>
                <c:ptCount val="25"/>
                <c:pt idx="1">
                  <c:v>7499.6178277876697</c:v>
                </c:pt>
                <c:pt idx="2">
                  <c:v>7538.3887914351499</c:v>
                </c:pt>
                <c:pt idx="3">
                  <c:v>7527.7185802925396</c:v>
                </c:pt>
                <c:pt idx="5">
                  <c:v>5530.5418236922696</c:v>
                </c:pt>
                <c:pt idx="6">
                  <c:v>4970.8262895123999</c:v>
                </c:pt>
                <c:pt idx="7">
                  <c:v>4810.0679405808596</c:v>
                </c:pt>
                <c:pt idx="9">
                  <c:v>21998.109839859499</c:v>
                </c:pt>
                <c:pt idx="10">
                  <c:v>20362.794897860302</c:v>
                </c:pt>
                <c:pt idx="11">
                  <c:v>19457.468807836602</c:v>
                </c:pt>
                <c:pt idx="13">
                  <c:v>62824.500919595201</c:v>
                </c:pt>
                <c:pt idx="14">
                  <c:v>56629.797654969901</c:v>
                </c:pt>
                <c:pt idx="15">
                  <c:v>53114.8074658736</c:v>
                </c:pt>
                <c:pt idx="17">
                  <c:v>5407.8184579290601</c:v>
                </c:pt>
                <c:pt idx="18">
                  <c:v>4825.2920801528599</c:v>
                </c:pt>
                <c:pt idx="19">
                  <c:v>4467.8093982608898</c:v>
                </c:pt>
                <c:pt idx="21">
                  <c:v>21547.896680632231</c:v>
                </c:pt>
                <c:pt idx="22">
                  <c:v>20893.013979539191</c:v>
                </c:pt>
                <c:pt idx="23">
                  <c:v>20426.299202421033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industries'!$C$58:$AA$58</c:f>
              <c:numCache>
                <c:formatCode>_-* #,##0_-;\-* #,##0_-;_-* "-"??_-;_-@_-</c:formatCode>
                <c:ptCount val="25"/>
                <c:pt idx="1">
                  <c:v>33022.235937074802</c:v>
                </c:pt>
                <c:pt idx="2">
                  <c:v>33291.913285431801</c:v>
                </c:pt>
                <c:pt idx="3">
                  <c:v>33244.7902523905</c:v>
                </c:pt>
                <c:pt idx="5">
                  <c:v>38189.172390658401</c:v>
                </c:pt>
                <c:pt idx="6">
                  <c:v>34317.773755693997</c:v>
                </c:pt>
                <c:pt idx="7">
                  <c:v>33264.802948625802</c:v>
                </c:pt>
                <c:pt idx="9">
                  <c:v>34401.971343256198</c:v>
                </c:pt>
                <c:pt idx="10">
                  <c:v>31379.135637809999</c:v>
                </c:pt>
                <c:pt idx="11">
                  <c:v>30070.779501954101</c:v>
                </c:pt>
                <c:pt idx="13">
                  <c:v>90722.749299017494</c:v>
                </c:pt>
                <c:pt idx="14">
                  <c:v>80726.085241405905</c:v>
                </c:pt>
                <c:pt idx="15">
                  <c:v>76165.417348692106</c:v>
                </c:pt>
                <c:pt idx="17">
                  <c:v>9668.7186636738097</c:v>
                </c:pt>
                <c:pt idx="18">
                  <c:v>8440.3018807050703</c:v>
                </c:pt>
                <c:pt idx="19">
                  <c:v>7856.6317687442497</c:v>
                </c:pt>
                <c:pt idx="21">
                  <c:v>60035.62805857182</c:v>
                </c:pt>
                <c:pt idx="22">
                  <c:v>57642.70503893913</c:v>
                </c:pt>
                <c:pt idx="23">
                  <c:v>55956.672445346449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industries'!$C$56:$AA$56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127919.604547988</c:v>
                </c:pt>
                <c:pt idx="6">
                  <c:v>116123.84921638601</c:v>
                </c:pt>
                <c:pt idx="7">
                  <c:v>110219.737804541</c:v>
                </c:pt>
                <c:pt idx="9">
                  <c:v>19618.814445976099</c:v>
                </c:pt>
                <c:pt idx="10">
                  <c:v>18388.780516164799</c:v>
                </c:pt>
                <c:pt idx="11">
                  <c:v>17857.562021756501</c:v>
                </c:pt>
                <c:pt idx="13">
                  <c:v>8037.6930043636103</c:v>
                </c:pt>
                <c:pt idx="14">
                  <c:v>7009.6247063078299</c:v>
                </c:pt>
                <c:pt idx="15">
                  <c:v>6514.2107919760701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017688"/>
        <c:axId val="426015728"/>
      </c:barChart>
      <c:lineChart>
        <c:grouping val="standard"/>
        <c:varyColors val="0"/>
        <c:ser>
          <c:idx val="5"/>
          <c:order val="5"/>
          <c:tx>
            <c:strRef>
              <c:f>'Specific industries'!$B$41</c:f>
              <c:strCache>
                <c:ptCount val="1"/>
                <c:pt idx="0">
                  <c:v>Used in UK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industries'!$C$59:$AA$59</c:f>
              <c:numCache>
                <c:formatCode>_-* #,##0_-;\-* #,##0_-;_-* "-"??_-;_-@_-</c:formatCode>
                <c:ptCount val="25"/>
                <c:pt idx="1">
                  <c:v>50274.544159375</c:v>
                </c:pt>
                <c:pt idx="2">
                  <c:v>50654.234266032297</c:v>
                </c:pt>
                <c:pt idx="3">
                  <c:v>50582.535738689097</c:v>
                </c:pt>
                <c:pt idx="5">
                  <c:v>116014.720309315</c:v>
                </c:pt>
                <c:pt idx="6">
                  <c:v>104378.099896325</c:v>
                </c:pt>
                <c:pt idx="7">
                  <c:v>104149.349049426</c:v>
                </c:pt>
                <c:pt idx="9">
                  <c:v>42309.8325418534</c:v>
                </c:pt>
                <c:pt idx="10">
                  <c:v>38977.347193635796</c:v>
                </c:pt>
                <c:pt idx="11">
                  <c:v>38887.711193814699</c:v>
                </c:pt>
                <c:pt idx="13">
                  <c:v>144287.35174409</c:v>
                </c:pt>
                <c:pt idx="14">
                  <c:v>125392.80068755</c:v>
                </c:pt>
                <c:pt idx="15">
                  <c:v>124813.444489842</c:v>
                </c:pt>
                <c:pt idx="17">
                  <c:v>14806.202869586599</c:v>
                </c:pt>
                <c:pt idx="18">
                  <c:v>12369.297638862299</c:v>
                </c:pt>
                <c:pt idx="19">
                  <c:v>12339.9894065595</c:v>
                </c:pt>
                <c:pt idx="21">
                  <c:v>57826.72887136833</c:v>
                </c:pt>
                <c:pt idx="22">
                  <c:v>56311.237032618847</c:v>
                </c:pt>
                <c:pt idx="23">
                  <c:v>56183.24068906391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17688"/>
        <c:axId val="426015728"/>
      </c:lineChart>
      <c:catAx>
        <c:axId val="426017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15728"/>
        <c:crosses val="autoZero"/>
        <c:auto val="1"/>
        <c:lblAlgn val="ctr"/>
        <c:lblOffset val="100"/>
        <c:noMultiLvlLbl val="0"/>
      </c:catAx>
      <c:valAx>
        <c:axId val="426015728"/>
        <c:scaling>
          <c:orientation val="minMax"/>
          <c:max val="3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0176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56341837316819"/>
          <c:y val="0.23808857168277084"/>
          <c:w val="0.78857787467572316"/>
          <c:h val="0.76075961284806504"/>
        </c:manualLayout>
      </c:layout>
      <c:bubbleChart>
        <c:varyColors val="0"/>
        <c:ser>
          <c:idx val="7"/>
          <c:order val="0"/>
          <c:tx>
            <c:strRef>
              <c:f>'EU intersectoral flows'!$K$53</c:f>
              <c:strCache>
                <c:ptCount val="1"/>
                <c:pt idx="0">
                  <c:v>Reduction through CE in EU</c:v>
                </c:pt>
              </c:strCache>
            </c:strRef>
          </c:tx>
          <c:spPr>
            <a:solidFill>
              <a:schemeClr val="accent2">
                <a:lumMod val="60000"/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028603484657264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3.028603484657264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3.028603484657264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"/>
              <c:layout>
                <c:manualLayout>
                  <c:x val="-3.028603484657264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"/>
              <c:layout>
                <c:manualLayout>
                  <c:x val="-3.028603484657264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"/>
              <c:layout>
                <c:manualLayout>
                  <c:x val="-3.028603484657264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"/>
              <c:layout>
                <c:manualLayout>
                  <c:x val="-3.028603484657264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9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"/>
              <c:layout>
                <c:manualLayout>
                  <c:x val="-3.028603484657264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1"/>
              <c:layout>
                <c:manualLayout>
                  <c:x val="-3.0286034846572579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"/>
              <c:layout>
                <c:manualLayout>
                  <c:x val="-3.0286034846572579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"/>
              <c:layout>
                <c:manualLayout>
                  <c:x val="-3.0286034846572579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"/>
              <c:layout>
                <c:manualLayout>
                  <c:x val="-3.0286034846572579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"/>
              <c:layout>
                <c:manualLayout>
                  <c:x val="-3.0286034846572579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6"/>
              <c:layout>
                <c:manualLayout>
                  <c:x val="-3.0286034846572579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7"/>
              <c:layout>
                <c:manualLayout>
                  <c:x val="-3.0286034846572579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8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9"/>
              <c:layout>
                <c:manualLayout>
                  <c:x val="-3.0286034846572579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5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7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4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1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0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1"/>
              <c:layout>
                <c:manualLayout>
                  <c:x val="-3.0286034846572673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2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3"/>
              <c:layout>
                <c:manualLayout>
                  <c:x val="-3.0286034846572673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4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5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6"/>
              <c:layout>
                <c:manualLayout>
                  <c:x val="-3.0286034846572673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7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8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29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0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1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2"/>
              <c:layout>
                <c:manualLayout>
                  <c:x val="-3.0286034846572673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3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4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5"/>
              <c:layout>
                <c:manualLayout>
                  <c:x val="-3.0286034846572673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6"/>
              <c:layout>
                <c:manualLayout>
                  <c:x val="-3.0286034846572673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7"/>
              <c:layout>
                <c:manualLayout>
                  <c:x val="-3.0286034846572673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8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39"/>
              <c:layout>
                <c:manualLayout>
                  <c:x val="-3.0286034846572673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1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2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3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4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4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7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9"/>
              <c:layout>
                <c:manualLayout>
                  <c:x val="-3.0286034846572548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5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1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2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3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5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7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5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6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7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1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2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8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5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7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8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1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2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3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5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7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9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0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0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1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1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2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3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5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7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2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1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2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3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5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7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3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4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5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6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65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6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6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7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7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7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7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7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1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2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3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5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7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8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1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2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3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5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7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9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0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0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0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1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1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22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3"/>
              <c:layout>
                <c:manualLayout>
                  <c:x val="-3.0286034846572732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5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7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2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0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1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2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3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4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5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6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7"/>
              <c:layout>
                <c:manualLayout>
                  <c:x val="-3.0286034846572732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8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39"/>
              <c:layout>
                <c:manualLayout>
                  <c:x val="-3.0286034846572732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1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2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3"/>
              <c:layout>
                <c:manualLayout>
                  <c:x val="-3.028603484657261E-2"/>
                  <c:y val="-9.868234755650099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45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7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4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50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1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2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3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4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5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6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7"/>
              <c:layout>
                <c:manualLayout>
                  <c:x val="-3.028603484657261E-2"/>
                  <c:y val="-9.8682347556501605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8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59"/>
              <c:layout>
                <c:manualLayout>
                  <c:x val="-3.028603484657261E-2"/>
                  <c:y val="-9.8682347556500408E-3"/>
                </c:manualLayout>
              </c:layout>
              <c:tx>
                <c:rich>
                  <a:bodyPr/>
                  <a:lstStyle/>
                  <a:p>
                    <a:fld id="{6344ABA8-242D-4648-94A5-FE784279F9A0}" type="BUBBLESIZE">
                      <a:rPr lang="en-US" b="1" i="0" baseline="0">
                        <a:solidFill>
                          <a:sysClr val="windowText" lastClr="000000"/>
                        </a:solidFill>
                      </a:rPr>
                      <a:pPr/>
                      <a:t>[BUBBLE SIZE]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'EU intersectoral flows'!$B$54:$B$413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'EU intersectoral flows'!$C$54:$C$413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'EU intersectoral flows'!$K$54:$K$413</c:f>
              <c:numCache>
                <c:formatCode>0%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0.2509183298721005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0.43571180167825713</c:v>
                </c:pt>
                <c:pt idx="19">
                  <c:v>0</c:v>
                </c:pt>
                <c:pt idx="20">
                  <c:v>0.23344403924228865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4.400555812795319E-2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0.35188133232926883</c:v>
                </c:pt>
                <c:pt idx="144">
                  <c:v>0</c:v>
                </c:pt>
                <c:pt idx="145">
                  <c:v>0.27469873833288089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0.36188824634614225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0.38809767168730552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0.47580963432293388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0.25965038649692967</c:v>
                </c:pt>
                <c:pt idx="264">
                  <c:v>1.5086765930642732E-2</c:v>
                </c:pt>
                <c:pt idx="265">
                  <c:v>8.029462104733065E-2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0.21472318795432527</c:v>
                </c:pt>
                <c:pt idx="270">
                  <c:v>0.1380802002623899</c:v>
                </c:pt>
                <c:pt idx="271">
                  <c:v>0</c:v>
                </c:pt>
                <c:pt idx="272">
                  <c:v>0.21470825666093468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3.8653479302752237E-2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2.7651767087295723E-2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4.7880881704945116E-2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6.6822997084150501E-2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0.13905460957727245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7.6070302574756873E-3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0.11266870718451057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3"/>
          <c:order val="1"/>
          <c:tx>
            <c:strRef>
              <c:f>'EU intersectoral flows'!$H$53</c:f>
              <c:strCache>
                <c:ptCount val="1"/>
                <c:pt idx="0">
                  <c:v>Same sector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'EU intersectoral flows'!$B$54:$B$413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'EU intersectoral flows'!$C$54:$C$413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'EU intersectoral flows'!$H$54:$H$413</c:f>
              <c:numCache>
                <c:formatCode>_-* #,##0_-;\-* #,##0_-;_-* "-"??_-;_-@_-</c:formatCode>
                <c:ptCount val="360"/>
                <c:pt idx="0">
                  <c:v>629772.57479735499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1280109.2139292301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338844.134773264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3973916.25514337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584593.57726568496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556305.07955310505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1415610.6314201001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721779.70480898395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1594320.1809012601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456904.83004806202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1109907.47697082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618469.62096441502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1184112.5896113601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49448.3327527695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528751.719695837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30295.1617866288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1407121.2051975001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0"/>
          <c:order val="3"/>
          <c:tx>
            <c:strRef>
              <c:f>'EU intersectoral flows'!$F$53</c:f>
              <c:strCache>
                <c:ptCount val="1"/>
                <c:pt idx="0">
                  <c:v>No Circular Economy</c:v>
                </c:pt>
              </c:strCache>
            </c:strRef>
          </c:tx>
          <c:spPr>
            <a:solidFill>
              <a:srgbClr val="7030A0">
                <a:alpha val="30000"/>
              </a:srgbClr>
            </a:solidFill>
            <a:ln w="3175">
              <a:noFill/>
            </a:ln>
            <a:effectLst/>
          </c:spPr>
          <c:invertIfNegative val="0"/>
          <c:xVal>
            <c:numRef>
              <c:f>'EU intersectoral flows'!$B$54:$B$413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'EU intersectoral flows'!$C$54:$C$413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'EU intersectoral flows'!$F$54:$F$413</c:f>
              <c:numCache>
                <c:formatCode>_-* #,##0_-;\-* #,##0_-;_-* "-"??_-;_-@_-</c:formatCode>
                <c:ptCount val="360"/>
                <c:pt idx="0">
                  <c:v>0</c:v>
                </c:pt>
                <c:pt idx="1">
                  <c:v>364767.37485701701</c:v>
                </c:pt>
                <c:pt idx="2">
                  <c:v>10769.742314810501</c:v>
                </c:pt>
                <c:pt idx="3">
                  <c:v>64617.093326223199</c:v>
                </c:pt>
                <c:pt idx="4">
                  <c:v>562632.980005524</c:v>
                </c:pt>
                <c:pt idx="5">
                  <c:v>35220.2882215594</c:v>
                </c:pt>
                <c:pt idx="6">
                  <c:v>13200.934098504</c:v>
                </c:pt>
                <c:pt idx="7">
                  <c:v>16136.1192757564</c:v>
                </c:pt>
                <c:pt idx="8">
                  <c:v>69264.235661511397</c:v>
                </c:pt>
                <c:pt idx="9">
                  <c:v>81642.613623831407</c:v>
                </c:pt>
                <c:pt idx="10">
                  <c:v>1204.4406596235599</c:v>
                </c:pt>
                <c:pt idx="11">
                  <c:v>25669.429591890901</c:v>
                </c:pt>
                <c:pt idx="12">
                  <c:v>8340.7150518600592</c:v>
                </c:pt>
                <c:pt idx="13">
                  <c:v>1131.71633426682</c:v>
                </c:pt>
                <c:pt idx="14">
                  <c:v>408.67909946070398</c:v>
                </c:pt>
                <c:pt idx="15">
                  <c:v>145877.82270030901</c:v>
                </c:pt>
                <c:pt idx="16">
                  <c:v>1710.0706757841699</c:v>
                </c:pt>
                <c:pt idx="17">
                  <c:v>113147.87483520999</c:v>
                </c:pt>
                <c:pt idx="18">
                  <c:v>619457.644095039</c:v>
                </c:pt>
                <c:pt idx="19">
                  <c:v>0</c:v>
                </c:pt>
                <c:pt idx="20">
                  <c:v>1901467.59677777</c:v>
                </c:pt>
                <c:pt idx="21">
                  <c:v>0</c:v>
                </c:pt>
                <c:pt idx="22">
                  <c:v>10901.184468492</c:v>
                </c:pt>
                <c:pt idx="23">
                  <c:v>131098.11273451301</c:v>
                </c:pt>
                <c:pt idx="24">
                  <c:v>305841.93856786401</c:v>
                </c:pt>
                <c:pt idx="25">
                  <c:v>223012.57547437499</c:v>
                </c:pt>
                <c:pt idx="26">
                  <c:v>241385.64540095199</c:v>
                </c:pt>
                <c:pt idx="27">
                  <c:v>7636.3066744854996</c:v>
                </c:pt>
                <c:pt idx="28">
                  <c:v>281944.66002153698</c:v>
                </c:pt>
                <c:pt idx="29">
                  <c:v>65903.646365417502</c:v>
                </c:pt>
                <c:pt idx="30">
                  <c:v>451.54836033273199</c:v>
                </c:pt>
                <c:pt idx="31">
                  <c:v>113503.92632781299</c:v>
                </c:pt>
                <c:pt idx="32">
                  <c:v>14606.5395635564</c:v>
                </c:pt>
                <c:pt idx="33">
                  <c:v>18449.925291170701</c:v>
                </c:pt>
                <c:pt idx="34">
                  <c:v>353.80835591513102</c:v>
                </c:pt>
                <c:pt idx="35">
                  <c:v>482704.33495873102</c:v>
                </c:pt>
                <c:pt idx="36">
                  <c:v>10580.453750180999</c:v>
                </c:pt>
                <c:pt idx="37">
                  <c:v>343902.92995570297</c:v>
                </c:pt>
                <c:pt idx="38">
                  <c:v>10686.950366401201</c:v>
                </c:pt>
                <c:pt idx="39">
                  <c:v>0</c:v>
                </c:pt>
                <c:pt idx="40">
                  <c:v>21689.9079891119</c:v>
                </c:pt>
                <c:pt idx="41">
                  <c:v>36150.309079267601</c:v>
                </c:pt>
                <c:pt idx="42">
                  <c:v>0</c:v>
                </c:pt>
                <c:pt idx="43">
                  <c:v>21380.4028579691</c:v>
                </c:pt>
                <c:pt idx="44">
                  <c:v>234655.41416863099</c:v>
                </c:pt>
                <c:pt idx="45">
                  <c:v>106351.58365631499</c:v>
                </c:pt>
                <c:pt idx="46">
                  <c:v>24394.210328167101</c:v>
                </c:pt>
                <c:pt idx="47">
                  <c:v>3753.6930341416401</c:v>
                </c:pt>
                <c:pt idx="48">
                  <c:v>47261.569710350901</c:v>
                </c:pt>
                <c:pt idx="49">
                  <c:v>19440.266717718001</c:v>
                </c:pt>
                <c:pt idx="50">
                  <c:v>805.21241733110605</c:v>
                </c:pt>
                <c:pt idx="51">
                  <c:v>5164.2610340070796</c:v>
                </c:pt>
                <c:pt idx="52">
                  <c:v>1671.02528139831</c:v>
                </c:pt>
                <c:pt idx="53">
                  <c:v>1222.98439838786</c:v>
                </c:pt>
                <c:pt idx="54">
                  <c:v>585.31762649171401</c:v>
                </c:pt>
                <c:pt idx="55">
                  <c:v>84521.477103459605</c:v>
                </c:pt>
                <c:pt idx="56">
                  <c:v>2856.8673555443302</c:v>
                </c:pt>
                <c:pt idx="57">
                  <c:v>55506.78481587</c:v>
                </c:pt>
                <c:pt idx="58">
                  <c:v>318.078343209195</c:v>
                </c:pt>
                <c:pt idx="59">
                  <c:v>0</c:v>
                </c:pt>
                <c:pt idx="60">
                  <c:v>1289.8835047792099</c:v>
                </c:pt>
                <c:pt idx="61">
                  <c:v>3018.5374303089202</c:v>
                </c:pt>
                <c:pt idx="62">
                  <c:v>8085.6844215650399</c:v>
                </c:pt>
                <c:pt idx="63">
                  <c:v>0</c:v>
                </c:pt>
                <c:pt idx="64">
                  <c:v>331593.51401697501</c:v>
                </c:pt>
                <c:pt idx="65">
                  <c:v>144419.569060229</c:v>
                </c:pt>
                <c:pt idx="66">
                  <c:v>34752.225518334802</c:v>
                </c:pt>
                <c:pt idx="67">
                  <c:v>35311.302606427402</c:v>
                </c:pt>
                <c:pt idx="68">
                  <c:v>206008.46756158999</c:v>
                </c:pt>
                <c:pt idx="69">
                  <c:v>211432.972646782</c:v>
                </c:pt>
                <c:pt idx="70">
                  <c:v>1516.64650414991</c:v>
                </c:pt>
                <c:pt idx="71">
                  <c:v>50883.570876992897</c:v>
                </c:pt>
                <c:pt idx="72">
                  <c:v>23826.6510109753</c:v>
                </c:pt>
                <c:pt idx="73">
                  <c:v>0</c:v>
                </c:pt>
                <c:pt idx="74">
                  <c:v>353433.41800882597</c:v>
                </c:pt>
                <c:pt idx="75">
                  <c:v>228295.84700067501</c:v>
                </c:pt>
                <c:pt idx="76">
                  <c:v>11292.882207701799</c:v>
                </c:pt>
                <c:pt idx="77">
                  <c:v>230710.74805366699</c:v>
                </c:pt>
                <c:pt idx="78">
                  <c:v>15551.9199784869</c:v>
                </c:pt>
                <c:pt idx="79">
                  <c:v>0</c:v>
                </c:pt>
                <c:pt idx="80">
                  <c:v>2762.9836552724</c:v>
                </c:pt>
                <c:pt idx="81">
                  <c:v>21091.252538628902</c:v>
                </c:pt>
                <c:pt idx="82">
                  <c:v>17876.323089218899</c:v>
                </c:pt>
                <c:pt idx="83">
                  <c:v>41887.394716443603</c:v>
                </c:pt>
                <c:pt idx="84">
                  <c:v>0</c:v>
                </c:pt>
                <c:pt idx="85">
                  <c:v>113514.227694264</c:v>
                </c:pt>
                <c:pt idx="86">
                  <c:v>17620.693062061</c:v>
                </c:pt>
                <c:pt idx="87">
                  <c:v>4001.2210482325399</c:v>
                </c:pt>
                <c:pt idx="88">
                  <c:v>49026.568673252303</c:v>
                </c:pt>
                <c:pt idx="89">
                  <c:v>39076.872554958602</c:v>
                </c:pt>
                <c:pt idx="90">
                  <c:v>2622.6497999383</c:v>
                </c:pt>
                <c:pt idx="91">
                  <c:v>28850.0225828818</c:v>
                </c:pt>
                <c:pt idx="92">
                  <c:v>2734.3937802754399</c:v>
                </c:pt>
                <c:pt idx="93">
                  <c:v>18173.8056546607</c:v>
                </c:pt>
                <c:pt idx="94">
                  <c:v>9306.5030589189591</c:v>
                </c:pt>
                <c:pt idx="95">
                  <c:v>50302.449251073202</c:v>
                </c:pt>
                <c:pt idx="96">
                  <c:v>4143.2447942542804</c:v>
                </c:pt>
                <c:pt idx="97">
                  <c:v>150578.26800196999</c:v>
                </c:pt>
                <c:pt idx="98">
                  <c:v>42622.777559287999</c:v>
                </c:pt>
                <c:pt idx="99">
                  <c:v>0</c:v>
                </c:pt>
                <c:pt idx="100">
                  <c:v>28068.577200189</c:v>
                </c:pt>
                <c:pt idx="101">
                  <c:v>65869.112280041198</c:v>
                </c:pt>
                <c:pt idx="102">
                  <c:v>42782.853768176203</c:v>
                </c:pt>
                <c:pt idx="103">
                  <c:v>224043.536736443</c:v>
                </c:pt>
                <c:pt idx="104">
                  <c:v>5286768.7500440497</c:v>
                </c:pt>
                <c:pt idx="105">
                  <c:v>0</c:v>
                </c:pt>
                <c:pt idx="106">
                  <c:v>170972.51035075399</c:v>
                </c:pt>
                <c:pt idx="107">
                  <c:v>20882.311473521699</c:v>
                </c:pt>
                <c:pt idx="108">
                  <c:v>265225.58836111298</c:v>
                </c:pt>
                <c:pt idx="109">
                  <c:v>120001.375634576</c:v>
                </c:pt>
                <c:pt idx="110">
                  <c:v>7132.0533158047601</c:v>
                </c:pt>
                <c:pt idx="111">
                  <c:v>66589.024555975004</c:v>
                </c:pt>
                <c:pt idx="112">
                  <c:v>13001.728019071301</c:v>
                </c:pt>
                <c:pt idx="113">
                  <c:v>56703.856074052601</c:v>
                </c:pt>
                <c:pt idx="114">
                  <c:v>26859.653302238999</c:v>
                </c:pt>
                <c:pt idx="115">
                  <c:v>300238.039807319</c:v>
                </c:pt>
                <c:pt idx="116">
                  <c:v>10042.616173599001</c:v>
                </c:pt>
                <c:pt idx="117">
                  <c:v>388072.90583507199</c:v>
                </c:pt>
                <c:pt idx="118">
                  <c:v>78375.077712330298</c:v>
                </c:pt>
                <c:pt idx="119">
                  <c:v>0</c:v>
                </c:pt>
                <c:pt idx="120">
                  <c:v>31931.126614586301</c:v>
                </c:pt>
                <c:pt idx="121">
                  <c:v>6960.57869428719</c:v>
                </c:pt>
                <c:pt idx="122">
                  <c:v>14298.1643017731</c:v>
                </c:pt>
                <c:pt idx="123">
                  <c:v>17773.7004682525</c:v>
                </c:pt>
                <c:pt idx="124">
                  <c:v>211212.803595526</c:v>
                </c:pt>
                <c:pt idx="125">
                  <c:v>80710.880462066096</c:v>
                </c:pt>
                <c:pt idx="126">
                  <c:v>0</c:v>
                </c:pt>
                <c:pt idx="127">
                  <c:v>1925.8279252801201</c:v>
                </c:pt>
                <c:pt idx="128">
                  <c:v>97290.507890412395</c:v>
                </c:pt>
                <c:pt idx="129">
                  <c:v>29120.731358199198</c:v>
                </c:pt>
                <c:pt idx="130">
                  <c:v>49.455399616254802</c:v>
                </c:pt>
                <c:pt idx="131">
                  <c:v>4886.8931739469399</c:v>
                </c:pt>
                <c:pt idx="132">
                  <c:v>978.09241471001599</c:v>
                </c:pt>
                <c:pt idx="133">
                  <c:v>3358.7381497556398</c:v>
                </c:pt>
                <c:pt idx="134">
                  <c:v>739.07734978072199</c:v>
                </c:pt>
                <c:pt idx="135">
                  <c:v>69559.153168514007</c:v>
                </c:pt>
                <c:pt idx="136">
                  <c:v>1819.31605572064</c:v>
                </c:pt>
                <c:pt idx="137">
                  <c:v>55099.269353928401</c:v>
                </c:pt>
                <c:pt idx="138">
                  <c:v>317.49046167259701</c:v>
                </c:pt>
                <c:pt idx="139">
                  <c:v>0</c:v>
                </c:pt>
                <c:pt idx="140">
                  <c:v>709.87624807366001</c:v>
                </c:pt>
                <c:pt idx="141">
                  <c:v>2262.00846177017</c:v>
                </c:pt>
                <c:pt idx="142">
                  <c:v>56945.465893485503</c:v>
                </c:pt>
                <c:pt idx="143">
                  <c:v>1717783.38089921</c:v>
                </c:pt>
                <c:pt idx="144">
                  <c:v>125761.972428226</c:v>
                </c:pt>
                <c:pt idx="145">
                  <c:v>638541.42052115197</c:v>
                </c:pt>
                <c:pt idx="146">
                  <c:v>20898.880569013301</c:v>
                </c:pt>
                <c:pt idx="147">
                  <c:v>0</c:v>
                </c:pt>
                <c:pt idx="148">
                  <c:v>200023.65630461101</c:v>
                </c:pt>
                <c:pt idx="149">
                  <c:v>583496.89808335504</c:v>
                </c:pt>
                <c:pt idx="150">
                  <c:v>466.05073851671602</c:v>
                </c:pt>
                <c:pt idx="151">
                  <c:v>96184.899133668398</c:v>
                </c:pt>
                <c:pt idx="152">
                  <c:v>17886.646676961202</c:v>
                </c:pt>
                <c:pt idx="153">
                  <c:v>154815.804150668</c:v>
                </c:pt>
                <c:pt idx="154">
                  <c:v>19895.600217241899</c:v>
                </c:pt>
                <c:pt idx="155">
                  <c:v>265345.01856728602</c:v>
                </c:pt>
                <c:pt idx="156">
                  <c:v>5667.4750181550098</c:v>
                </c:pt>
                <c:pt idx="157">
                  <c:v>251012.31550440899</c:v>
                </c:pt>
                <c:pt idx="158">
                  <c:v>489.61257388526599</c:v>
                </c:pt>
                <c:pt idx="159">
                  <c:v>0</c:v>
                </c:pt>
                <c:pt idx="160">
                  <c:v>109.30876772842799</c:v>
                </c:pt>
                <c:pt idx="161">
                  <c:v>824.74764335519103</c:v>
                </c:pt>
                <c:pt idx="162">
                  <c:v>6533.9358111968104</c:v>
                </c:pt>
                <c:pt idx="163">
                  <c:v>391053.45808974799</c:v>
                </c:pt>
                <c:pt idx="164">
                  <c:v>43398.364386929898</c:v>
                </c:pt>
                <c:pt idx="165">
                  <c:v>49903.485812592</c:v>
                </c:pt>
                <c:pt idx="166">
                  <c:v>4017.3219792251298</c:v>
                </c:pt>
                <c:pt idx="167">
                  <c:v>0</c:v>
                </c:pt>
                <c:pt idx="168">
                  <c:v>31172.4432896084</c:v>
                </c:pt>
                <c:pt idx="169">
                  <c:v>175860.72906548201</c:v>
                </c:pt>
                <c:pt idx="170">
                  <c:v>254.554304115593</c:v>
                </c:pt>
                <c:pt idx="171">
                  <c:v>14784.557723714801</c:v>
                </c:pt>
                <c:pt idx="172">
                  <c:v>1363.7618086617499</c:v>
                </c:pt>
                <c:pt idx="173">
                  <c:v>34362.254158623196</c:v>
                </c:pt>
                <c:pt idx="174">
                  <c:v>10186.421697193</c:v>
                </c:pt>
                <c:pt idx="175">
                  <c:v>53123.661016477898</c:v>
                </c:pt>
                <c:pt idx="176">
                  <c:v>2787.8293837170099</c:v>
                </c:pt>
                <c:pt idx="177">
                  <c:v>88874.243303428506</c:v>
                </c:pt>
                <c:pt idx="178">
                  <c:v>38.962824176143201</c:v>
                </c:pt>
                <c:pt idx="179">
                  <c:v>0</c:v>
                </c:pt>
                <c:pt idx="180">
                  <c:v>674.81752756781498</c:v>
                </c:pt>
                <c:pt idx="181">
                  <c:v>2327.26139961536</c:v>
                </c:pt>
                <c:pt idx="182">
                  <c:v>7158.9170315993897</c:v>
                </c:pt>
                <c:pt idx="183">
                  <c:v>1815886.0995662899</c:v>
                </c:pt>
                <c:pt idx="184">
                  <c:v>147147.28576563101</c:v>
                </c:pt>
                <c:pt idx="185">
                  <c:v>229551.124900678</c:v>
                </c:pt>
                <c:pt idx="186">
                  <c:v>39974.928206841701</c:v>
                </c:pt>
                <c:pt idx="187">
                  <c:v>68523.054478031496</c:v>
                </c:pt>
                <c:pt idx="188">
                  <c:v>160768.42822548101</c:v>
                </c:pt>
                <c:pt idx="189">
                  <c:v>0</c:v>
                </c:pt>
                <c:pt idx="190">
                  <c:v>1076.5217572257</c:v>
                </c:pt>
                <c:pt idx="191">
                  <c:v>28037.716907112601</c:v>
                </c:pt>
                <c:pt idx="192">
                  <c:v>22791.7085504186</c:v>
                </c:pt>
                <c:pt idx="193">
                  <c:v>336198.12794302503</c:v>
                </c:pt>
                <c:pt idx="194">
                  <c:v>78623.834182376595</c:v>
                </c:pt>
                <c:pt idx="195">
                  <c:v>227185.084065662</c:v>
                </c:pt>
                <c:pt idx="196">
                  <c:v>14052.4104778398</c:v>
                </c:pt>
                <c:pt idx="197">
                  <c:v>264888.54807736899</c:v>
                </c:pt>
                <c:pt idx="198">
                  <c:v>1978.6556050377601</c:v>
                </c:pt>
                <c:pt idx="199">
                  <c:v>0</c:v>
                </c:pt>
                <c:pt idx="200">
                  <c:v>202.722043454806</c:v>
                </c:pt>
                <c:pt idx="201">
                  <c:v>939.26103823520498</c:v>
                </c:pt>
                <c:pt idx="202">
                  <c:v>4691.9434928748697</c:v>
                </c:pt>
                <c:pt idx="203">
                  <c:v>608470.81201073399</c:v>
                </c:pt>
                <c:pt idx="204">
                  <c:v>55280.108062506901</c:v>
                </c:pt>
                <c:pt idx="205">
                  <c:v>198007.88230402899</c:v>
                </c:pt>
                <c:pt idx="206">
                  <c:v>25327.210408725499</c:v>
                </c:pt>
                <c:pt idx="207">
                  <c:v>12883.8019680136</c:v>
                </c:pt>
                <c:pt idx="208">
                  <c:v>58104.654232594701</c:v>
                </c:pt>
                <c:pt idx="209">
                  <c:v>0</c:v>
                </c:pt>
                <c:pt idx="210">
                  <c:v>1837.11754802875</c:v>
                </c:pt>
                <c:pt idx="211">
                  <c:v>25536.083704112199</c:v>
                </c:pt>
                <c:pt idx="212">
                  <c:v>17677.728585902601</c:v>
                </c:pt>
                <c:pt idx="213">
                  <c:v>98818.317909273494</c:v>
                </c:pt>
                <c:pt idx="214">
                  <c:v>118287.337366504</c:v>
                </c:pt>
                <c:pt idx="215">
                  <c:v>100792.313238214</c:v>
                </c:pt>
                <c:pt idx="216">
                  <c:v>6218.9129710115103</c:v>
                </c:pt>
                <c:pt idx="217">
                  <c:v>129222.66686045501</c:v>
                </c:pt>
                <c:pt idx="218">
                  <c:v>339.91058524679403</c:v>
                </c:pt>
                <c:pt idx="219">
                  <c:v>0</c:v>
                </c:pt>
                <c:pt idx="220">
                  <c:v>201.10640692507101</c:v>
                </c:pt>
                <c:pt idx="221">
                  <c:v>1701.8242483855699</c:v>
                </c:pt>
                <c:pt idx="222">
                  <c:v>6496.9543074015701</c:v>
                </c:pt>
                <c:pt idx="223">
                  <c:v>229896.871471733</c:v>
                </c:pt>
                <c:pt idx="224">
                  <c:v>81647.092015143106</c:v>
                </c:pt>
                <c:pt idx="225">
                  <c:v>167211.76090497</c:v>
                </c:pt>
                <c:pt idx="226">
                  <c:v>49759.433572532798</c:v>
                </c:pt>
                <c:pt idx="227">
                  <c:v>19610.4649357858</c:v>
                </c:pt>
                <c:pt idx="228">
                  <c:v>101576.65652477001</c:v>
                </c:pt>
                <c:pt idx="229">
                  <c:v>0</c:v>
                </c:pt>
                <c:pt idx="230">
                  <c:v>795.99977720325103</c:v>
                </c:pt>
                <c:pt idx="231">
                  <c:v>34356.919764733902</c:v>
                </c:pt>
                <c:pt idx="232">
                  <c:v>32097.0565864042</c:v>
                </c:pt>
                <c:pt idx="233">
                  <c:v>58756.495906615201</c:v>
                </c:pt>
                <c:pt idx="234">
                  <c:v>36016.470684624102</c:v>
                </c:pt>
                <c:pt idx="235">
                  <c:v>181054.15220411599</c:v>
                </c:pt>
                <c:pt idx="236">
                  <c:v>7269.4474865239199</c:v>
                </c:pt>
                <c:pt idx="237">
                  <c:v>249444.946422874</c:v>
                </c:pt>
                <c:pt idx="238">
                  <c:v>375.38412174574802</c:v>
                </c:pt>
                <c:pt idx="239">
                  <c:v>0</c:v>
                </c:pt>
                <c:pt idx="240">
                  <c:v>4982.29150864658</c:v>
                </c:pt>
                <c:pt idx="241">
                  <c:v>2254.3827336880599</c:v>
                </c:pt>
                <c:pt idx="242">
                  <c:v>67670.783054776897</c:v>
                </c:pt>
                <c:pt idx="243">
                  <c:v>185561.40064112699</c:v>
                </c:pt>
                <c:pt idx="244">
                  <c:v>105006.364255918</c:v>
                </c:pt>
                <c:pt idx="245">
                  <c:v>115289.79607597399</c:v>
                </c:pt>
                <c:pt idx="246">
                  <c:v>34841.714561417299</c:v>
                </c:pt>
                <c:pt idx="247">
                  <c:v>10160.4581546154</c:v>
                </c:pt>
                <c:pt idx="248">
                  <c:v>52842.041423955903</c:v>
                </c:pt>
                <c:pt idx="249">
                  <c:v>0</c:v>
                </c:pt>
                <c:pt idx="250">
                  <c:v>1055.7067146199799</c:v>
                </c:pt>
                <c:pt idx="251">
                  <c:v>20907.700734714101</c:v>
                </c:pt>
                <c:pt idx="252">
                  <c:v>3237.1245341263402</c:v>
                </c:pt>
                <c:pt idx="253">
                  <c:v>80476.782762652496</c:v>
                </c:pt>
                <c:pt idx="254">
                  <c:v>22681.689396701498</c:v>
                </c:pt>
                <c:pt idx="255">
                  <c:v>94077.964078071003</c:v>
                </c:pt>
                <c:pt idx="256">
                  <c:v>2994.72007459837</c:v>
                </c:pt>
                <c:pt idx="257">
                  <c:v>66797.585744411495</c:v>
                </c:pt>
                <c:pt idx="258">
                  <c:v>4448.5460462949904</c:v>
                </c:pt>
                <c:pt idx="259">
                  <c:v>0</c:v>
                </c:pt>
                <c:pt idx="260">
                  <c:v>18477.709569315</c:v>
                </c:pt>
                <c:pt idx="261">
                  <c:v>5340.5690448266496</c:v>
                </c:pt>
                <c:pt idx="262">
                  <c:v>23909.747598400001</c:v>
                </c:pt>
                <c:pt idx="263">
                  <c:v>1512896.40037838</c:v>
                </c:pt>
                <c:pt idx="264">
                  <c:v>660177.24242532102</c:v>
                </c:pt>
                <c:pt idx="265">
                  <c:v>529575.18748639303</c:v>
                </c:pt>
                <c:pt idx="266">
                  <c:v>31749.481374981398</c:v>
                </c:pt>
                <c:pt idx="267">
                  <c:v>9698.2389737449503</c:v>
                </c:pt>
                <c:pt idx="268">
                  <c:v>204295.581245054</c:v>
                </c:pt>
                <c:pt idx="269">
                  <c:v>682243.24598945596</c:v>
                </c:pt>
                <c:pt idx="270">
                  <c:v>1519058.82605612</c:v>
                </c:pt>
                <c:pt idx="271">
                  <c:v>116847.827530707</c:v>
                </c:pt>
                <c:pt idx="272">
                  <c:v>550037.12553315295</c:v>
                </c:pt>
                <c:pt idx="273">
                  <c:v>29459.0321012721</c:v>
                </c:pt>
                <c:pt idx="274">
                  <c:v>124398.172323576</c:v>
                </c:pt>
                <c:pt idx="275">
                  <c:v>446770.69025976601</c:v>
                </c:pt>
                <c:pt idx="276">
                  <c:v>25608.239617231</c:v>
                </c:pt>
                <c:pt idx="277">
                  <c:v>697249.85006327799</c:v>
                </c:pt>
                <c:pt idx="278">
                  <c:v>10376.097423306799</c:v>
                </c:pt>
                <c:pt idx="279">
                  <c:v>0</c:v>
                </c:pt>
                <c:pt idx="280">
                  <c:v>1461.1023870573499</c:v>
                </c:pt>
                <c:pt idx="281">
                  <c:v>2210.3780564395402</c:v>
                </c:pt>
                <c:pt idx="282">
                  <c:v>286297.45236271102</c:v>
                </c:pt>
                <c:pt idx="283">
                  <c:v>8084.0949573868002</c:v>
                </c:pt>
                <c:pt idx="284">
                  <c:v>27247.1310231061</c:v>
                </c:pt>
                <c:pt idx="285">
                  <c:v>11843.4248123914</c:v>
                </c:pt>
                <c:pt idx="286">
                  <c:v>6341.7014438746901</c:v>
                </c:pt>
                <c:pt idx="287">
                  <c:v>2933.1678416864302</c:v>
                </c:pt>
                <c:pt idx="288">
                  <c:v>21664.354398636398</c:v>
                </c:pt>
                <c:pt idx="289">
                  <c:v>6082.4099176850104</c:v>
                </c:pt>
                <c:pt idx="290">
                  <c:v>6.7320363701536197</c:v>
                </c:pt>
                <c:pt idx="291">
                  <c:v>1047.83944269565</c:v>
                </c:pt>
                <c:pt idx="292">
                  <c:v>27.784349747538201</c:v>
                </c:pt>
                <c:pt idx="293">
                  <c:v>673.65370156871097</c:v>
                </c:pt>
                <c:pt idx="294">
                  <c:v>12.147883221297301</c:v>
                </c:pt>
                <c:pt idx="295">
                  <c:v>42847.668580269899</c:v>
                </c:pt>
                <c:pt idx="296">
                  <c:v>2026.4369174640001</c:v>
                </c:pt>
                <c:pt idx="297">
                  <c:v>34910.639805335697</c:v>
                </c:pt>
                <c:pt idx="298">
                  <c:v>26.1249572201951</c:v>
                </c:pt>
                <c:pt idx="299">
                  <c:v>0</c:v>
                </c:pt>
                <c:pt idx="300">
                  <c:v>110736.48633385501</c:v>
                </c:pt>
                <c:pt idx="301">
                  <c:v>193434.90877670899</c:v>
                </c:pt>
                <c:pt idx="302">
                  <c:v>62214.887926957199</c:v>
                </c:pt>
                <c:pt idx="303">
                  <c:v>250527.12104595799</c:v>
                </c:pt>
                <c:pt idx="304">
                  <c:v>730108.83679710596</c:v>
                </c:pt>
                <c:pt idx="305">
                  <c:v>291500.48671167402</c:v>
                </c:pt>
                <c:pt idx="306">
                  <c:v>196630.56682750699</c:v>
                </c:pt>
                <c:pt idx="307">
                  <c:v>371920.49293548602</c:v>
                </c:pt>
                <c:pt idx="308">
                  <c:v>1507671.11569051</c:v>
                </c:pt>
                <c:pt idx="309">
                  <c:v>261714.617941006</c:v>
                </c:pt>
                <c:pt idx="310">
                  <c:v>16357.76440776</c:v>
                </c:pt>
                <c:pt idx="311">
                  <c:v>51759.346071071399</c:v>
                </c:pt>
                <c:pt idx="312">
                  <c:v>31059.274791104301</c:v>
                </c:pt>
                <c:pt idx="313">
                  <c:v>12863.8395708525</c:v>
                </c:pt>
                <c:pt idx="314">
                  <c:v>13095.134953233501</c:v>
                </c:pt>
                <c:pt idx="315">
                  <c:v>0</c:v>
                </c:pt>
                <c:pt idx="316">
                  <c:v>114933.146556887</c:v>
                </c:pt>
                <c:pt idx="317">
                  <c:v>1732472.32979406</c:v>
                </c:pt>
                <c:pt idx="318">
                  <c:v>7057.3463116195499</c:v>
                </c:pt>
                <c:pt idx="319">
                  <c:v>0</c:v>
                </c:pt>
                <c:pt idx="320">
                  <c:v>135048.39106563001</c:v>
                </c:pt>
                <c:pt idx="321">
                  <c:v>1008247.4597647</c:v>
                </c:pt>
                <c:pt idx="322">
                  <c:v>23449.774301658101</c:v>
                </c:pt>
                <c:pt idx="323">
                  <c:v>15604.858018761901</c:v>
                </c:pt>
                <c:pt idx="324">
                  <c:v>154796.14472619299</c:v>
                </c:pt>
                <c:pt idx="325">
                  <c:v>17113.1642284751</c:v>
                </c:pt>
                <c:pt idx="326">
                  <c:v>24986.919058148698</c:v>
                </c:pt>
                <c:pt idx="327">
                  <c:v>3030.1399963050699</c:v>
                </c:pt>
                <c:pt idx="328">
                  <c:v>72801.922631818306</c:v>
                </c:pt>
                <c:pt idx="329">
                  <c:v>37327.934892200501</c:v>
                </c:pt>
                <c:pt idx="330">
                  <c:v>395.89081873105999</c:v>
                </c:pt>
                <c:pt idx="331">
                  <c:v>19847.648642987901</c:v>
                </c:pt>
                <c:pt idx="332">
                  <c:v>19813.7440100899</c:v>
                </c:pt>
                <c:pt idx="333">
                  <c:v>327.84414429221198</c:v>
                </c:pt>
                <c:pt idx="334">
                  <c:v>238.52737925270799</c:v>
                </c:pt>
                <c:pt idx="335">
                  <c:v>181081.18697456</c:v>
                </c:pt>
                <c:pt idx="336">
                  <c:v>0</c:v>
                </c:pt>
                <c:pt idx="337">
                  <c:v>257676.88121736201</c:v>
                </c:pt>
                <c:pt idx="338">
                  <c:v>2260.3648292601001</c:v>
                </c:pt>
                <c:pt idx="339">
                  <c:v>0</c:v>
                </c:pt>
                <c:pt idx="340">
                  <c:v>74727.054336576795</c:v>
                </c:pt>
                <c:pt idx="341">
                  <c:v>245005.58896781699</c:v>
                </c:pt>
                <c:pt idx="342">
                  <c:v>47009.596917093899</c:v>
                </c:pt>
                <c:pt idx="343">
                  <c:v>80772.043217337501</c:v>
                </c:pt>
                <c:pt idx="344">
                  <c:v>1818622.8761644</c:v>
                </c:pt>
                <c:pt idx="345">
                  <c:v>91110.460372864603</c:v>
                </c:pt>
                <c:pt idx="346">
                  <c:v>141057.68392353499</c:v>
                </c:pt>
                <c:pt idx="347">
                  <c:v>253948.594543621</c:v>
                </c:pt>
                <c:pt idx="348">
                  <c:v>354799.38174348703</c:v>
                </c:pt>
                <c:pt idx="349">
                  <c:v>588278.66632117599</c:v>
                </c:pt>
                <c:pt idx="350">
                  <c:v>2472.2177855699401</c:v>
                </c:pt>
                <c:pt idx="351">
                  <c:v>39859.543782397501</c:v>
                </c:pt>
                <c:pt idx="352">
                  <c:v>23008.696150450101</c:v>
                </c:pt>
                <c:pt idx="353">
                  <c:v>1508.3104899083301</c:v>
                </c:pt>
                <c:pt idx="354">
                  <c:v>3255.9655909091298</c:v>
                </c:pt>
                <c:pt idx="355">
                  <c:v>277865.53875423002</c:v>
                </c:pt>
                <c:pt idx="356">
                  <c:v>92842.808986364995</c:v>
                </c:pt>
                <c:pt idx="357">
                  <c:v>0</c:v>
                </c:pt>
                <c:pt idx="358">
                  <c:v>1326.8237908665701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1"/>
          <c:order val="4"/>
          <c:tx>
            <c:strRef>
              <c:f>'EU intersectoral flows'!$G$53</c:f>
              <c:strCache>
                <c:ptCount val="1"/>
                <c:pt idx="0">
                  <c:v>Circular Economy applied to EU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75000"/>
              </a:schemeClr>
            </a:solidFill>
            <a:ln w="3175">
              <a:noFill/>
            </a:ln>
            <a:effectLst/>
          </c:spPr>
          <c:invertIfNegative val="0"/>
          <c:xVal>
            <c:numRef>
              <c:f>'EU intersectoral flows'!$B$54:$B$413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  <c:extLst xmlns:c15="http://schemas.microsoft.com/office/drawing/2012/chart"/>
            </c:numRef>
          </c:xVal>
          <c:yVal>
            <c:numRef>
              <c:f>'EU intersectoral flows'!$C$54:$C$413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  <c:extLst xmlns:c15="http://schemas.microsoft.com/office/drawing/2012/chart"/>
            </c:numRef>
          </c:yVal>
          <c:bubbleSize>
            <c:numRef>
              <c:f>'EU intersectoral flows'!$G$54:$G$413</c:f>
              <c:numCache>
                <c:formatCode>_-* #,##0_-;\-* #,##0_-;_-* "-"??_-;_-@_-</c:formatCode>
                <c:ptCount val="360"/>
                <c:pt idx="0">
                  <c:v>0</c:v>
                </c:pt>
                <c:pt idx="1">
                  <c:v>95179.329584294988</c:v>
                </c:pt>
                <c:pt idx="2">
                  <c:v>2851.4169388671708</c:v>
                </c:pt>
                <c:pt idx="3">
                  <c:v>20399.167674742603</c:v>
                </c:pt>
                <c:pt idx="4">
                  <c:v>141174.92767394899</c:v>
                </c:pt>
                <c:pt idx="5">
                  <c:v>9501.1001130859004</c:v>
                </c:pt>
                <c:pt idx="6">
                  <c:v>3726.7257911028792</c:v>
                </c:pt>
                <c:pt idx="7">
                  <c:v>-3842.7527163832001</c:v>
                </c:pt>
                <c:pt idx="8">
                  <c:v>-27169.505986842298</c:v>
                </c:pt>
                <c:pt idx="9">
                  <c:v>942.80810310679954</c:v>
                </c:pt>
                <c:pt idx="10">
                  <c:v>247.08833026541993</c:v>
                </c:pt>
                <c:pt idx="11">
                  <c:v>7173.0484490745002</c:v>
                </c:pt>
                <c:pt idx="12">
                  <c:v>1950.7647877747195</c:v>
                </c:pt>
                <c:pt idx="13">
                  <c:v>449.569461476534</c:v>
                </c:pt>
                <c:pt idx="14">
                  <c:v>90.095412161213005</c:v>
                </c:pt>
                <c:pt idx="15">
                  <c:v>33363.914781414016</c:v>
                </c:pt>
                <c:pt idx="16">
                  <c:v>428.43540695653996</c:v>
                </c:pt>
                <c:pt idx="17">
                  <c:v>25783.685456314895</c:v>
                </c:pt>
                <c:pt idx="18">
                  <c:v>269905.00617201801</c:v>
                </c:pt>
                <c:pt idx="19">
                  <c:v>0</c:v>
                </c:pt>
                <c:pt idx="20">
                  <c:v>443886.27628013003</c:v>
                </c:pt>
                <c:pt idx="21">
                  <c:v>0</c:v>
                </c:pt>
                <c:pt idx="22">
                  <c:v>1507.3610289851495</c:v>
                </c:pt>
                <c:pt idx="23">
                  <c:v>26613.184122495004</c:v>
                </c:pt>
                <c:pt idx="24">
                  <c:v>35634.181571762019</c:v>
                </c:pt>
                <c:pt idx="25">
                  <c:v>34302.808574292983</c:v>
                </c:pt>
                <c:pt idx="26">
                  <c:v>46976.918427939003</c:v>
                </c:pt>
                <c:pt idx="27">
                  <c:v>-3484.4557525673999</c:v>
                </c:pt>
                <c:pt idx="28">
                  <c:v>32182.169530599989</c:v>
                </c:pt>
                <c:pt idx="29">
                  <c:v>-19951.510783734193</c:v>
                </c:pt>
                <c:pt idx="30">
                  <c:v>80.586490131706</c:v>
                </c:pt>
                <c:pt idx="31">
                  <c:v>18253.9665537283</c:v>
                </c:pt>
                <c:pt idx="32">
                  <c:v>2005.2369685566009</c:v>
                </c:pt>
                <c:pt idx="33">
                  <c:v>5473.9991516169011</c:v>
                </c:pt>
                <c:pt idx="34">
                  <c:v>48.59863890851102</c:v>
                </c:pt>
                <c:pt idx="35">
                  <c:v>75189.285586373997</c:v>
                </c:pt>
                <c:pt idx="36">
                  <c:v>1826.7113173237794</c:v>
                </c:pt>
                <c:pt idx="37">
                  <c:v>45939.744731973973</c:v>
                </c:pt>
                <c:pt idx="38">
                  <c:v>1420.8604759877217</c:v>
                </c:pt>
                <c:pt idx="39">
                  <c:v>0</c:v>
                </c:pt>
                <c:pt idx="40">
                  <c:v>4068.7962599212005</c:v>
                </c:pt>
                <c:pt idx="41">
                  <c:v>5303.1056753964003</c:v>
                </c:pt>
                <c:pt idx="42">
                  <c:v>0</c:v>
                </c:pt>
                <c:pt idx="43">
                  <c:v>4299.2235948753987</c:v>
                </c:pt>
                <c:pt idx="44">
                  <c:v>39500.797311704984</c:v>
                </c:pt>
                <c:pt idx="45">
                  <c:v>21273.264545122991</c:v>
                </c:pt>
                <c:pt idx="46">
                  <c:v>4972.7523500821007</c:v>
                </c:pt>
                <c:pt idx="47">
                  <c:v>560.35398045744023</c:v>
                </c:pt>
                <c:pt idx="48">
                  <c:v>4323.3268283225989</c:v>
                </c:pt>
                <c:pt idx="49">
                  <c:v>5135.2875578143012</c:v>
                </c:pt>
                <c:pt idx="50">
                  <c:v>168.47792285910805</c:v>
                </c:pt>
                <c:pt idx="51">
                  <c:v>1052.69778690149</c:v>
                </c:pt>
                <c:pt idx="52">
                  <c:v>285.62559004674995</c:v>
                </c:pt>
                <c:pt idx="53">
                  <c:v>369.22388073731997</c:v>
                </c:pt>
                <c:pt idx="54">
                  <c:v>75.549772278252988</c:v>
                </c:pt>
                <c:pt idx="55">
                  <c:v>10388.82726725511</c:v>
                </c:pt>
                <c:pt idx="56">
                  <c:v>383.27642050578015</c:v>
                </c:pt>
                <c:pt idx="57">
                  <c:v>6447.9155466519005</c:v>
                </c:pt>
                <c:pt idx="58">
                  <c:v>40.367697123909011</c:v>
                </c:pt>
                <c:pt idx="59">
                  <c:v>0</c:v>
                </c:pt>
                <c:pt idx="60">
                  <c:v>331.11330842371694</c:v>
                </c:pt>
                <c:pt idx="61">
                  <c:v>911.3601153419504</c:v>
                </c:pt>
                <c:pt idx="62">
                  <c:v>1582.1820356014796</c:v>
                </c:pt>
                <c:pt idx="63">
                  <c:v>0</c:v>
                </c:pt>
                <c:pt idx="64">
                  <c:v>59383.605378223991</c:v>
                </c:pt>
                <c:pt idx="65">
                  <c:v>33301.993134718999</c:v>
                </c:pt>
                <c:pt idx="66">
                  <c:v>8558.6202139451016</c:v>
                </c:pt>
                <c:pt idx="67">
                  <c:v>12498.864355543003</c:v>
                </c:pt>
                <c:pt idx="68">
                  <c:v>43619.381144758983</c:v>
                </c:pt>
                <c:pt idx="69">
                  <c:v>70295.827323737991</c:v>
                </c:pt>
                <c:pt idx="70">
                  <c:v>297.61037285762995</c:v>
                </c:pt>
                <c:pt idx="71">
                  <c:v>9406.6819577852948</c:v>
                </c:pt>
                <c:pt idx="72">
                  <c:v>5534.2032765902986</c:v>
                </c:pt>
                <c:pt idx="73">
                  <c:v>0</c:v>
                </c:pt>
                <c:pt idx="74">
                  <c:v>63481.60648588097</c:v>
                </c:pt>
                <c:pt idx="75">
                  <c:v>49393.868208456028</c:v>
                </c:pt>
                <c:pt idx="76">
                  <c:v>2410.8266155622987</c:v>
                </c:pt>
                <c:pt idx="77">
                  <c:v>47136.723944233992</c:v>
                </c:pt>
                <c:pt idx="78">
                  <c:v>2579.0523386755995</c:v>
                </c:pt>
                <c:pt idx="79">
                  <c:v>0</c:v>
                </c:pt>
                <c:pt idx="80">
                  <c:v>514.41385729897002</c:v>
                </c:pt>
                <c:pt idx="81">
                  <c:v>3601.3744059590026</c:v>
                </c:pt>
                <c:pt idx="82">
                  <c:v>1720.0675296473983</c:v>
                </c:pt>
                <c:pt idx="83">
                  <c:v>4370.0453858363035</c:v>
                </c:pt>
                <c:pt idx="84">
                  <c:v>0</c:v>
                </c:pt>
                <c:pt idx="85">
                  <c:v>15636.680452151704</c:v>
                </c:pt>
                <c:pt idx="86">
                  <c:v>2628.6845619831001</c:v>
                </c:pt>
                <c:pt idx="87">
                  <c:v>759.32407551603001</c:v>
                </c:pt>
                <c:pt idx="88">
                  <c:v>4190.4476074392005</c:v>
                </c:pt>
                <c:pt idx="89">
                  <c:v>8341.2434960603023</c:v>
                </c:pt>
                <c:pt idx="90">
                  <c:v>366.60552696533023</c:v>
                </c:pt>
                <c:pt idx="91">
                  <c:v>2465.7138403585013</c:v>
                </c:pt>
                <c:pt idx="92">
                  <c:v>256.22394731635995</c:v>
                </c:pt>
                <c:pt idx="93">
                  <c:v>3803.7515372038997</c:v>
                </c:pt>
                <c:pt idx="94">
                  <c:v>628.07796242890981</c:v>
                </c:pt>
                <c:pt idx="95">
                  <c:v>5245.151658404</c:v>
                </c:pt>
                <c:pt idx="96">
                  <c:v>475.36835488801034</c:v>
                </c:pt>
                <c:pt idx="97">
                  <c:v>14469.250946065004</c:v>
                </c:pt>
                <c:pt idx="98">
                  <c:v>3303.8897228999995</c:v>
                </c:pt>
                <c:pt idx="99">
                  <c:v>0</c:v>
                </c:pt>
                <c:pt idx="100">
                  <c:v>4762.8468102379993</c:v>
                </c:pt>
                <c:pt idx="101">
                  <c:v>10045.371263982495</c:v>
                </c:pt>
                <c:pt idx="102">
                  <c:v>5073.6446386774041</c:v>
                </c:pt>
                <c:pt idx="103">
                  <c:v>27396.15824771201</c:v>
                </c:pt>
                <c:pt idx="104">
                  <c:v>232647.20953910984</c:v>
                </c:pt>
                <c:pt idx="105">
                  <c:v>0</c:v>
                </c:pt>
                <c:pt idx="106">
                  <c:v>21892.932278572989</c:v>
                </c:pt>
                <c:pt idx="107">
                  <c:v>3789.2577471130971</c:v>
                </c:pt>
                <c:pt idx="108">
                  <c:v>17999.013766102988</c:v>
                </c:pt>
                <c:pt idx="109">
                  <c:v>15528.272412604012</c:v>
                </c:pt>
                <c:pt idx="110">
                  <c:v>867.62583816522056</c:v>
                </c:pt>
                <c:pt idx="111">
                  <c:v>6401.6171976769037</c:v>
                </c:pt>
                <c:pt idx="112">
                  <c:v>935.580056453</c:v>
                </c:pt>
                <c:pt idx="113">
                  <c:v>12423.937846406603</c:v>
                </c:pt>
                <c:pt idx="114">
                  <c:v>1671.2747562293989</c:v>
                </c:pt>
                <c:pt idx="115">
                  <c:v>31354.196759791987</c:v>
                </c:pt>
                <c:pt idx="116">
                  <c:v>1198.11425515667</c:v>
                </c:pt>
                <c:pt idx="117">
                  <c:v>27959.006769973959</c:v>
                </c:pt>
                <c:pt idx="118">
                  <c:v>3829.5934499854047</c:v>
                </c:pt>
                <c:pt idx="119">
                  <c:v>0</c:v>
                </c:pt>
                <c:pt idx="120">
                  <c:v>5593.2216769566003</c:v>
                </c:pt>
                <c:pt idx="121">
                  <c:v>1617.2166779161798</c:v>
                </c:pt>
                <c:pt idx="122">
                  <c:v>2214.0172682672001</c:v>
                </c:pt>
                <c:pt idx="123">
                  <c:v>3466.2695875544996</c:v>
                </c:pt>
                <c:pt idx="124">
                  <c:v>21178.673251653992</c:v>
                </c:pt>
                <c:pt idx="125">
                  <c:v>15468.672436300098</c:v>
                </c:pt>
                <c:pt idx="126">
                  <c:v>0</c:v>
                </c:pt>
                <c:pt idx="127">
                  <c:v>311.26331940257</c:v>
                </c:pt>
                <c:pt idx="128">
                  <c:v>12100.29741783689</c:v>
                </c:pt>
                <c:pt idx="129">
                  <c:v>8041.993740978498</c:v>
                </c:pt>
                <c:pt idx="130">
                  <c:v>8.5225309202236019</c:v>
                </c:pt>
                <c:pt idx="131">
                  <c:v>713.13049229527951</c:v>
                </c:pt>
                <c:pt idx="132">
                  <c:v>111.81734755691502</c:v>
                </c:pt>
                <c:pt idx="133">
                  <c:v>1035.7625519110197</c:v>
                </c:pt>
                <c:pt idx="134">
                  <c:v>92.34182729172403</c:v>
                </c:pt>
                <c:pt idx="135">
                  <c:v>10824.249903045209</c:v>
                </c:pt>
                <c:pt idx="136">
                  <c:v>275.65212796371998</c:v>
                </c:pt>
                <c:pt idx="137">
                  <c:v>7396.8456205456023</c:v>
                </c:pt>
                <c:pt idx="138">
                  <c:v>34.892503789296995</c:v>
                </c:pt>
                <c:pt idx="139">
                  <c:v>0</c:v>
                </c:pt>
                <c:pt idx="140">
                  <c:v>193.08463705359304</c:v>
                </c:pt>
                <c:pt idx="141">
                  <c:v>706.42024350223005</c:v>
                </c:pt>
                <c:pt idx="142">
                  <c:v>14542.446888431201</c:v>
                </c:pt>
                <c:pt idx="143">
                  <c:v>604455.90472388989</c:v>
                </c:pt>
                <c:pt idx="144">
                  <c:v>28256.357123548005</c:v>
                </c:pt>
                <c:pt idx="145">
                  <c:v>175406.52259044599</c:v>
                </c:pt>
                <c:pt idx="146">
                  <c:v>5803.3606378674012</c:v>
                </c:pt>
                <c:pt idx="147">
                  <c:v>0</c:v>
                </c:pt>
                <c:pt idx="148">
                  <c:v>46978.638965178019</c:v>
                </c:pt>
                <c:pt idx="149">
                  <c:v>211160.66919579904</c:v>
                </c:pt>
                <c:pt idx="150">
                  <c:v>121.424754717327</c:v>
                </c:pt>
                <c:pt idx="151">
                  <c:v>23400.722214971</c:v>
                </c:pt>
                <c:pt idx="152">
                  <c:v>4113.343335087302</c:v>
                </c:pt>
                <c:pt idx="153">
                  <c:v>62688.502731228597</c:v>
                </c:pt>
                <c:pt idx="154">
                  <c:v>4514.0334648826993</c:v>
                </c:pt>
                <c:pt idx="155">
                  <c:v>-36027.620729575981</c:v>
                </c:pt>
                <c:pt idx="156">
                  <c:v>1506.4361170042403</c:v>
                </c:pt>
                <c:pt idx="157">
                  <c:v>28239.650924888992</c:v>
                </c:pt>
                <c:pt idx="158">
                  <c:v>115.01103878916399</c:v>
                </c:pt>
                <c:pt idx="159">
                  <c:v>0</c:v>
                </c:pt>
                <c:pt idx="160">
                  <c:v>13.467048845187293</c:v>
                </c:pt>
                <c:pt idx="161">
                  <c:v>116.71218473619308</c:v>
                </c:pt>
                <c:pt idx="162">
                  <c:v>394.34876943961081</c:v>
                </c:pt>
                <c:pt idx="163">
                  <c:v>30377.773332689016</c:v>
                </c:pt>
                <c:pt idx="164">
                  <c:v>813.53376805349399</c:v>
                </c:pt>
                <c:pt idx="165">
                  <c:v>3739.6092607044993</c:v>
                </c:pt>
                <c:pt idx="166">
                  <c:v>419.40711517713999</c:v>
                </c:pt>
                <c:pt idx="167">
                  <c:v>0</c:v>
                </c:pt>
                <c:pt idx="168">
                  <c:v>857.00270153900055</c:v>
                </c:pt>
                <c:pt idx="169">
                  <c:v>29363.587839425018</c:v>
                </c:pt>
                <c:pt idx="170">
                  <c:v>22.065901403656994</c:v>
                </c:pt>
                <c:pt idx="171">
                  <c:v>835.51733553400118</c:v>
                </c:pt>
                <c:pt idx="172">
                  <c:v>48.895362085109809</c:v>
                </c:pt>
                <c:pt idx="173">
                  <c:v>10127.244342335598</c:v>
                </c:pt>
                <c:pt idx="174">
                  <c:v>292.97778974588073</c:v>
                </c:pt>
                <c:pt idx="175">
                  <c:v>3817.5140520036002</c:v>
                </c:pt>
                <c:pt idx="176">
                  <c:v>221.18396148701004</c:v>
                </c:pt>
                <c:pt idx="177">
                  <c:v>5096.5385215431015</c:v>
                </c:pt>
                <c:pt idx="178">
                  <c:v>1.6085746220339985</c:v>
                </c:pt>
                <c:pt idx="179">
                  <c:v>0</c:v>
                </c:pt>
                <c:pt idx="180">
                  <c:v>180.39324984727295</c:v>
                </c:pt>
                <c:pt idx="181">
                  <c:v>578.33173755145003</c:v>
                </c:pt>
                <c:pt idx="182">
                  <c:v>1307.1090656460101</c:v>
                </c:pt>
                <c:pt idx="183">
                  <c:v>704741.16729101981</c:v>
                </c:pt>
                <c:pt idx="184">
                  <c:v>20686.198551884008</c:v>
                </c:pt>
                <c:pt idx="185">
                  <c:v>44879.533671909012</c:v>
                </c:pt>
                <c:pt idx="186">
                  <c:v>8697.4162379082009</c:v>
                </c:pt>
                <c:pt idx="187">
                  <c:v>21841.562885521693</c:v>
                </c:pt>
                <c:pt idx="188">
                  <c:v>24789.014261228003</c:v>
                </c:pt>
                <c:pt idx="189">
                  <c:v>0</c:v>
                </c:pt>
                <c:pt idx="190">
                  <c:v>201.23725171597891</c:v>
                </c:pt>
                <c:pt idx="191">
                  <c:v>4702.262198062901</c:v>
                </c:pt>
                <c:pt idx="192">
                  <c:v>3480.5492693103988</c:v>
                </c:pt>
                <c:pt idx="193">
                  <c:v>151647.85698427403</c:v>
                </c:pt>
                <c:pt idx="194">
                  <c:v>12089.073433754296</c:v>
                </c:pt>
                <c:pt idx="195">
                  <c:v>41261.981209010992</c:v>
                </c:pt>
                <c:pt idx="196">
                  <c:v>2697.1629335622001</c:v>
                </c:pt>
                <c:pt idx="197">
                  <c:v>45955.243845574994</c:v>
                </c:pt>
                <c:pt idx="198">
                  <c:v>302.91617723952004</c:v>
                </c:pt>
                <c:pt idx="199">
                  <c:v>0</c:v>
                </c:pt>
                <c:pt idx="200">
                  <c:v>83.644422810899997</c:v>
                </c:pt>
                <c:pt idx="201">
                  <c:v>371.20027279399301</c:v>
                </c:pt>
                <c:pt idx="202">
                  <c:v>1553.0946089646295</c:v>
                </c:pt>
                <c:pt idx="203">
                  <c:v>289516.27455900598</c:v>
                </c:pt>
                <c:pt idx="204">
                  <c:v>16236.332730607202</c:v>
                </c:pt>
                <c:pt idx="205">
                  <c:v>69991.242796896986</c:v>
                </c:pt>
                <c:pt idx="206">
                  <c:v>8864.2952559354999</c:v>
                </c:pt>
                <c:pt idx="207">
                  <c:v>5368.91872202577</c:v>
                </c:pt>
                <c:pt idx="208">
                  <c:v>18315.081912856898</c:v>
                </c:pt>
                <c:pt idx="209">
                  <c:v>0</c:v>
                </c:pt>
                <c:pt idx="210">
                  <c:v>595.35687516262988</c:v>
                </c:pt>
                <c:pt idx="211">
                  <c:v>8045.9267965635008</c:v>
                </c:pt>
                <c:pt idx="212">
                  <c:v>5336.4646060762007</c:v>
                </c:pt>
                <c:pt idx="213">
                  <c:v>53552.179082239396</c:v>
                </c:pt>
                <c:pt idx="214">
                  <c:v>35226.913821159891</c:v>
                </c:pt>
                <c:pt idx="215">
                  <c:v>25953.918845820008</c:v>
                </c:pt>
                <c:pt idx="216">
                  <c:v>2107.2013331016606</c:v>
                </c:pt>
                <c:pt idx="217">
                  <c:v>41957.102843089408</c:v>
                </c:pt>
                <c:pt idx="218">
                  <c:v>101.10021912400302</c:v>
                </c:pt>
                <c:pt idx="219">
                  <c:v>0</c:v>
                </c:pt>
                <c:pt idx="220">
                  <c:v>60.617090411544012</c:v>
                </c:pt>
                <c:pt idx="221">
                  <c:v>419.95425762683999</c:v>
                </c:pt>
                <c:pt idx="222">
                  <c:v>914.80861148877011</c:v>
                </c:pt>
                <c:pt idx="223">
                  <c:v>40920.126776307006</c:v>
                </c:pt>
                <c:pt idx="224">
                  <c:v>12124.810293303803</c:v>
                </c:pt>
                <c:pt idx="225">
                  <c:v>34124.615618231997</c:v>
                </c:pt>
                <c:pt idx="226">
                  <c:v>10741.106667985296</c:v>
                </c:pt>
                <c:pt idx="227">
                  <c:v>3973.9373025974</c:v>
                </c:pt>
                <c:pt idx="228">
                  <c:v>15630.095294999599</c:v>
                </c:pt>
                <c:pt idx="229">
                  <c:v>0</c:v>
                </c:pt>
                <c:pt idx="230">
                  <c:v>175.29349026004297</c:v>
                </c:pt>
                <c:pt idx="231">
                  <c:v>4626.3721825234024</c:v>
                </c:pt>
                <c:pt idx="232">
                  <c:v>5657.2119878699013</c:v>
                </c:pt>
                <c:pt idx="233">
                  <c:v>15053.417714468</c:v>
                </c:pt>
                <c:pt idx="234">
                  <c:v>4371.3662224936015</c:v>
                </c:pt>
                <c:pt idx="235">
                  <c:v>13933.354451258987</c:v>
                </c:pt>
                <c:pt idx="236">
                  <c:v>1307.4752149652695</c:v>
                </c:pt>
                <c:pt idx="237">
                  <c:v>43529.540933413984</c:v>
                </c:pt>
                <c:pt idx="238">
                  <c:v>34.257954197063043</c:v>
                </c:pt>
                <c:pt idx="239">
                  <c:v>0</c:v>
                </c:pt>
                <c:pt idx="240">
                  <c:v>1289.5069273018003</c:v>
                </c:pt>
                <c:pt idx="241">
                  <c:v>689.07771889858986</c:v>
                </c:pt>
                <c:pt idx="242">
                  <c:v>16034.250377479199</c:v>
                </c:pt>
                <c:pt idx="243">
                  <c:v>83036.098427798992</c:v>
                </c:pt>
                <c:pt idx="244">
                  <c:v>21165.065966886701</c:v>
                </c:pt>
                <c:pt idx="245">
                  <c:v>29610.067712307689</c:v>
                </c:pt>
                <c:pt idx="246">
                  <c:v>9385.0848244510998</c:v>
                </c:pt>
                <c:pt idx="247">
                  <c:v>3725.3081386707609</c:v>
                </c:pt>
                <c:pt idx="248">
                  <c:v>11563.502246699405</c:v>
                </c:pt>
                <c:pt idx="249">
                  <c:v>0</c:v>
                </c:pt>
                <c:pt idx="250">
                  <c:v>264.44531252961997</c:v>
                </c:pt>
                <c:pt idx="251">
                  <c:v>4925.7212592708001</c:v>
                </c:pt>
                <c:pt idx="252">
                  <c:v>686.69449262388025</c:v>
                </c:pt>
                <c:pt idx="253">
                  <c:v>38548.395205546498</c:v>
                </c:pt>
                <c:pt idx="254">
                  <c:v>4671.3783649372999</c:v>
                </c:pt>
                <c:pt idx="255">
                  <c:v>12494.382252980096</c:v>
                </c:pt>
                <c:pt idx="256">
                  <c:v>753.25924121798016</c:v>
                </c:pt>
                <c:pt idx="257">
                  <c:v>14131.303914184398</c:v>
                </c:pt>
                <c:pt idx="258">
                  <c:v>963.86737723351052</c:v>
                </c:pt>
                <c:pt idx="259">
                  <c:v>0</c:v>
                </c:pt>
                <c:pt idx="260">
                  <c:v>4402.6251038586997</c:v>
                </c:pt>
                <c:pt idx="261">
                  <c:v>834.17774780086984</c:v>
                </c:pt>
                <c:pt idx="262">
                  <c:v>1775.9561056861021</c:v>
                </c:pt>
                <c:pt idx="263">
                  <c:v>392824.13508806005</c:v>
                </c:pt>
                <c:pt idx="264">
                  <c:v>9959.9395292080007</c:v>
                </c:pt>
                <c:pt idx="265">
                  <c:v>42522.038995289011</c:v>
                </c:pt>
                <c:pt idx="266">
                  <c:v>3954.9006057552979</c:v>
                </c:pt>
                <c:pt idx="267">
                  <c:v>1760.3298187241699</c:v>
                </c:pt>
                <c:pt idx="268">
                  <c:v>3305.5941183099931</c:v>
                </c:pt>
                <c:pt idx="269">
                  <c:v>146493.44473916292</c:v>
                </c:pt>
                <c:pt idx="270">
                  <c:v>209751.94691217993</c:v>
                </c:pt>
                <c:pt idx="271">
                  <c:v>15750.326636786995</c:v>
                </c:pt>
                <c:pt idx="272">
                  <c:v>118097.51232201495</c:v>
                </c:pt>
                <c:pt idx="273">
                  <c:v>5870.9811024781011</c:v>
                </c:pt>
                <c:pt idx="274">
                  <c:v>6083.8689610970032</c:v>
                </c:pt>
                <c:pt idx="275">
                  <c:v>19405.891313149012</c:v>
                </c:pt>
                <c:pt idx="276">
                  <c:v>1553.9851615635998</c:v>
                </c:pt>
                <c:pt idx="277">
                  <c:v>26951.132648268016</c:v>
                </c:pt>
                <c:pt idx="278">
                  <c:v>317.78017443739918</c:v>
                </c:pt>
                <c:pt idx="279">
                  <c:v>0</c:v>
                </c:pt>
                <c:pt idx="280">
                  <c:v>472.82732421736591</c:v>
                </c:pt>
                <c:pt idx="281">
                  <c:v>813.11290108647017</c:v>
                </c:pt>
                <c:pt idx="282">
                  <c:v>105053.608070004</c:v>
                </c:pt>
                <c:pt idx="283">
                  <c:v>2777.1312453584706</c:v>
                </c:pt>
                <c:pt idx="284">
                  <c:v>7180.5058544827007</c:v>
                </c:pt>
                <c:pt idx="285">
                  <c:v>3638.2209212850303</c:v>
                </c:pt>
                <c:pt idx="286">
                  <c:v>2074.6987251004002</c:v>
                </c:pt>
                <c:pt idx="287">
                  <c:v>862.06312340757995</c:v>
                </c:pt>
                <c:pt idx="288">
                  <c:v>-9691.8172424104014</c:v>
                </c:pt>
                <c:pt idx="289">
                  <c:v>2471.5123273672802</c:v>
                </c:pt>
                <c:pt idx="290">
                  <c:v>2.0792134796416795</c:v>
                </c:pt>
                <c:pt idx="291">
                  <c:v>304.29214271603894</c:v>
                </c:pt>
                <c:pt idx="292">
                  <c:v>7.650973962097801</c:v>
                </c:pt>
                <c:pt idx="293">
                  <c:v>286.07471300391899</c:v>
                </c:pt>
                <c:pt idx="294">
                  <c:v>3.3816540621026814</c:v>
                </c:pt>
                <c:pt idx="295">
                  <c:v>-492.01808009629895</c:v>
                </c:pt>
                <c:pt idx="296">
                  <c:v>642.90244795898002</c:v>
                </c:pt>
                <c:pt idx="297">
                  <c:v>10439.772149019696</c:v>
                </c:pt>
                <c:pt idx="298">
                  <c:v>7.0910868300009007</c:v>
                </c:pt>
                <c:pt idx="299">
                  <c:v>0</c:v>
                </c:pt>
                <c:pt idx="300">
                  <c:v>28055.058020525801</c:v>
                </c:pt>
                <c:pt idx="301">
                  <c:v>32130.411106284999</c:v>
                </c:pt>
                <c:pt idx="302">
                  <c:v>5423.0259757269014</c:v>
                </c:pt>
                <c:pt idx="303">
                  <c:v>27144.166953594977</c:v>
                </c:pt>
                <c:pt idx="304">
                  <c:v>20188.79950348998</c:v>
                </c:pt>
                <c:pt idx="305">
                  <c:v>19859.904675566999</c:v>
                </c:pt>
                <c:pt idx="306">
                  <c:v>22125.506534169981</c:v>
                </c:pt>
                <c:pt idx="307">
                  <c:v>82143.519395868003</c:v>
                </c:pt>
                <c:pt idx="308">
                  <c:v>72188.622340339934</c:v>
                </c:pt>
                <c:pt idx="309">
                  <c:v>47730.587950952991</c:v>
                </c:pt>
                <c:pt idx="310">
                  <c:v>1694.1146231801995</c:v>
                </c:pt>
                <c:pt idx="311">
                  <c:v>2786.303383260798</c:v>
                </c:pt>
                <c:pt idx="312">
                  <c:v>1701.6357853578993</c:v>
                </c:pt>
                <c:pt idx="313">
                  <c:v>3006.8497506047097</c:v>
                </c:pt>
                <c:pt idx="314">
                  <c:v>255.02309643219996</c:v>
                </c:pt>
                <c:pt idx="315">
                  <c:v>0</c:v>
                </c:pt>
                <c:pt idx="316">
                  <c:v>10146.278718531001</c:v>
                </c:pt>
                <c:pt idx="317">
                  <c:v>115768.99344219989</c:v>
                </c:pt>
                <c:pt idx="318">
                  <c:v>317.26528342772963</c:v>
                </c:pt>
                <c:pt idx="319">
                  <c:v>0</c:v>
                </c:pt>
                <c:pt idx="320">
                  <c:v>29150.118720524013</c:v>
                </c:pt>
                <c:pt idx="321">
                  <c:v>140201.45687485707</c:v>
                </c:pt>
                <c:pt idx="322">
                  <c:v>1430.2242201155022</c:v>
                </c:pt>
                <c:pt idx="323">
                  <c:v>1835.6383546338002</c:v>
                </c:pt>
                <c:pt idx="324">
                  <c:v>2237.5828442219936</c:v>
                </c:pt>
                <c:pt idx="325">
                  <c:v>1072.8660614462005</c:v>
                </c:pt>
                <c:pt idx="326">
                  <c:v>2403.022890066899</c:v>
                </c:pt>
                <c:pt idx="327">
                  <c:v>590.36623127151006</c:v>
                </c:pt>
                <c:pt idx="328">
                  <c:v>2131.2887274120003</c:v>
                </c:pt>
                <c:pt idx="329">
                  <c:v>8204.6335048333021</c:v>
                </c:pt>
                <c:pt idx="330">
                  <c:v>31.485185287473996</c:v>
                </c:pt>
                <c:pt idx="331">
                  <c:v>1335.8930146513994</c:v>
                </c:pt>
                <c:pt idx="332">
                  <c:v>605.51974793289992</c:v>
                </c:pt>
                <c:pt idx="333">
                  <c:v>70.21765549025497</c:v>
                </c:pt>
                <c:pt idx="334">
                  <c:v>6.4578046018169744</c:v>
                </c:pt>
                <c:pt idx="335">
                  <c:v>10303.61057207</c:v>
                </c:pt>
                <c:pt idx="336">
                  <c:v>0</c:v>
                </c:pt>
                <c:pt idx="337">
                  <c:v>13504.016626402998</c:v>
                </c:pt>
                <c:pt idx="338">
                  <c:v>42.487865735200103</c:v>
                </c:pt>
                <c:pt idx="339">
                  <c:v>0</c:v>
                </c:pt>
                <c:pt idx="340">
                  <c:v>16009.470834076092</c:v>
                </c:pt>
                <c:pt idx="341">
                  <c:v>33098.336213651986</c:v>
                </c:pt>
                <c:pt idx="342">
                  <c:v>2624.0107727911964</c:v>
                </c:pt>
                <c:pt idx="343">
                  <c:v>9222.757399178794</c:v>
                </c:pt>
                <c:pt idx="344">
                  <c:v>13834.319245920051</c:v>
                </c:pt>
                <c:pt idx="345">
                  <c:v>7546.0219308416999</c:v>
                </c:pt>
                <c:pt idx="346">
                  <c:v>13335.554294733985</c:v>
                </c:pt>
                <c:pt idx="347">
                  <c:v>16614.815584104013</c:v>
                </c:pt>
                <c:pt idx="348">
                  <c:v>6853.4123160440358</c:v>
                </c:pt>
                <c:pt idx="349">
                  <c:v>66280.596798634971</c:v>
                </c:pt>
                <c:pt idx="350">
                  <c:v>190.19800005735033</c:v>
                </c:pt>
                <c:pt idx="351">
                  <c:v>2342.9377603739995</c:v>
                </c:pt>
                <c:pt idx="352">
                  <c:v>568.35621393430119</c:v>
                </c:pt>
                <c:pt idx="353">
                  <c:v>332.71796075496013</c:v>
                </c:pt>
                <c:pt idx="354">
                  <c:v>87.923648551319729</c:v>
                </c:pt>
                <c:pt idx="355">
                  <c:v>15494.891436367005</c:v>
                </c:pt>
                <c:pt idx="356">
                  <c:v>6462.9992299470905</c:v>
                </c:pt>
                <c:pt idx="357">
                  <c:v>0</c:v>
                </c:pt>
                <c:pt idx="358">
                  <c:v>16.668922956150027</c:v>
                </c:pt>
                <c:pt idx="359">
                  <c:v>0</c:v>
                </c:pt>
              </c:numCache>
              <c:extLst xmlns:c15="http://schemas.microsoft.com/office/drawing/2012/chart"/>
            </c:numRef>
          </c:bubbleSize>
          <c:bubble3D val="0"/>
        </c:ser>
        <c:ser>
          <c:idx val="5"/>
          <c:order val="5"/>
          <c:tx>
            <c:strRef>
              <c:f>'EU intersectoral flows'!$L$53</c:f>
              <c:strCache>
                <c:ptCount val="1"/>
                <c:pt idx="0">
                  <c:v>Efficiency improvement</c:v>
                </c:pt>
              </c:strCache>
            </c:strRef>
          </c:tx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06712377633612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4067123776336036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0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layout>
                <c:manualLayout>
                  <c:x val="-1.406712377633615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2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3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layout>
                <c:manualLayout>
                  <c:x val="-1.406712377633615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5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6"/>
              <c:layout>
                <c:manualLayout>
                  <c:x val="-1.406712377633615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8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9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4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5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7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8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layout>
                <c:manualLayout>
                  <c:x val="-1.406712377633615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0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1"/>
              <c:layout>
                <c:manualLayout>
                  <c:x val="-1.406712377633615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3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4"/>
              <c:layout>
                <c:manualLayout>
                  <c:x val="-1.406712377633615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5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6"/>
              <c:layout>
                <c:manualLayout>
                  <c:x val="-1.406712377633615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7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8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9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0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3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4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5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6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8"/>
              <c:layout>
                <c:manualLayout>
                  <c:x val="-1.406712377633615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9"/>
              <c:layout>
                <c:manualLayout>
                  <c:x val="-1.406712377633615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1.406712377633615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4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6"/>
              <c:layout>
                <c:manualLayout>
                  <c:x val="-1.406712377633621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8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9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0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4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9"/>
              <c:layout>
                <c:manualLayout>
                  <c:x val="-1.406712377633621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1.406712377633621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9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0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1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3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4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6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9"/>
              <c:layout>
                <c:manualLayout>
                  <c:x val="-1.406712377633621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1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4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9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0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4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6"/>
              <c:layout>
                <c:manualLayout>
                  <c:x val="-1.406712377633621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8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9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0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1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3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4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6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8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9"/>
              <c:layout>
                <c:manualLayout>
                  <c:x val="-1.406712377633621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0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6"/>
              <c:layout>
                <c:manualLayout>
                  <c:x val="-1.406712377633621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9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0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1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3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4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6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8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9"/>
              <c:layout>
                <c:manualLayout>
                  <c:x val="-1.406712377633621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0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3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4"/>
              <c:layout>
                <c:manualLayout>
                  <c:x val="-1.4067123776336097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6"/>
              <c:layout>
                <c:manualLayout>
                  <c:x val="-1.4067123776336097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8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0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1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2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3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4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5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6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7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8"/>
              <c:layout>
                <c:manualLayout>
                  <c:x val="-1.4067123776336097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9"/>
              <c:layout>
                <c:manualLayout>
                  <c:x val="-1.4067123776336097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0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1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3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4"/>
              <c:layout>
                <c:manualLayout>
                  <c:x val="-1.4067123776336218E-2"/>
                  <c:y val="9.6345059711924821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6"/>
              <c:layout>
                <c:manualLayout>
                  <c:x val="-1.4067123776336218E-2"/>
                  <c:y val="9.6345059711926018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8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9"/>
              <c:layout>
                <c:manualLayout>
                  <c:x val="-1.4067123776336097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0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1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2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3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4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5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6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7"/>
              <c:layout>
                <c:manualLayout>
                  <c:x val="-1.4067123776336218E-2"/>
                  <c:y val="9.63450597119254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8"/>
              <c:layout>
                <c:manualLayout>
                  <c:x val="-1.4067123776336218E-2"/>
                  <c:y val="9.63450597119242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9"/>
              <c:layout>
                <c:manualLayout>
                  <c:x val="-1.4067123776336218E-2"/>
                  <c:y val="-1.1960268862785903E-16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'EU intersectoral flows'!$B$54:$B$413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'EU intersectoral flows'!$C$54:$C$413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'EU intersectoral flows'!$L$54:$L$413</c:f>
              <c:numCache>
                <c:formatCode>0%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-3.7413152486877512E-3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3.0399883909469775E-3</c:v>
                </c:pt>
                <c:pt idx="19">
                  <c:v>0</c:v>
                </c:pt>
                <c:pt idx="20">
                  <c:v>-2.2860997169606045E-2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-1.3859952081447441E-4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2.0961972946513377E-2</c:v>
                </c:pt>
                <c:pt idx="144">
                  <c:v>0</c:v>
                </c:pt>
                <c:pt idx="145">
                  <c:v>-9.952927874422585E-3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-1.8149624382261958E-2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1.4080134700479158E-2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1.0926920720749673E-2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6.379977667981606E-3</c:v>
                </c:pt>
                <c:pt idx="264">
                  <c:v>-3.8384855023834729E-3</c:v>
                </c:pt>
                <c:pt idx="265">
                  <c:v>-7.4352839206902185E-3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-2.1109426631105453E-2</c:v>
                </c:pt>
                <c:pt idx="270">
                  <c:v>2.8809339700868589E-2</c:v>
                </c:pt>
                <c:pt idx="271">
                  <c:v>0</c:v>
                </c:pt>
                <c:pt idx="272">
                  <c:v>-1.1409423691630593E-2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-1.8607505741283486E-2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-1.3473378695130545E-3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-7.1001372162657781E-3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-1.8809278751774051E-2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-6.4396234653011589E-3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-3.6711606119301334E-4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-1.4840347172785255E-2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1"/>
        <c:axId val="426018080"/>
        <c:axId val="426013376"/>
        <c:extLst>
          <c:ext xmlns:c15="http://schemas.microsoft.com/office/drawing/2012/chart" uri="{02D57815-91ED-43cb-92C2-25804820EDAC}">
            <c15:filteredBubbleSeries>
              <c15:ser>
                <c:idx val="4"/>
                <c:order val="2"/>
                <c:tx>
                  <c:strRef>
                    <c:extLst>
                      <c:ext uri="{02D57815-91ED-43cb-92C2-25804820EDAC}">
                        <c15:formulaRef>
                          <c15:sqref>'EU intersectoral flows'!$I$53</c15:sqref>
                        </c15:formulaRef>
                      </c:ext>
                    </c:extLst>
                    <c:strCache>
                      <c:ptCount val="1"/>
                      <c:pt idx="0">
                        <c:v>Energy</c:v>
                      </c:pt>
                    </c:strCache>
                  </c:strRef>
                </c:tx>
                <c:spPr>
                  <a:solidFill>
                    <a:schemeClr val="accent5">
                      <a:alpha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dPt>
                  <c:idx val="155"/>
                  <c:invertIfNegative val="0"/>
                  <c:bubble3D val="0"/>
                  <c:spPr>
                    <a:solidFill>
                      <a:schemeClr val="accent6">
                        <a:lumMod val="75000"/>
                      </a:schemeClr>
                    </a:solidFill>
                    <a:ln w="25400">
                      <a:noFill/>
                    </a:ln>
                    <a:effectLst/>
                  </c:spPr>
                </c:dPt>
                <c:xVal>
                  <c:numRef>
                    <c:extLst>
                      <c:ext uri="{02D57815-91ED-43cb-92C2-25804820EDAC}">
                        <c15:formulaRef>
                          <c15:sqref>'EU intersectoral flows'!$B$54:$B$413</c15:sqref>
                        </c15:formulaRef>
                      </c:ext>
                    </c:extLst>
                    <c:numCache>
                      <c:formatCode>General</c:formatCode>
                      <c:ptCount val="36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2</c:v>
                      </c:pt>
                      <c:pt idx="22">
                        <c:v>2</c:v>
                      </c:pt>
                      <c:pt idx="23">
                        <c:v>2</c:v>
                      </c:pt>
                      <c:pt idx="24">
                        <c:v>2</c:v>
                      </c:pt>
                      <c:pt idx="25">
                        <c:v>2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2</c:v>
                      </c:pt>
                      <c:pt idx="29">
                        <c:v>2</c:v>
                      </c:pt>
                      <c:pt idx="30">
                        <c:v>2</c:v>
                      </c:pt>
                      <c:pt idx="31">
                        <c:v>2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2</c:v>
                      </c:pt>
                      <c:pt idx="37">
                        <c:v>2</c:v>
                      </c:pt>
                      <c:pt idx="38">
                        <c:v>2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3</c:v>
                      </c:pt>
                      <c:pt idx="42">
                        <c:v>3</c:v>
                      </c:pt>
                      <c:pt idx="43">
                        <c:v>3</c:v>
                      </c:pt>
                      <c:pt idx="44">
                        <c:v>3</c:v>
                      </c:pt>
                      <c:pt idx="45">
                        <c:v>3</c:v>
                      </c:pt>
                      <c:pt idx="46">
                        <c:v>3</c:v>
                      </c:pt>
                      <c:pt idx="47">
                        <c:v>3</c:v>
                      </c:pt>
                      <c:pt idx="48">
                        <c:v>3</c:v>
                      </c:pt>
                      <c:pt idx="49">
                        <c:v>3</c:v>
                      </c:pt>
                      <c:pt idx="50">
                        <c:v>3</c:v>
                      </c:pt>
                      <c:pt idx="51">
                        <c:v>3</c:v>
                      </c:pt>
                      <c:pt idx="52">
                        <c:v>3</c:v>
                      </c:pt>
                      <c:pt idx="53">
                        <c:v>3</c:v>
                      </c:pt>
                      <c:pt idx="54">
                        <c:v>3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3</c:v>
                      </c:pt>
                      <c:pt idx="58">
                        <c:v>3</c:v>
                      </c:pt>
                      <c:pt idx="59">
                        <c:v>3</c:v>
                      </c:pt>
                      <c:pt idx="60">
                        <c:v>4</c:v>
                      </c:pt>
                      <c:pt idx="61">
                        <c:v>4</c:v>
                      </c:pt>
                      <c:pt idx="62">
                        <c:v>4</c:v>
                      </c:pt>
                      <c:pt idx="63">
                        <c:v>4</c:v>
                      </c:pt>
                      <c:pt idx="64">
                        <c:v>4</c:v>
                      </c:pt>
                      <c:pt idx="65">
                        <c:v>4</c:v>
                      </c:pt>
                      <c:pt idx="66">
                        <c:v>4</c:v>
                      </c:pt>
                      <c:pt idx="67">
                        <c:v>4</c:v>
                      </c:pt>
                      <c:pt idx="68">
                        <c:v>4</c:v>
                      </c:pt>
                      <c:pt idx="69">
                        <c:v>4</c:v>
                      </c:pt>
                      <c:pt idx="70">
                        <c:v>4</c:v>
                      </c:pt>
                      <c:pt idx="71">
                        <c:v>4</c:v>
                      </c:pt>
                      <c:pt idx="72">
                        <c:v>4</c:v>
                      </c:pt>
                      <c:pt idx="73">
                        <c:v>4</c:v>
                      </c:pt>
                      <c:pt idx="74">
                        <c:v>4</c:v>
                      </c:pt>
                      <c:pt idx="75">
                        <c:v>4</c:v>
                      </c:pt>
                      <c:pt idx="76">
                        <c:v>4</c:v>
                      </c:pt>
                      <c:pt idx="77">
                        <c:v>4</c:v>
                      </c:pt>
                      <c:pt idx="78">
                        <c:v>4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5</c:v>
                      </c:pt>
                      <c:pt idx="83">
                        <c:v>5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5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5</c:v>
                      </c:pt>
                      <c:pt idx="95">
                        <c:v>5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6</c:v>
                      </c:pt>
                      <c:pt idx="101">
                        <c:v>6</c:v>
                      </c:pt>
                      <c:pt idx="102">
                        <c:v>6</c:v>
                      </c:pt>
                      <c:pt idx="103">
                        <c:v>6</c:v>
                      </c:pt>
                      <c:pt idx="104">
                        <c:v>6</c:v>
                      </c:pt>
                      <c:pt idx="105">
                        <c:v>6</c:v>
                      </c:pt>
                      <c:pt idx="106">
                        <c:v>6</c:v>
                      </c:pt>
                      <c:pt idx="107">
                        <c:v>6</c:v>
                      </c:pt>
                      <c:pt idx="108">
                        <c:v>6</c:v>
                      </c:pt>
                      <c:pt idx="109">
                        <c:v>6</c:v>
                      </c:pt>
                      <c:pt idx="110">
                        <c:v>6</c:v>
                      </c:pt>
                      <c:pt idx="111">
                        <c:v>6</c:v>
                      </c:pt>
                      <c:pt idx="112">
                        <c:v>6</c:v>
                      </c:pt>
                      <c:pt idx="113">
                        <c:v>6</c:v>
                      </c:pt>
                      <c:pt idx="114">
                        <c:v>6</c:v>
                      </c:pt>
                      <c:pt idx="115">
                        <c:v>6</c:v>
                      </c:pt>
                      <c:pt idx="116">
                        <c:v>6</c:v>
                      </c:pt>
                      <c:pt idx="117">
                        <c:v>6</c:v>
                      </c:pt>
                      <c:pt idx="118">
                        <c:v>6</c:v>
                      </c:pt>
                      <c:pt idx="119">
                        <c:v>6</c:v>
                      </c:pt>
                      <c:pt idx="120">
                        <c:v>7</c:v>
                      </c:pt>
                      <c:pt idx="121">
                        <c:v>7</c:v>
                      </c:pt>
                      <c:pt idx="122">
                        <c:v>7</c:v>
                      </c:pt>
                      <c:pt idx="123">
                        <c:v>7</c:v>
                      </c:pt>
                      <c:pt idx="124">
                        <c:v>7</c:v>
                      </c:pt>
                      <c:pt idx="125">
                        <c:v>7</c:v>
                      </c:pt>
                      <c:pt idx="126">
                        <c:v>7</c:v>
                      </c:pt>
                      <c:pt idx="127">
                        <c:v>7</c:v>
                      </c:pt>
                      <c:pt idx="128">
                        <c:v>7</c:v>
                      </c:pt>
                      <c:pt idx="129">
                        <c:v>7</c:v>
                      </c:pt>
                      <c:pt idx="130">
                        <c:v>7</c:v>
                      </c:pt>
                      <c:pt idx="131">
                        <c:v>7</c:v>
                      </c:pt>
                      <c:pt idx="132">
                        <c:v>7</c:v>
                      </c:pt>
                      <c:pt idx="133">
                        <c:v>7</c:v>
                      </c:pt>
                      <c:pt idx="134">
                        <c:v>7</c:v>
                      </c:pt>
                      <c:pt idx="135">
                        <c:v>7</c:v>
                      </c:pt>
                      <c:pt idx="136">
                        <c:v>7</c:v>
                      </c:pt>
                      <c:pt idx="137">
                        <c:v>7</c:v>
                      </c:pt>
                      <c:pt idx="138">
                        <c:v>7</c:v>
                      </c:pt>
                      <c:pt idx="139">
                        <c:v>7</c:v>
                      </c:pt>
                      <c:pt idx="140">
                        <c:v>8</c:v>
                      </c:pt>
                      <c:pt idx="141">
                        <c:v>8</c:v>
                      </c:pt>
                      <c:pt idx="142">
                        <c:v>8</c:v>
                      </c:pt>
                      <c:pt idx="143">
                        <c:v>8</c:v>
                      </c:pt>
                      <c:pt idx="144">
                        <c:v>8</c:v>
                      </c:pt>
                      <c:pt idx="145">
                        <c:v>8</c:v>
                      </c:pt>
                      <c:pt idx="146">
                        <c:v>8</c:v>
                      </c:pt>
                      <c:pt idx="147">
                        <c:v>8</c:v>
                      </c:pt>
                      <c:pt idx="148">
                        <c:v>8</c:v>
                      </c:pt>
                      <c:pt idx="149">
                        <c:v>8</c:v>
                      </c:pt>
                      <c:pt idx="150">
                        <c:v>8</c:v>
                      </c:pt>
                      <c:pt idx="151">
                        <c:v>8</c:v>
                      </c:pt>
                      <c:pt idx="152">
                        <c:v>8</c:v>
                      </c:pt>
                      <c:pt idx="153">
                        <c:v>8</c:v>
                      </c:pt>
                      <c:pt idx="154">
                        <c:v>8</c:v>
                      </c:pt>
                      <c:pt idx="155">
                        <c:v>8</c:v>
                      </c:pt>
                      <c:pt idx="156">
                        <c:v>8</c:v>
                      </c:pt>
                      <c:pt idx="157">
                        <c:v>8</c:v>
                      </c:pt>
                      <c:pt idx="158">
                        <c:v>8</c:v>
                      </c:pt>
                      <c:pt idx="159">
                        <c:v>8</c:v>
                      </c:pt>
                      <c:pt idx="160">
                        <c:v>9</c:v>
                      </c:pt>
                      <c:pt idx="161">
                        <c:v>9</c:v>
                      </c:pt>
                      <c:pt idx="162">
                        <c:v>9</c:v>
                      </c:pt>
                      <c:pt idx="163">
                        <c:v>9</c:v>
                      </c:pt>
                      <c:pt idx="164">
                        <c:v>9</c:v>
                      </c:pt>
                      <c:pt idx="165">
                        <c:v>9</c:v>
                      </c:pt>
                      <c:pt idx="166">
                        <c:v>9</c:v>
                      </c:pt>
                      <c:pt idx="167">
                        <c:v>9</c:v>
                      </c:pt>
                      <c:pt idx="168">
                        <c:v>9</c:v>
                      </c:pt>
                      <c:pt idx="169">
                        <c:v>9</c:v>
                      </c:pt>
                      <c:pt idx="170">
                        <c:v>9</c:v>
                      </c:pt>
                      <c:pt idx="171">
                        <c:v>9</c:v>
                      </c:pt>
                      <c:pt idx="172">
                        <c:v>9</c:v>
                      </c:pt>
                      <c:pt idx="173">
                        <c:v>9</c:v>
                      </c:pt>
                      <c:pt idx="174">
                        <c:v>9</c:v>
                      </c:pt>
                      <c:pt idx="175">
                        <c:v>9</c:v>
                      </c:pt>
                      <c:pt idx="176">
                        <c:v>9</c:v>
                      </c:pt>
                      <c:pt idx="177">
                        <c:v>9</c:v>
                      </c:pt>
                      <c:pt idx="178">
                        <c:v>9</c:v>
                      </c:pt>
                      <c:pt idx="179">
                        <c:v>9</c:v>
                      </c:pt>
                      <c:pt idx="180">
                        <c:v>10</c:v>
                      </c:pt>
                      <c:pt idx="181">
                        <c:v>10</c:v>
                      </c:pt>
                      <c:pt idx="182">
                        <c:v>10</c:v>
                      </c:pt>
                      <c:pt idx="183">
                        <c:v>10</c:v>
                      </c:pt>
                      <c:pt idx="184">
                        <c:v>10</c:v>
                      </c:pt>
                      <c:pt idx="185">
                        <c:v>10</c:v>
                      </c:pt>
                      <c:pt idx="186">
                        <c:v>10</c:v>
                      </c:pt>
                      <c:pt idx="187">
                        <c:v>10</c:v>
                      </c:pt>
                      <c:pt idx="188">
                        <c:v>10</c:v>
                      </c:pt>
                      <c:pt idx="189">
                        <c:v>10</c:v>
                      </c:pt>
                      <c:pt idx="190">
                        <c:v>10</c:v>
                      </c:pt>
                      <c:pt idx="191">
                        <c:v>10</c:v>
                      </c:pt>
                      <c:pt idx="192">
                        <c:v>10</c:v>
                      </c:pt>
                      <c:pt idx="193">
                        <c:v>10</c:v>
                      </c:pt>
                      <c:pt idx="194">
                        <c:v>10</c:v>
                      </c:pt>
                      <c:pt idx="195">
                        <c:v>10</c:v>
                      </c:pt>
                      <c:pt idx="196">
                        <c:v>10</c:v>
                      </c:pt>
                      <c:pt idx="197">
                        <c:v>10</c:v>
                      </c:pt>
                      <c:pt idx="198">
                        <c:v>10</c:v>
                      </c:pt>
                      <c:pt idx="199">
                        <c:v>10</c:v>
                      </c:pt>
                      <c:pt idx="200">
                        <c:v>11</c:v>
                      </c:pt>
                      <c:pt idx="201">
                        <c:v>11</c:v>
                      </c:pt>
                      <c:pt idx="202">
                        <c:v>11</c:v>
                      </c:pt>
                      <c:pt idx="203">
                        <c:v>11</c:v>
                      </c:pt>
                      <c:pt idx="204">
                        <c:v>11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11</c:v>
                      </c:pt>
                      <c:pt idx="211">
                        <c:v>11</c:v>
                      </c:pt>
                      <c:pt idx="212">
                        <c:v>11</c:v>
                      </c:pt>
                      <c:pt idx="213">
                        <c:v>11</c:v>
                      </c:pt>
                      <c:pt idx="214">
                        <c:v>11</c:v>
                      </c:pt>
                      <c:pt idx="215">
                        <c:v>11</c:v>
                      </c:pt>
                      <c:pt idx="216">
                        <c:v>11</c:v>
                      </c:pt>
                      <c:pt idx="217">
                        <c:v>11</c:v>
                      </c:pt>
                      <c:pt idx="218">
                        <c:v>11</c:v>
                      </c:pt>
                      <c:pt idx="219">
                        <c:v>11</c:v>
                      </c:pt>
                      <c:pt idx="220">
                        <c:v>12</c:v>
                      </c:pt>
                      <c:pt idx="221">
                        <c:v>12</c:v>
                      </c:pt>
                      <c:pt idx="222">
                        <c:v>12</c:v>
                      </c:pt>
                      <c:pt idx="223">
                        <c:v>12</c:v>
                      </c:pt>
                      <c:pt idx="224">
                        <c:v>12</c:v>
                      </c:pt>
                      <c:pt idx="225">
                        <c:v>12</c:v>
                      </c:pt>
                      <c:pt idx="226">
                        <c:v>12</c:v>
                      </c:pt>
                      <c:pt idx="227">
                        <c:v>12</c:v>
                      </c:pt>
                      <c:pt idx="228">
                        <c:v>12</c:v>
                      </c:pt>
                      <c:pt idx="229">
                        <c:v>12</c:v>
                      </c:pt>
                      <c:pt idx="230">
                        <c:v>12</c:v>
                      </c:pt>
                      <c:pt idx="231">
                        <c:v>12</c:v>
                      </c:pt>
                      <c:pt idx="232">
                        <c:v>12</c:v>
                      </c:pt>
                      <c:pt idx="233">
                        <c:v>12</c:v>
                      </c:pt>
                      <c:pt idx="234">
                        <c:v>12</c:v>
                      </c:pt>
                      <c:pt idx="235">
                        <c:v>12</c:v>
                      </c:pt>
                      <c:pt idx="236">
                        <c:v>12</c:v>
                      </c:pt>
                      <c:pt idx="237">
                        <c:v>12</c:v>
                      </c:pt>
                      <c:pt idx="238">
                        <c:v>12</c:v>
                      </c:pt>
                      <c:pt idx="239">
                        <c:v>12</c:v>
                      </c:pt>
                      <c:pt idx="240">
                        <c:v>13</c:v>
                      </c:pt>
                      <c:pt idx="241">
                        <c:v>13</c:v>
                      </c:pt>
                      <c:pt idx="242">
                        <c:v>13</c:v>
                      </c:pt>
                      <c:pt idx="243">
                        <c:v>13</c:v>
                      </c:pt>
                      <c:pt idx="244">
                        <c:v>13</c:v>
                      </c:pt>
                      <c:pt idx="245">
                        <c:v>13</c:v>
                      </c:pt>
                      <c:pt idx="246">
                        <c:v>13</c:v>
                      </c:pt>
                      <c:pt idx="247">
                        <c:v>13</c:v>
                      </c:pt>
                      <c:pt idx="248">
                        <c:v>13</c:v>
                      </c:pt>
                      <c:pt idx="249">
                        <c:v>13</c:v>
                      </c:pt>
                      <c:pt idx="250">
                        <c:v>13</c:v>
                      </c:pt>
                      <c:pt idx="251">
                        <c:v>13</c:v>
                      </c:pt>
                      <c:pt idx="252">
                        <c:v>13</c:v>
                      </c:pt>
                      <c:pt idx="253">
                        <c:v>13</c:v>
                      </c:pt>
                      <c:pt idx="254">
                        <c:v>13</c:v>
                      </c:pt>
                      <c:pt idx="255">
                        <c:v>13</c:v>
                      </c:pt>
                      <c:pt idx="256">
                        <c:v>13</c:v>
                      </c:pt>
                      <c:pt idx="257">
                        <c:v>13</c:v>
                      </c:pt>
                      <c:pt idx="258">
                        <c:v>13</c:v>
                      </c:pt>
                      <c:pt idx="259">
                        <c:v>13</c:v>
                      </c:pt>
                      <c:pt idx="260">
                        <c:v>14</c:v>
                      </c:pt>
                      <c:pt idx="261">
                        <c:v>14</c:v>
                      </c:pt>
                      <c:pt idx="262">
                        <c:v>14</c:v>
                      </c:pt>
                      <c:pt idx="263">
                        <c:v>14</c:v>
                      </c:pt>
                      <c:pt idx="264">
                        <c:v>14</c:v>
                      </c:pt>
                      <c:pt idx="265">
                        <c:v>14</c:v>
                      </c:pt>
                      <c:pt idx="266">
                        <c:v>14</c:v>
                      </c:pt>
                      <c:pt idx="267">
                        <c:v>14</c:v>
                      </c:pt>
                      <c:pt idx="268">
                        <c:v>14</c:v>
                      </c:pt>
                      <c:pt idx="269">
                        <c:v>14</c:v>
                      </c:pt>
                      <c:pt idx="270">
                        <c:v>14</c:v>
                      </c:pt>
                      <c:pt idx="271">
                        <c:v>14</c:v>
                      </c:pt>
                      <c:pt idx="272">
                        <c:v>14</c:v>
                      </c:pt>
                      <c:pt idx="273">
                        <c:v>14</c:v>
                      </c:pt>
                      <c:pt idx="274">
                        <c:v>14</c:v>
                      </c:pt>
                      <c:pt idx="275">
                        <c:v>14</c:v>
                      </c:pt>
                      <c:pt idx="276">
                        <c:v>14</c:v>
                      </c:pt>
                      <c:pt idx="277">
                        <c:v>14</c:v>
                      </c:pt>
                      <c:pt idx="278">
                        <c:v>14</c:v>
                      </c:pt>
                      <c:pt idx="279">
                        <c:v>14</c:v>
                      </c:pt>
                      <c:pt idx="280">
                        <c:v>15</c:v>
                      </c:pt>
                      <c:pt idx="281">
                        <c:v>15</c:v>
                      </c:pt>
                      <c:pt idx="282">
                        <c:v>15</c:v>
                      </c:pt>
                      <c:pt idx="283">
                        <c:v>15</c:v>
                      </c:pt>
                      <c:pt idx="284">
                        <c:v>15</c:v>
                      </c:pt>
                      <c:pt idx="285">
                        <c:v>15</c:v>
                      </c:pt>
                      <c:pt idx="286">
                        <c:v>15</c:v>
                      </c:pt>
                      <c:pt idx="287">
                        <c:v>15</c:v>
                      </c:pt>
                      <c:pt idx="288">
                        <c:v>15</c:v>
                      </c:pt>
                      <c:pt idx="289">
                        <c:v>15</c:v>
                      </c:pt>
                      <c:pt idx="290">
                        <c:v>15</c:v>
                      </c:pt>
                      <c:pt idx="291">
                        <c:v>15</c:v>
                      </c:pt>
                      <c:pt idx="292">
                        <c:v>15</c:v>
                      </c:pt>
                      <c:pt idx="293">
                        <c:v>15</c:v>
                      </c:pt>
                      <c:pt idx="294">
                        <c:v>15</c:v>
                      </c:pt>
                      <c:pt idx="295">
                        <c:v>15</c:v>
                      </c:pt>
                      <c:pt idx="296">
                        <c:v>15</c:v>
                      </c:pt>
                      <c:pt idx="297">
                        <c:v>15</c:v>
                      </c:pt>
                      <c:pt idx="298">
                        <c:v>15</c:v>
                      </c:pt>
                      <c:pt idx="299">
                        <c:v>15</c:v>
                      </c:pt>
                      <c:pt idx="300">
                        <c:v>16</c:v>
                      </c:pt>
                      <c:pt idx="301">
                        <c:v>16</c:v>
                      </c:pt>
                      <c:pt idx="302">
                        <c:v>16</c:v>
                      </c:pt>
                      <c:pt idx="303">
                        <c:v>16</c:v>
                      </c:pt>
                      <c:pt idx="304">
                        <c:v>16</c:v>
                      </c:pt>
                      <c:pt idx="305">
                        <c:v>16</c:v>
                      </c:pt>
                      <c:pt idx="306">
                        <c:v>16</c:v>
                      </c:pt>
                      <c:pt idx="307">
                        <c:v>16</c:v>
                      </c:pt>
                      <c:pt idx="308">
                        <c:v>16</c:v>
                      </c:pt>
                      <c:pt idx="309">
                        <c:v>16</c:v>
                      </c:pt>
                      <c:pt idx="310">
                        <c:v>16</c:v>
                      </c:pt>
                      <c:pt idx="311">
                        <c:v>16</c:v>
                      </c:pt>
                      <c:pt idx="312">
                        <c:v>16</c:v>
                      </c:pt>
                      <c:pt idx="313">
                        <c:v>16</c:v>
                      </c:pt>
                      <c:pt idx="314">
                        <c:v>16</c:v>
                      </c:pt>
                      <c:pt idx="315">
                        <c:v>16</c:v>
                      </c:pt>
                      <c:pt idx="316">
                        <c:v>16</c:v>
                      </c:pt>
                      <c:pt idx="317">
                        <c:v>16</c:v>
                      </c:pt>
                      <c:pt idx="318">
                        <c:v>16</c:v>
                      </c:pt>
                      <c:pt idx="319">
                        <c:v>16</c:v>
                      </c:pt>
                      <c:pt idx="320">
                        <c:v>17</c:v>
                      </c:pt>
                      <c:pt idx="321">
                        <c:v>17</c:v>
                      </c:pt>
                      <c:pt idx="322">
                        <c:v>17</c:v>
                      </c:pt>
                      <c:pt idx="323">
                        <c:v>17</c:v>
                      </c:pt>
                      <c:pt idx="324">
                        <c:v>17</c:v>
                      </c:pt>
                      <c:pt idx="325">
                        <c:v>17</c:v>
                      </c:pt>
                      <c:pt idx="326">
                        <c:v>17</c:v>
                      </c:pt>
                      <c:pt idx="327">
                        <c:v>17</c:v>
                      </c:pt>
                      <c:pt idx="328">
                        <c:v>17</c:v>
                      </c:pt>
                      <c:pt idx="329">
                        <c:v>17</c:v>
                      </c:pt>
                      <c:pt idx="330">
                        <c:v>17</c:v>
                      </c:pt>
                      <c:pt idx="331">
                        <c:v>17</c:v>
                      </c:pt>
                      <c:pt idx="332">
                        <c:v>17</c:v>
                      </c:pt>
                      <c:pt idx="333">
                        <c:v>17</c:v>
                      </c:pt>
                      <c:pt idx="334">
                        <c:v>17</c:v>
                      </c:pt>
                      <c:pt idx="335">
                        <c:v>17</c:v>
                      </c:pt>
                      <c:pt idx="336">
                        <c:v>17</c:v>
                      </c:pt>
                      <c:pt idx="337">
                        <c:v>17</c:v>
                      </c:pt>
                      <c:pt idx="338">
                        <c:v>17</c:v>
                      </c:pt>
                      <c:pt idx="339">
                        <c:v>17</c:v>
                      </c:pt>
                      <c:pt idx="340">
                        <c:v>18</c:v>
                      </c:pt>
                      <c:pt idx="341">
                        <c:v>18</c:v>
                      </c:pt>
                      <c:pt idx="342">
                        <c:v>18</c:v>
                      </c:pt>
                      <c:pt idx="343">
                        <c:v>18</c:v>
                      </c:pt>
                      <c:pt idx="344">
                        <c:v>18</c:v>
                      </c:pt>
                      <c:pt idx="345">
                        <c:v>18</c:v>
                      </c:pt>
                      <c:pt idx="346">
                        <c:v>18</c:v>
                      </c:pt>
                      <c:pt idx="347">
                        <c:v>18</c:v>
                      </c:pt>
                      <c:pt idx="348">
                        <c:v>18</c:v>
                      </c:pt>
                      <c:pt idx="349">
                        <c:v>18</c:v>
                      </c:pt>
                      <c:pt idx="350">
                        <c:v>18</c:v>
                      </c:pt>
                      <c:pt idx="351">
                        <c:v>18</c:v>
                      </c:pt>
                      <c:pt idx="352">
                        <c:v>18</c:v>
                      </c:pt>
                      <c:pt idx="353">
                        <c:v>18</c:v>
                      </c:pt>
                      <c:pt idx="354">
                        <c:v>18</c:v>
                      </c:pt>
                      <c:pt idx="355">
                        <c:v>18</c:v>
                      </c:pt>
                      <c:pt idx="356">
                        <c:v>18</c:v>
                      </c:pt>
                      <c:pt idx="357">
                        <c:v>18</c:v>
                      </c:pt>
                      <c:pt idx="358">
                        <c:v>18</c:v>
                      </c:pt>
                      <c:pt idx="359">
                        <c:v>18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'EU intersectoral flows'!$C$54:$C$413</c15:sqref>
                        </c15:formulaRef>
                      </c:ext>
                    </c:extLst>
                    <c:numCache>
                      <c:formatCode>General</c:formatCode>
                      <c:ptCount val="36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1</c:v>
                      </c:pt>
                      <c:pt idx="21">
                        <c:v>2</c:v>
                      </c:pt>
                      <c:pt idx="22">
                        <c:v>3</c:v>
                      </c:pt>
                      <c:pt idx="23">
                        <c:v>4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7</c:v>
                      </c:pt>
                      <c:pt idx="27">
                        <c:v>8</c:v>
                      </c:pt>
                      <c:pt idx="28">
                        <c:v>9</c:v>
                      </c:pt>
                      <c:pt idx="29">
                        <c:v>10</c:v>
                      </c:pt>
                      <c:pt idx="30">
                        <c:v>11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14</c:v>
                      </c:pt>
                      <c:pt idx="34">
                        <c:v>15</c:v>
                      </c:pt>
                      <c:pt idx="35">
                        <c:v>16</c:v>
                      </c:pt>
                      <c:pt idx="36">
                        <c:v>17</c:v>
                      </c:pt>
                      <c:pt idx="37">
                        <c:v>18</c:v>
                      </c:pt>
                      <c:pt idx="38">
                        <c:v>19</c:v>
                      </c:pt>
                      <c:pt idx="39">
                        <c:v>20</c:v>
                      </c:pt>
                      <c:pt idx="40">
                        <c:v>1</c:v>
                      </c:pt>
                      <c:pt idx="41">
                        <c:v>2</c:v>
                      </c:pt>
                      <c:pt idx="42">
                        <c:v>3</c:v>
                      </c:pt>
                      <c:pt idx="43">
                        <c:v>4</c:v>
                      </c:pt>
                      <c:pt idx="44">
                        <c:v>5</c:v>
                      </c:pt>
                      <c:pt idx="45">
                        <c:v>6</c:v>
                      </c:pt>
                      <c:pt idx="46">
                        <c:v>7</c:v>
                      </c:pt>
                      <c:pt idx="47">
                        <c:v>8</c:v>
                      </c:pt>
                      <c:pt idx="48">
                        <c:v>9</c:v>
                      </c:pt>
                      <c:pt idx="49">
                        <c:v>10</c:v>
                      </c:pt>
                      <c:pt idx="50">
                        <c:v>11</c:v>
                      </c:pt>
                      <c:pt idx="51">
                        <c:v>12</c:v>
                      </c:pt>
                      <c:pt idx="52">
                        <c:v>13</c:v>
                      </c:pt>
                      <c:pt idx="53">
                        <c:v>14</c:v>
                      </c:pt>
                      <c:pt idx="54">
                        <c:v>15</c:v>
                      </c:pt>
                      <c:pt idx="55">
                        <c:v>16</c:v>
                      </c:pt>
                      <c:pt idx="56">
                        <c:v>17</c:v>
                      </c:pt>
                      <c:pt idx="57">
                        <c:v>18</c:v>
                      </c:pt>
                      <c:pt idx="58">
                        <c:v>19</c:v>
                      </c:pt>
                      <c:pt idx="59">
                        <c:v>20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13</c:v>
                      </c:pt>
                      <c:pt idx="73">
                        <c:v>14</c:v>
                      </c:pt>
                      <c:pt idx="74">
                        <c:v>15</c:v>
                      </c:pt>
                      <c:pt idx="75">
                        <c:v>16</c:v>
                      </c:pt>
                      <c:pt idx="76">
                        <c:v>17</c:v>
                      </c:pt>
                      <c:pt idx="77">
                        <c:v>18</c:v>
                      </c:pt>
                      <c:pt idx="78">
                        <c:v>19</c:v>
                      </c:pt>
                      <c:pt idx="79">
                        <c:v>20</c:v>
                      </c:pt>
                      <c:pt idx="80">
                        <c:v>1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6</c:v>
                      </c:pt>
                      <c:pt idx="86">
                        <c:v>7</c:v>
                      </c:pt>
                      <c:pt idx="87">
                        <c:v>8</c:v>
                      </c:pt>
                      <c:pt idx="88">
                        <c:v>9</c:v>
                      </c:pt>
                      <c:pt idx="89">
                        <c:v>10</c:v>
                      </c:pt>
                      <c:pt idx="90">
                        <c:v>11</c:v>
                      </c:pt>
                      <c:pt idx="91">
                        <c:v>12</c:v>
                      </c:pt>
                      <c:pt idx="92">
                        <c:v>13</c:v>
                      </c:pt>
                      <c:pt idx="93">
                        <c:v>14</c:v>
                      </c:pt>
                      <c:pt idx="94">
                        <c:v>15</c:v>
                      </c:pt>
                      <c:pt idx="95">
                        <c:v>16</c:v>
                      </c:pt>
                      <c:pt idx="96">
                        <c:v>17</c:v>
                      </c:pt>
                      <c:pt idx="97">
                        <c:v>18</c:v>
                      </c:pt>
                      <c:pt idx="98">
                        <c:v>19</c:v>
                      </c:pt>
                      <c:pt idx="99">
                        <c:v>20</c:v>
                      </c:pt>
                      <c:pt idx="100">
                        <c:v>1</c:v>
                      </c:pt>
                      <c:pt idx="101">
                        <c:v>2</c:v>
                      </c:pt>
                      <c:pt idx="102">
                        <c:v>3</c:v>
                      </c:pt>
                      <c:pt idx="103">
                        <c:v>4</c:v>
                      </c:pt>
                      <c:pt idx="104">
                        <c:v>5</c:v>
                      </c:pt>
                      <c:pt idx="105">
                        <c:v>6</c:v>
                      </c:pt>
                      <c:pt idx="106">
                        <c:v>7</c:v>
                      </c:pt>
                      <c:pt idx="107">
                        <c:v>8</c:v>
                      </c:pt>
                      <c:pt idx="108">
                        <c:v>9</c:v>
                      </c:pt>
                      <c:pt idx="109">
                        <c:v>10</c:v>
                      </c:pt>
                      <c:pt idx="110">
                        <c:v>11</c:v>
                      </c:pt>
                      <c:pt idx="111">
                        <c:v>12</c:v>
                      </c:pt>
                      <c:pt idx="112">
                        <c:v>13</c:v>
                      </c:pt>
                      <c:pt idx="113">
                        <c:v>14</c:v>
                      </c:pt>
                      <c:pt idx="114">
                        <c:v>15</c:v>
                      </c:pt>
                      <c:pt idx="115">
                        <c:v>16</c:v>
                      </c:pt>
                      <c:pt idx="116">
                        <c:v>17</c:v>
                      </c:pt>
                      <c:pt idx="117">
                        <c:v>18</c:v>
                      </c:pt>
                      <c:pt idx="118">
                        <c:v>19</c:v>
                      </c:pt>
                      <c:pt idx="119">
                        <c:v>20</c:v>
                      </c:pt>
                      <c:pt idx="120">
                        <c:v>1</c:v>
                      </c:pt>
                      <c:pt idx="121">
                        <c:v>2</c:v>
                      </c:pt>
                      <c:pt idx="122">
                        <c:v>3</c:v>
                      </c:pt>
                      <c:pt idx="123">
                        <c:v>4</c:v>
                      </c:pt>
                      <c:pt idx="124">
                        <c:v>5</c:v>
                      </c:pt>
                      <c:pt idx="125">
                        <c:v>6</c:v>
                      </c:pt>
                      <c:pt idx="126">
                        <c:v>7</c:v>
                      </c:pt>
                      <c:pt idx="127">
                        <c:v>8</c:v>
                      </c:pt>
                      <c:pt idx="128">
                        <c:v>9</c:v>
                      </c:pt>
                      <c:pt idx="129">
                        <c:v>10</c:v>
                      </c:pt>
                      <c:pt idx="130">
                        <c:v>11</c:v>
                      </c:pt>
                      <c:pt idx="131">
                        <c:v>12</c:v>
                      </c:pt>
                      <c:pt idx="132">
                        <c:v>13</c:v>
                      </c:pt>
                      <c:pt idx="133">
                        <c:v>14</c:v>
                      </c:pt>
                      <c:pt idx="134">
                        <c:v>15</c:v>
                      </c:pt>
                      <c:pt idx="135">
                        <c:v>16</c:v>
                      </c:pt>
                      <c:pt idx="136">
                        <c:v>17</c:v>
                      </c:pt>
                      <c:pt idx="137">
                        <c:v>18</c:v>
                      </c:pt>
                      <c:pt idx="138">
                        <c:v>19</c:v>
                      </c:pt>
                      <c:pt idx="139">
                        <c:v>20</c:v>
                      </c:pt>
                      <c:pt idx="140">
                        <c:v>1</c:v>
                      </c:pt>
                      <c:pt idx="141">
                        <c:v>2</c:v>
                      </c:pt>
                      <c:pt idx="142">
                        <c:v>3</c:v>
                      </c:pt>
                      <c:pt idx="143">
                        <c:v>4</c:v>
                      </c:pt>
                      <c:pt idx="144">
                        <c:v>5</c:v>
                      </c:pt>
                      <c:pt idx="145">
                        <c:v>6</c:v>
                      </c:pt>
                      <c:pt idx="146">
                        <c:v>7</c:v>
                      </c:pt>
                      <c:pt idx="147">
                        <c:v>8</c:v>
                      </c:pt>
                      <c:pt idx="148">
                        <c:v>9</c:v>
                      </c:pt>
                      <c:pt idx="149">
                        <c:v>10</c:v>
                      </c:pt>
                      <c:pt idx="150">
                        <c:v>11</c:v>
                      </c:pt>
                      <c:pt idx="151">
                        <c:v>12</c:v>
                      </c:pt>
                      <c:pt idx="152">
                        <c:v>13</c:v>
                      </c:pt>
                      <c:pt idx="153">
                        <c:v>14</c:v>
                      </c:pt>
                      <c:pt idx="154">
                        <c:v>15</c:v>
                      </c:pt>
                      <c:pt idx="155">
                        <c:v>16</c:v>
                      </c:pt>
                      <c:pt idx="156">
                        <c:v>17</c:v>
                      </c:pt>
                      <c:pt idx="157">
                        <c:v>18</c:v>
                      </c:pt>
                      <c:pt idx="158">
                        <c:v>19</c:v>
                      </c:pt>
                      <c:pt idx="159">
                        <c:v>20</c:v>
                      </c:pt>
                      <c:pt idx="160">
                        <c:v>1</c:v>
                      </c:pt>
                      <c:pt idx="161">
                        <c:v>2</c:v>
                      </c:pt>
                      <c:pt idx="162">
                        <c:v>3</c:v>
                      </c:pt>
                      <c:pt idx="163">
                        <c:v>4</c:v>
                      </c:pt>
                      <c:pt idx="164">
                        <c:v>5</c:v>
                      </c:pt>
                      <c:pt idx="165">
                        <c:v>6</c:v>
                      </c:pt>
                      <c:pt idx="166">
                        <c:v>7</c:v>
                      </c:pt>
                      <c:pt idx="167">
                        <c:v>8</c:v>
                      </c:pt>
                      <c:pt idx="168">
                        <c:v>9</c:v>
                      </c:pt>
                      <c:pt idx="169">
                        <c:v>10</c:v>
                      </c:pt>
                      <c:pt idx="170">
                        <c:v>11</c:v>
                      </c:pt>
                      <c:pt idx="171">
                        <c:v>12</c:v>
                      </c:pt>
                      <c:pt idx="172">
                        <c:v>13</c:v>
                      </c:pt>
                      <c:pt idx="173">
                        <c:v>14</c:v>
                      </c:pt>
                      <c:pt idx="174">
                        <c:v>15</c:v>
                      </c:pt>
                      <c:pt idx="175">
                        <c:v>16</c:v>
                      </c:pt>
                      <c:pt idx="176">
                        <c:v>17</c:v>
                      </c:pt>
                      <c:pt idx="177">
                        <c:v>18</c:v>
                      </c:pt>
                      <c:pt idx="178">
                        <c:v>19</c:v>
                      </c:pt>
                      <c:pt idx="179">
                        <c:v>20</c:v>
                      </c:pt>
                      <c:pt idx="180">
                        <c:v>1</c:v>
                      </c:pt>
                      <c:pt idx="181">
                        <c:v>2</c:v>
                      </c:pt>
                      <c:pt idx="182">
                        <c:v>3</c:v>
                      </c:pt>
                      <c:pt idx="183">
                        <c:v>4</c:v>
                      </c:pt>
                      <c:pt idx="184">
                        <c:v>5</c:v>
                      </c:pt>
                      <c:pt idx="185">
                        <c:v>6</c:v>
                      </c:pt>
                      <c:pt idx="186">
                        <c:v>7</c:v>
                      </c:pt>
                      <c:pt idx="187">
                        <c:v>8</c:v>
                      </c:pt>
                      <c:pt idx="188">
                        <c:v>9</c:v>
                      </c:pt>
                      <c:pt idx="189">
                        <c:v>10</c:v>
                      </c:pt>
                      <c:pt idx="190">
                        <c:v>11</c:v>
                      </c:pt>
                      <c:pt idx="191">
                        <c:v>12</c:v>
                      </c:pt>
                      <c:pt idx="192">
                        <c:v>13</c:v>
                      </c:pt>
                      <c:pt idx="193">
                        <c:v>14</c:v>
                      </c:pt>
                      <c:pt idx="194">
                        <c:v>15</c:v>
                      </c:pt>
                      <c:pt idx="195">
                        <c:v>16</c:v>
                      </c:pt>
                      <c:pt idx="196">
                        <c:v>17</c:v>
                      </c:pt>
                      <c:pt idx="197">
                        <c:v>18</c:v>
                      </c:pt>
                      <c:pt idx="198">
                        <c:v>19</c:v>
                      </c:pt>
                      <c:pt idx="199">
                        <c:v>20</c:v>
                      </c:pt>
                      <c:pt idx="200">
                        <c:v>1</c:v>
                      </c:pt>
                      <c:pt idx="201">
                        <c:v>2</c:v>
                      </c:pt>
                      <c:pt idx="202">
                        <c:v>3</c:v>
                      </c:pt>
                      <c:pt idx="203">
                        <c:v>4</c:v>
                      </c:pt>
                      <c:pt idx="204">
                        <c:v>5</c:v>
                      </c:pt>
                      <c:pt idx="205">
                        <c:v>6</c:v>
                      </c:pt>
                      <c:pt idx="206">
                        <c:v>7</c:v>
                      </c:pt>
                      <c:pt idx="207">
                        <c:v>8</c:v>
                      </c:pt>
                      <c:pt idx="208">
                        <c:v>9</c:v>
                      </c:pt>
                      <c:pt idx="209">
                        <c:v>10</c:v>
                      </c:pt>
                      <c:pt idx="210">
                        <c:v>11</c:v>
                      </c:pt>
                      <c:pt idx="211">
                        <c:v>12</c:v>
                      </c:pt>
                      <c:pt idx="212">
                        <c:v>13</c:v>
                      </c:pt>
                      <c:pt idx="213">
                        <c:v>14</c:v>
                      </c:pt>
                      <c:pt idx="214">
                        <c:v>15</c:v>
                      </c:pt>
                      <c:pt idx="215">
                        <c:v>16</c:v>
                      </c:pt>
                      <c:pt idx="216">
                        <c:v>17</c:v>
                      </c:pt>
                      <c:pt idx="217">
                        <c:v>18</c:v>
                      </c:pt>
                      <c:pt idx="218">
                        <c:v>19</c:v>
                      </c:pt>
                      <c:pt idx="219">
                        <c:v>20</c:v>
                      </c:pt>
                      <c:pt idx="220">
                        <c:v>1</c:v>
                      </c:pt>
                      <c:pt idx="221">
                        <c:v>2</c:v>
                      </c:pt>
                      <c:pt idx="222">
                        <c:v>3</c:v>
                      </c:pt>
                      <c:pt idx="223">
                        <c:v>4</c:v>
                      </c:pt>
                      <c:pt idx="224">
                        <c:v>5</c:v>
                      </c:pt>
                      <c:pt idx="225">
                        <c:v>6</c:v>
                      </c:pt>
                      <c:pt idx="226">
                        <c:v>7</c:v>
                      </c:pt>
                      <c:pt idx="227">
                        <c:v>8</c:v>
                      </c:pt>
                      <c:pt idx="228">
                        <c:v>9</c:v>
                      </c:pt>
                      <c:pt idx="229">
                        <c:v>10</c:v>
                      </c:pt>
                      <c:pt idx="230">
                        <c:v>11</c:v>
                      </c:pt>
                      <c:pt idx="231">
                        <c:v>12</c:v>
                      </c:pt>
                      <c:pt idx="232">
                        <c:v>13</c:v>
                      </c:pt>
                      <c:pt idx="233">
                        <c:v>14</c:v>
                      </c:pt>
                      <c:pt idx="234">
                        <c:v>15</c:v>
                      </c:pt>
                      <c:pt idx="235">
                        <c:v>16</c:v>
                      </c:pt>
                      <c:pt idx="236">
                        <c:v>17</c:v>
                      </c:pt>
                      <c:pt idx="237">
                        <c:v>18</c:v>
                      </c:pt>
                      <c:pt idx="238">
                        <c:v>19</c:v>
                      </c:pt>
                      <c:pt idx="239">
                        <c:v>20</c:v>
                      </c:pt>
                      <c:pt idx="240">
                        <c:v>1</c:v>
                      </c:pt>
                      <c:pt idx="241">
                        <c:v>2</c:v>
                      </c:pt>
                      <c:pt idx="242">
                        <c:v>3</c:v>
                      </c:pt>
                      <c:pt idx="243">
                        <c:v>4</c:v>
                      </c:pt>
                      <c:pt idx="244">
                        <c:v>5</c:v>
                      </c:pt>
                      <c:pt idx="245">
                        <c:v>6</c:v>
                      </c:pt>
                      <c:pt idx="246">
                        <c:v>7</c:v>
                      </c:pt>
                      <c:pt idx="247">
                        <c:v>8</c:v>
                      </c:pt>
                      <c:pt idx="248">
                        <c:v>9</c:v>
                      </c:pt>
                      <c:pt idx="249">
                        <c:v>10</c:v>
                      </c:pt>
                      <c:pt idx="250">
                        <c:v>11</c:v>
                      </c:pt>
                      <c:pt idx="251">
                        <c:v>12</c:v>
                      </c:pt>
                      <c:pt idx="252">
                        <c:v>13</c:v>
                      </c:pt>
                      <c:pt idx="253">
                        <c:v>14</c:v>
                      </c:pt>
                      <c:pt idx="254">
                        <c:v>15</c:v>
                      </c:pt>
                      <c:pt idx="255">
                        <c:v>16</c:v>
                      </c:pt>
                      <c:pt idx="256">
                        <c:v>17</c:v>
                      </c:pt>
                      <c:pt idx="257">
                        <c:v>18</c:v>
                      </c:pt>
                      <c:pt idx="258">
                        <c:v>19</c:v>
                      </c:pt>
                      <c:pt idx="259">
                        <c:v>20</c:v>
                      </c:pt>
                      <c:pt idx="260">
                        <c:v>1</c:v>
                      </c:pt>
                      <c:pt idx="261">
                        <c:v>2</c:v>
                      </c:pt>
                      <c:pt idx="262">
                        <c:v>3</c:v>
                      </c:pt>
                      <c:pt idx="263">
                        <c:v>4</c:v>
                      </c:pt>
                      <c:pt idx="264">
                        <c:v>5</c:v>
                      </c:pt>
                      <c:pt idx="265">
                        <c:v>6</c:v>
                      </c:pt>
                      <c:pt idx="266">
                        <c:v>7</c:v>
                      </c:pt>
                      <c:pt idx="267">
                        <c:v>8</c:v>
                      </c:pt>
                      <c:pt idx="268">
                        <c:v>9</c:v>
                      </c:pt>
                      <c:pt idx="269">
                        <c:v>10</c:v>
                      </c:pt>
                      <c:pt idx="270">
                        <c:v>11</c:v>
                      </c:pt>
                      <c:pt idx="271">
                        <c:v>12</c:v>
                      </c:pt>
                      <c:pt idx="272">
                        <c:v>13</c:v>
                      </c:pt>
                      <c:pt idx="273">
                        <c:v>14</c:v>
                      </c:pt>
                      <c:pt idx="274">
                        <c:v>15</c:v>
                      </c:pt>
                      <c:pt idx="275">
                        <c:v>16</c:v>
                      </c:pt>
                      <c:pt idx="276">
                        <c:v>17</c:v>
                      </c:pt>
                      <c:pt idx="277">
                        <c:v>18</c:v>
                      </c:pt>
                      <c:pt idx="278">
                        <c:v>19</c:v>
                      </c:pt>
                      <c:pt idx="279">
                        <c:v>20</c:v>
                      </c:pt>
                      <c:pt idx="280">
                        <c:v>1</c:v>
                      </c:pt>
                      <c:pt idx="281">
                        <c:v>2</c:v>
                      </c:pt>
                      <c:pt idx="282">
                        <c:v>3</c:v>
                      </c:pt>
                      <c:pt idx="283">
                        <c:v>4</c:v>
                      </c:pt>
                      <c:pt idx="284">
                        <c:v>5</c:v>
                      </c:pt>
                      <c:pt idx="285">
                        <c:v>6</c:v>
                      </c:pt>
                      <c:pt idx="286">
                        <c:v>7</c:v>
                      </c:pt>
                      <c:pt idx="287">
                        <c:v>8</c:v>
                      </c:pt>
                      <c:pt idx="288">
                        <c:v>9</c:v>
                      </c:pt>
                      <c:pt idx="289">
                        <c:v>10</c:v>
                      </c:pt>
                      <c:pt idx="290">
                        <c:v>11</c:v>
                      </c:pt>
                      <c:pt idx="291">
                        <c:v>12</c:v>
                      </c:pt>
                      <c:pt idx="292">
                        <c:v>13</c:v>
                      </c:pt>
                      <c:pt idx="293">
                        <c:v>14</c:v>
                      </c:pt>
                      <c:pt idx="294">
                        <c:v>15</c:v>
                      </c:pt>
                      <c:pt idx="295">
                        <c:v>16</c:v>
                      </c:pt>
                      <c:pt idx="296">
                        <c:v>17</c:v>
                      </c:pt>
                      <c:pt idx="297">
                        <c:v>18</c:v>
                      </c:pt>
                      <c:pt idx="298">
                        <c:v>19</c:v>
                      </c:pt>
                      <c:pt idx="299">
                        <c:v>20</c:v>
                      </c:pt>
                      <c:pt idx="300">
                        <c:v>1</c:v>
                      </c:pt>
                      <c:pt idx="301">
                        <c:v>2</c:v>
                      </c:pt>
                      <c:pt idx="302">
                        <c:v>3</c:v>
                      </c:pt>
                      <c:pt idx="303">
                        <c:v>4</c:v>
                      </c:pt>
                      <c:pt idx="304">
                        <c:v>5</c:v>
                      </c:pt>
                      <c:pt idx="305">
                        <c:v>6</c:v>
                      </c:pt>
                      <c:pt idx="306">
                        <c:v>7</c:v>
                      </c:pt>
                      <c:pt idx="307">
                        <c:v>8</c:v>
                      </c:pt>
                      <c:pt idx="308">
                        <c:v>9</c:v>
                      </c:pt>
                      <c:pt idx="309">
                        <c:v>10</c:v>
                      </c:pt>
                      <c:pt idx="310">
                        <c:v>11</c:v>
                      </c:pt>
                      <c:pt idx="311">
                        <c:v>12</c:v>
                      </c:pt>
                      <c:pt idx="312">
                        <c:v>13</c:v>
                      </c:pt>
                      <c:pt idx="313">
                        <c:v>14</c:v>
                      </c:pt>
                      <c:pt idx="314">
                        <c:v>15</c:v>
                      </c:pt>
                      <c:pt idx="315">
                        <c:v>16</c:v>
                      </c:pt>
                      <c:pt idx="316">
                        <c:v>17</c:v>
                      </c:pt>
                      <c:pt idx="317">
                        <c:v>18</c:v>
                      </c:pt>
                      <c:pt idx="318">
                        <c:v>19</c:v>
                      </c:pt>
                      <c:pt idx="319">
                        <c:v>20</c:v>
                      </c:pt>
                      <c:pt idx="320">
                        <c:v>1</c:v>
                      </c:pt>
                      <c:pt idx="321">
                        <c:v>2</c:v>
                      </c:pt>
                      <c:pt idx="322">
                        <c:v>3</c:v>
                      </c:pt>
                      <c:pt idx="323">
                        <c:v>4</c:v>
                      </c:pt>
                      <c:pt idx="324">
                        <c:v>5</c:v>
                      </c:pt>
                      <c:pt idx="325">
                        <c:v>6</c:v>
                      </c:pt>
                      <c:pt idx="326">
                        <c:v>7</c:v>
                      </c:pt>
                      <c:pt idx="327">
                        <c:v>8</c:v>
                      </c:pt>
                      <c:pt idx="328">
                        <c:v>9</c:v>
                      </c:pt>
                      <c:pt idx="329">
                        <c:v>10</c:v>
                      </c:pt>
                      <c:pt idx="330">
                        <c:v>11</c:v>
                      </c:pt>
                      <c:pt idx="331">
                        <c:v>12</c:v>
                      </c:pt>
                      <c:pt idx="332">
                        <c:v>13</c:v>
                      </c:pt>
                      <c:pt idx="333">
                        <c:v>14</c:v>
                      </c:pt>
                      <c:pt idx="334">
                        <c:v>15</c:v>
                      </c:pt>
                      <c:pt idx="335">
                        <c:v>16</c:v>
                      </c:pt>
                      <c:pt idx="336">
                        <c:v>17</c:v>
                      </c:pt>
                      <c:pt idx="337">
                        <c:v>18</c:v>
                      </c:pt>
                      <c:pt idx="338">
                        <c:v>19</c:v>
                      </c:pt>
                      <c:pt idx="339">
                        <c:v>20</c:v>
                      </c:pt>
                      <c:pt idx="340">
                        <c:v>1</c:v>
                      </c:pt>
                      <c:pt idx="341">
                        <c:v>2</c:v>
                      </c:pt>
                      <c:pt idx="342">
                        <c:v>3</c:v>
                      </c:pt>
                      <c:pt idx="343">
                        <c:v>4</c:v>
                      </c:pt>
                      <c:pt idx="344">
                        <c:v>5</c:v>
                      </c:pt>
                      <c:pt idx="345">
                        <c:v>6</c:v>
                      </c:pt>
                      <c:pt idx="346">
                        <c:v>7</c:v>
                      </c:pt>
                      <c:pt idx="347">
                        <c:v>8</c:v>
                      </c:pt>
                      <c:pt idx="348">
                        <c:v>9</c:v>
                      </c:pt>
                      <c:pt idx="349">
                        <c:v>10</c:v>
                      </c:pt>
                      <c:pt idx="350">
                        <c:v>11</c:v>
                      </c:pt>
                      <c:pt idx="351">
                        <c:v>12</c:v>
                      </c:pt>
                      <c:pt idx="352">
                        <c:v>13</c:v>
                      </c:pt>
                      <c:pt idx="353">
                        <c:v>14</c:v>
                      </c:pt>
                      <c:pt idx="354">
                        <c:v>15</c:v>
                      </c:pt>
                      <c:pt idx="355">
                        <c:v>16</c:v>
                      </c:pt>
                      <c:pt idx="356">
                        <c:v>17</c:v>
                      </c:pt>
                      <c:pt idx="357">
                        <c:v>18</c:v>
                      </c:pt>
                      <c:pt idx="358">
                        <c:v>19</c:v>
                      </c:pt>
                      <c:pt idx="359">
                        <c:v>20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'EU intersectoral flows'!$I$54:$I$413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6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734597.73147063702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1004726.09011034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225234.11945026799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1317967.83507435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488244.27827788802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1651371.9002448099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540578.54219990305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404952.01808822702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121958.791379213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407542.43817437801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196157.79887621899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174383.04384402701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136854.32001674999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670210.01901776996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52311.825455097001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1821970.40559489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544592.36639029696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1911609.5760786</c:v>
                      </c:pt>
                    </c:numCache>
                  </c:numRef>
                </c:bubbleSize>
                <c:bubble3D val="0"/>
              </c15:ser>
            </c15:filteredBubbleSeries>
          </c:ext>
        </c:extLst>
      </c:bubbleChart>
      <c:valAx>
        <c:axId val="426018080"/>
        <c:scaling>
          <c:orientation val="minMax"/>
          <c:max val="19.5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426013376"/>
        <c:crosses val="autoZero"/>
        <c:crossBetween val="midCat"/>
      </c:valAx>
      <c:valAx>
        <c:axId val="426013376"/>
        <c:scaling>
          <c:orientation val="maxMin"/>
          <c:max val="20"/>
          <c:min val="-0.5"/>
        </c:scaling>
        <c:delete val="1"/>
        <c:axPos val="l"/>
        <c:numFmt formatCode="General" sourceLinked="1"/>
        <c:majorTickMark val="out"/>
        <c:minorTickMark val="none"/>
        <c:tickLblPos val="nextTo"/>
        <c:crossAx val="426018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53533667223146"/>
          <c:y val="0.26400383305145975"/>
          <c:w val="0.7838017611051098"/>
          <c:h val="0.73557791591638944"/>
        </c:manualLayout>
      </c:layout>
      <c:bubbleChart>
        <c:varyColors val="0"/>
        <c:ser>
          <c:idx val="3"/>
          <c:order val="0"/>
          <c:tx>
            <c:strRef>
              <c:f>'UK intersectoral flows'!$H$52</c:f>
              <c:strCache>
                <c:ptCount val="1"/>
                <c:pt idx="0">
                  <c:v>Same sector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'UK intersectoral flows'!$B$53:$B$412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'UK intersectoral flows'!$C$53:$C$412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'UK intersectoral flows'!$H$53:$H$412</c:f>
              <c:numCache>
                <c:formatCode>_-* #,##0_-;\-* #,##0_-;_-* "-"??_-;_-@_-</c:formatCode>
                <c:ptCount val="360"/>
                <c:pt idx="0">
                  <c:v>29021.437127502901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97045.928706437597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14522.172031046801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249597.00212643799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34964.736289586501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58236.047502101399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173819.10780478301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58891.273530755898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127395.794326031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84867.316292853298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73530.333244738998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45226.885876255801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93684.296459110396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10007.0951991576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39889.8453651581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3088.1315608127602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373313.25235378899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0"/>
          <c:order val="2"/>
          <c:tx>
            <c:strRef>
              <c:f>'UK intersectoral flows'!$F$52</c:f>
              <c:strCache>
                <c:ptCount val="1"/>
                <c:pt idx="0">
                  <c:v>No Circular Economy</c:v>
                </c:pt>
              </c:strCache>
            </c:strRef>
          </c:tx>
          <c:spPr>
            <a:solidFill>
              <a:srgbClr val="7030A0">
                <a:alpha val="30000"/>
              </a:srgbClr>
            </a:solidFill>
            <a:ln w="3175">
              <a:noFill/>
            </a:ln>
            <a:effectLst/>
          </c:spPr>
          <c:invertIfNegative val="0"/>
          <c:xVal>
            <c:numRef>
              <c:f>'UK intersectoral flows'!$B$53:$B$412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'UK intersectoral flows'!$C$53:$C$412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'UK intersectoral flows'!$F$53:$F$412</c:f>
              <c:numCache>
                <c:formatCode>_-* #,##0_-;\-* #,##0_-;_-* "-"??_-;_-@_-</c:formatCode>
                <c:ptCount val="360"/>
                <c:pt idx="0">
                  <c:v>0</c:v>
                </c:pt>
                <c:pt idx="1">
                  <c:v>21615.593171716399</c:v>
                </c:pt>
                <c:pt idx="2">
                  <c:v>1171.24825261767</c:v>
                </c:pt>
                <c:pt idx="3">
                  <c:v>2157.7506835306499</c:v>
                </c:pt>
                <c:pt idx="4">
                  <c:v>32270.668929826599</c:v>
                </c:pt>
                <c:pt idx="5">
                  <c:v>4306.7157632721201</c:v>
                </c:pt>
                <c:pt idx="6">
                  <c:v>3691.4424558887599</c:v>
                </c:pt>
                <c:pt idx="7">
                  <c:v>1646.3052090537999</c:v>
                </c:pt>
                <c:pt idx="8">
                  <c:v>3174.6055362571701</c:v>
                </c:pt>
                <c:pt idx="9">
                  <c:v>2228.2127942381198</c:v>
                </c:pt>
                <c:pt idx="10">
                  <c:v>113.074779239574</c:v>
                </c:pt>
                <c:pt idx="11">
                  <c:v>1182.0182364387299</c:v>
                </c:pt>
                <c:pt idx="12">
                  <c:v>572.54372623778102</c:v>
                </c:pt>
                <c:pt idx="13">
                  <c:v>88.412954295452707</c:v>
                </c:pt>
                <c:pt idx="14">
                  <c:v>50.3823072154416</c:v>
                </c:pt>
                <c:pt idx="15">
                  <c:v>10130.336710338501</c:v>
                </c:pt>
                <c:pt idx="16">
                  <c:v>365.81179178321997</c:v>
                </c:pt>
                <c:pt idx="17">
                  <c:v>11448.031797903801</c:v>
                </c:pt>
                <c:pt idx="18">
                  <c:v>104755.887706262</c:v>
                </c:pt>
                <c:pt idx="19">
                  <c:v>0</c:v>
                </c:pt>
                <c:pt idx="20">
                  <c:v>124673.22253533101</c:v>
                </c:pt>
                <c:pt idx="21">
                  <c:v>0</c:v>
                </c:pt>
                <c:pt idx="22">
                  <c:v>4.4282968654705001E-6</c:v>
                </c:pt>
                <c:pt idx="23">
                  <c:v>18571.234207056201</c:v>
                </c:pt>
                <c:pt idx="24">
                  <c:v>23457.042207816899</c:v>
                </c:pt>
                <c:pt idx="25">
                  <c:v>37301.936783253797</c:v>
                </c:pt>
                <c:pt idx="26">
                  <c:v>25765.2230119216</c:v>
                </c:pt>
                <c:pt idx="27">
                  <c:v>1030.91388447381</c:v>
                </c:pt>
                <c:pt idx="28">
                  <c:v>21523.328512123899</c:v>
                </c:pt>
                <c:pt idx="29">
                  <c:v>7899.49394474369</c:v>
                </c:pt>
                <c:pt idx="30">
                  <c:v>60.841845044863398</c:v>
                </c:pt>
                <c:pt idx="31">
                  <c:v>10082.2869962812</c:v>
                </c:pt>
                <c:pt idx="32">
                  <c:v>1336.3570207036901</c:v>
                </c:pt>
                <c:pt idx="33">
                  <c:v>843.56244756566696</c:v>
                </c:pt>
                <c:pt idx="34">
                  <c:v>5.7555053991462</c:v>
                </c:pt>
                <c:pt idx="35">
                  <c:v>39826.206204828202</c:v>
                </c:pt>
                <c:pt idx="36">
                  <c:v>1066.61939029069</c:v>
                </c:pt>
                <c:pt idx="37">
                  <c:v>25671.316759402001</c:v>
                </c:pt>
                <c:pt idx="38">
                  <c:v>133.91325223535401</c:v>
                </c:pt>
                <c:pt idx="39">
                  <c:v>0</c:v>
                </c:pt>
                <c:pt idx="40">
                  <c:v>25.6027003357555</c:v>
                </c:pt>
                <c:pt idx="41">
                  <c:v>917.65911406569398</c:v>
                </c:pt>
                <c:pt idx="42">
                  <c:v>0</c:v>
                </c:pt>
                <c:pt idx="43">
                  <c:v>1277.8840075620501</c:v>
                </c:pt>
                <c:pt idx="44">
                  <c:v>6579.0682170914797</c:v>
                </c:pt>
                <c:pt idx="45">
                  <c:v>5765.3901184875604</c:v>
                </c:pt>
                <c:pt idx="46">
                  <c:v>1457.5571217581701</c:v>
                </c:pt>
                <c:pt idx="47">
                  <c:v>164.333831133937</c:v>
                </c:pt>
                <c:pt idx="48">
                  <c:v>2189.1109432298499</c:v>
                </c:pt>
                <c:pt idx="49">
                  <c:v>879.83326800750694</c:v>
                </c:pt>
                <c:pt idx="50">
                  <c:v>4.4282968654705001E-6</c:v>
                </c:pt>
                <c:pt idx="51">
                  <c:v>4.4282968654705001E-6</c:v>
                </c:pt>
                <c:pt idx="52">
                  <c:v>4.4282968654705001E-6</c:v>
                </c:pt>
                <c:pt idx="53">
                  <c:v>99.077103495782097</c:v>
                </c:pt>
                <c:pt idx="54">
                  <c:v>41.165581534624899</c:v>
                </c:pt>
                <c:pt idx="55">
                  <c:v>4580.5889994506597</c:v>
                </c:pt>
                <c:pt idx="56">
                  <c:v>110.385164778321</c:v>
                </c:pt>
                <c:pt idx="57">
                  <c:v>2926.2279872403101</c:v>
                </c:pt>
                <c:pt idx="58">
                  <c:v>16.5755348809693</c:v>
                </c:pt>
                <c:pt idx="59">
                  <c:v>0</c:v>
                </c:pt>
                <c:pt idx="60">
                  <c:v>4.4282968654705001E-6</c:v>
                </c:pt>
                <c:pt idx="61">
                  <c:v>331.06653342176702</c:v>
                </c:pt>
                <c:pt idx="62">
                  <c:v>21.046609381728299</c:v>
                </c:pt>
                <c:pt idx="63">
                  <c:v>0</c:v>
                </c:pt>
                <c:pt idx="64">
                  <c:v>7189.6229045038899</c:v>
                </c:pt>
                <c:pt idx="65">
                  <c:v>13704.846582157399</c:v>
                </c:pt>
                <c:pt idx="66">
                  <c:v>2453.76294630135</c:v>
                </c:pt>
                <c:pt idx="67">
                  <c:v>1281.05445885162</c:v>
                </c:pt>
                <c:pt idx="68">
                  <c:v>12266.427534766201</c:v>
                </c:pt>
                <c:pt idx="69">
                  <c:v>12227.422173884999</c:v>
                </c:pt>
                <c:pt idx="70">
                  <c:v>55.433612839700203</c:v>
                </c:pt>
                <c:pt idx="71">
                  <c:v>1175.5439821611701</c:v>
                </c:pt>
                <c:pt idx="72">
                  <c:v>380.50576803529299</c:v>
                </c:pt>
                <c:pt idx="73">
                  <c:v>0</c:v>
                </c:pt>
                <c:pt idx="74">
                  <c:v>21565.599909618901</c:v>
                </c:pt>
                <c:pt idx="75">
                  <c:v>17097.015348089801</c:v>
                </c:pt>
                <c:pt idx="76">
                  <c:v>560.846498968417</c:v>
                </c:pt>
                <c:pt idx="77">
                  <c:v>11255.046280623201</c:v>
                </c:pt>
                <c:pt idx="78">
                  <c:v>8616.9528058620508</c:v>
                </c:pt>
                <c:pt idx="79">
                  <c:v>0</c:v>
                </c:pt>
                <c:pt idx="80">
                  <c:v>107.20338462965999</c:v>
                </c:pt>
                <c:pt idx="81">
                  <c:v>1219.30545181105</c:v>
                </c:pt>
                <c:pt idx="82">
                  <c:v>951.77593485584703</c:v>
                </c:pt>
                <c:pt idx="83">
                  <c:v>5956.7270327545102</c:v>
                </c:pt>
                <c:pt idx="84">
                  <c:v>0</c:v>
                </c:pt>
                <c:pt idx="85">
                  <c:v>25773.186340824799</c:v>
                </c:pt>
                <c:pt idx="86">
                  <c:v>1053.3979020438201</c:v>
                </c:pt>
                <c:pt idx="87">
                  <c:v>686.21582061011304</c:v>
                </c:pt>
                <c:pt idx="88">
                  <c:v>8435.9993026266293</c:v>
                </c:pt>
                <c:pt idx="89">
                  <c:v>6516.4987908181602</c:v>
                </c:pt>
                <c:pt idx="90">
                  <c:v>997.670469156021</c:v>
                </c:pt>
                <c:pt idx="91">
                  <c:v>1868.1910825806499</c:v>
                </c:pt>
                <c:pt idx="92">
                  <c:v>311.56009520753702</c:v>
                </c:pt>
                <c:pt idx="93">
                  <c:v>1095.8362539248101</c:v>
                </c:pt>
                <c:pt idx="94">
                  <c:v>459.71299113121</c:v>
                </c:pt>
                <c:pt idx="95">
                  <c:v>7096.0674088742899</c:v>
                </c:pt>
                <c:pt idx="96">
                  <c:v>524.32720524104604</c:v>
                </c:pt>
                <c:pt idx="97">
                  <c:v>10434.8289749383</c:v>
                </c:pt>
                <c:pt idx="98">
                  <c:v>17849.316117882299</c:v>
                </c:pt>
                <c:pt idx="99">
                  <c:v>0</c:v>
                </c:pt>
                <c:pt idx="100">
                  <c:v>2750.0570869035801</c:v>
                </c:pt>
                <c:pt idx="101">
                  <c:v>2655.76420642935</c:v>
                </c:pt>
                <c:pt idx="102">
                  <c:v>1746.60526516647</c:v>
                </c:pt>
                <c:pt idx="103">
                  <c:v>24808.8029576632</c:v>
                </c:pt>
                <c:pt idx="104">
                  <c:v>418238.43111424602</c:v>
                </c:pt>
                <c:pt idx="105">
                  <c:v>0</c:v>
                </c:pt>
                <c:pt idx="106">
                  <c:v>17943.334831936401</c:v>
                </c:pt>
                <c:pt idx="107">
                  <c:v>1025.0711459757599</c:v>
                </c:pt>
                <c:pt idx="108">
                  <c:v>21923.769164892099</c:v>
                </c:pt>
                <c:pt idx="109">
                  <c:v>8746.1926640101501</c:v>
                </c:pt>
                <c:pt idx="110">
                  <c:v>712.25199771242001</c:v>
                </c:pt>
                <c:pt idx="111">
                  <c:v>5081.2601456927496</c:v>
                </c:pt>
                <c:pt idx="112">
                  <c:v>631.47811372266301</c:v>
                </c:pt>
                <c:pt idx="113">
                  <c:v>2147.2866237509502</c:v>
                </c:pt>
                <c:pt idx="114">
                  <c:v>778.32429261887103</c:v>
                </c:pt>
                <c:pt idx="115">
                  <c:v>34063.486057000096</c:v>
                </c:pt>
                <c:pt idx="116">
                  <c:v>834.14952548982103</c:v>
                </c:pt>
                <c:pt idx="117">
                  <c:v>24161.3891476432</c:v>
                </c:pt>
                <c:pt idx="118">
                  <c:v>14959.003973294401</c:v>
                </c:pt>
                <c:pt idx="119">
                  <c:v>0</c:v>
                </c:pt>
                <c:pt idx="120">
                  <c:v>4.4282968654705001E-6</c:v>
                </c:pt>
                <c:pt idx="121">
                  <c:v>647.24291352900696</c:v>
                </c:pt>
                <c:pt idx="122">
                  <c:v>585.05484831849105</c:v>
                </c:pt>
                <c:pt idx="123">
                  <c:v>426.18602587189599</c:v>
                </c:pt>
                <c:pt idx="124">
                  <c:v>11503.506272087199</c:v>
                </c:pt>
                <c:pt idx="125">
                  <c:v>8428.9232171754393</c:v>
                </c:pt>
                <c:pt idx="126">
                  <c:v>0</c:v>
                </c:pt>
                <c:pt idx="127">
                  <c:v>194.820523776795</c:v>
                </c:pt>
                <c:pt idx="128">
                  <c:v>6407.1140080781897</c:v>
                </c:pt>
                <c:pt idx="129">
                  <c:v>2581.9931806859099</c:v>
                </c:pt>
                <c:pt idx="130">
                  <c:v>4.4282968654705001E-6</c:v>
                </c:pt>
                <c:pt idx="131">
                  <c:v>4.4282968654705001E-6</c:v>
                </c:pt>
                <c:pt idx="132">
                  <c:v>4.4282968654705001E-6</c:v>
                </c:pt>
                <c:pt idx="133">
                  <c:v>4.4282968654705001E-6</c:v>
                </c:pt>
                <c:pt idx="134">
                  <c:v>4.4282968654705001E-6</c:v>
                </c:pt>
                <c:pt idx="135">
                  <c:v>7170.6683813055297</c:v>
                </c:pt>
                <c:pt idx="136">
                  <c:v>186.43913817075199</c:v>
                </c:pt>
                <c:pt idx="137">
                  <c:v>3326.54317600579</c:v>
                </c:pt>
                <c:pt idx="138">
                  <c:v>41.654301184585101</c:v>
                </c:pt>
                <c:pt idx="139">
                  <c:v>0</c:v>
                </c:pt>
                <c:pt idx="140">
                  <c:v>4.4282968654705001E-6</c:v>
                </c:pt>
                <c:pt idx="141">
                  <c:v>444.42621713992003</c:v>
                </c:pt>
                <c:pt idx="142">
                  <c:v>5999.1265639434296</c:v>
                </c:pt>
                <c:pt idx="143">
                  <c:v>166533.58501424399</c:v>
                </c:pt>
                <c:pt idx="144">
                  <c:v>2939.3573272278099</c:v>
                </c:pt>
                <c:pt idx="145">
                  <c:v>81281.563461333397</c:v>
                </c:pt>
                <c:pt idx="146">
                  <c:v>713.49989926467799</c:v>
                </c:pt>
                <c:pt idx="147">
                  <c:v>0</c:v>
                </c:pt>
                <c:pt idx="148">
                  <c:v>9916.5502960665399</c:v>
                </c:pt>
                <c:pt idx="149">
                  <c:v>66207.624375104599</c:v>
                </c:pt>
                <c:pt idx="150">
                  <c:v>6.1742705593202798</c:v>
                </c:pt>
                <c:pt idx="151">
                  <c:v>7315.6058557425804</c:v>
                </c:pt>
                <c:pt idx="152">
                  <c:v>1239.80548133978</c:v>
                </c:pt>
                <c:pt idx="153">
                  <c:v>12913.9752180991</c:v>
                </c:pt>
                <c:pt idx="154">
                  <c:v>2230.08160506186</c:v>
                </c:pt>
                <c:pt idx="155">
                  <c:v>23744.5114285421</c:v>
                </c:pt>
                <c:pt idx="156">
                  <c:v>640.50741387432902</c:v>
                </c:pt>
                <c:pt idx="157">
                  <c:v>10827.8388371377</c:v>
                </c:pt>
                <c:pt idx="158">
                  <c:v>1.1006049634978601</c:v>
                </c:pt>
                <c:pt idx="159">
                  <c:v>0</c:v>
                </c:pt>
                <c:pt idx="160">
                  <c:v>4.4282968654705001E-6</c:v>
                </c:pt>
                <c:pt idx="161">
                  <c:v>246.17321233050799</c:v>
                </c:pt>
                <c:pt idx="162">
                  <c:v>111.526942640274</c:v>
                </c:pt>
                <c:pt idx="163">
                  <c:v>63883.989153037001</c:v>
                </c:pt>
                <c:pt idx="164">
                  <c:v>2589.8624693973602</c:v>
                </c:pt>
                <c:pt idx="165">
                  <c:v>6612.2229716248403</c:v>
                </c:pt>
                <c:pt idx="166">
                  <c:v>435.75096929836002</c:v>
                </c:pt>
                <c:pt idx="167">
                  <c:v>0</c:v>
                </c:pt>
                <c:pt idx="168">
                  <c:v>7333.1102293711401</c:v>
                </c:pt>
                <c:pt idx="169">
                  <c:v>15583.2075477243</c:v>
                </c:pt>
                <c:pt idx="170">
                  <c:v>4.2359104358529303</c:v>
                </c:pt>
                <c:pt idx="171">
                  <c:v>443.41713499481</c:v>
                </c:pt>
                <c:pt idx="172">
                  <c:v>41.463410227451199</c:v>
                </c:pt>
                <c:pt idx="173">
                  <c:v>3855.06720799612</c:v>
                </c:pt>
                <c:pt idx="174">
                  <c:v>1271.3994577029</c:v>
                </c:pt>
                <c:pt idx="175">
                  <c:v>6048.21726354565</c:v>
                </c:pt>
                <c:pt idx="176">
                  <c:v>332.44526218607098</c:v>
                </c:pt>
                <c:pt idx="177">
                  <c:v>10884.4975510727</c:v>
                </c:pt>
                <c:pt idx="178">
                  <c:v>3.9842517647084699</c:v>
                </c:pt>
                <c:pt idx="179">
                  <c:v>0</c:v>
                </c:pt>
                <c:pt idx="180">
                  <c:v>4.4282968654705001E-6</c:v>
                </c:pt>
                <c:pt idx="181">
                  <c:v>311.945854815357</c:v>
                </c:pt>
                <c:pt idx="182">
                  <c:v>9.7372988595824204</c:v>
                </c:pt>
                <c:pt idx="183">
                  <c:v>138835.56046933701</c:v>
                </c:pt>
                <c:pt idx="184">
                  <c:v>6155.1711879883796</c:v>
                </c:pt>
                <c:pt idx="185">
                  <c:v>18232.120213047299</c:v>
                </c:pt>
                <c:pt idx="186">
                  <c:v>2506.8783010807401</c:v>
                </c:pt>
                <c:pt idx="187">
                  <c:v>6681.2764256737401</c:v>
                </c:pt>
                <c:pt idx="188">
                  <c:v>6776.8819864628204</c:v>
                </c:pt>
                <c:pt idx="189">
                  <c:v>0</c:v>
                </c:pt>
                <c:pt idx="190">
                  <c:v>23.257505214740899</c:v>
                </c:pt>
                <c:pt idx="191">
                  <c:v>290.213061316194</c:v>
                </c:pt>
                <c:pt idx="192">
                  <c:v>191.915223586557</c:v>
                </c:pt>
                <c:pt idx="193">
                  <c:v>25561.344338670799</c:v>
                </c:pt>
                <c:pt idx="194">
                  <c:v>6627.2947202230298</c:v>
                </c:pt>
                <c:pt idx="195">
                  <c:v>14146.3997943333</c:v>
                </c:pt>
                <c:pt idx="196">
                  <c:v>540.61721780977598</c:v>
                </c:pt>
                <c:pt idx="197">
                  <c:v>11867.613428929601</c:v>
                </c:pt>
                <c:pt idx="198">
                  <c:v>23.246811811826898</c:v>
                </c:pt>
                <c:pt idx="199">
                  <c:v>0</c:v>
                </c:pt>
                <c:pt idx="200">
                  <c:v>4.4282968654705001E-6</c:v>
                </c:pt>
                <c:pt idx="201">
                  <c:v>123.447462608143</c:v>
                </c:pt>
                <c:pt idx="202">
                  <c:v>4.4282968654705001E-6</c:v>
                </c:pt>
                <c:pt idx="203">
                  <c:v>30123.864236940699</c:v>
                </c:pt>
                <c:pt idx="204">
                  <c:v>1447.6298834726499</c:v>
                </c:pt>
                <c:pt idx="205">
                  <c:v>8961.0469376786095</c:v>
                </c:pt>
                <c:pt idx="206">
                  <c:v>1212.40445775014</c:v>
                </c:pt>
                <c:pt idx="207">
                  <c:v>127.212902924742</c:v>
                </c:pt>
                <c:pt idx="208">
                  <c:v>3576.43841458924</c:v>
                </c:pt>
                <c:pt idx="209">
                  <c:v>0</c:v>
                </c:pt>
                <c:pt idx="210">
                  <c:v>29.410173492034399</c:v>
                </c:pt>
                <c:pt idx="211">
                  <c:v>995.31031490089902</c:v>
                </c:pt>
                <c:pt idx="212">
                  <c:v>686.28834312664799</c:v>
                </c:pt>
                <c:pt idx="213">
                  <c:v>3272.22690829987</c:v>
                </c:pt>
                <c:pt idx="214">
                  <c:v>4103.2185729120902</c:v>
                </c:pt>
                <c:pt idx="215">
                  <c:v>5995.3508256421601</c:v>
                </c:pt>
                <c:pt idx="216">
                  <c:v>189.59392635760599</c:v>
                </c:pt>
                <c:pt idx="217">
                  <c:v>4392.1855443963696</c:v>
                </c:pt>
                <c:pt idx="218">
                  <c:v>4.62401431736708</c:v>
                </c:pt>
                <c:pt idx="219">
                  <c:v>0</c:v>
                </c:pt>
                <c:pt idx="220">
                  <c:v>4.4282968654705001E-6</c:v>
                </c:pt>
                <c:pt idx="221">
                  <c:v>265.29676238930801</c:v>
                </c:pt>
                <c:pt idx="222">
                  <c:v>537.43469708575196</c:v>
                </c:pt>
                <c:pt idx="223">
                  <c:v>23971.480778615602</c:v>
                </c:pt>
                <c:pt idx="224">
                  <c:v>2311.7570052689898</c:v>
                </c:pt>
                <c:pt idx="225">
                  <c:v>17674.7190031768</c:v>
                </c:pt>
                <c:pt idx="226">
                  <c:v>1889.8140932622</c:v>
                </c:pt>
                <c:pt idx="227">
                  <c:v>183.40080530620801</c:v>
                </c:pt>
                <c:pt idx="228">
                  <c:v>5628.9218554351401</c:v>
                </c:pt>
                <c:pt idx="229">
                  <c:v>0</c:v>
                </c:pt>
                <c:pt idx="230">
                  <c:v>17.439699530530199</c:v>
                </c:pt>
                <c:pt idx="231">
                  <c:v>1182.60792997811</c:v>
                </c:pt>
                <c:pt idx="232">
                  <c:v>1370.1437797681399</c:v>
                </c:pt>
                <c:pt idx="233">
                  <c:v>3493.9682909787098</c:v>
                </c:pt>
                <c:pt idx="234">
                  <c:v>2299.6678304156999</c:v>
                </c:pt>
                <c:pt idx="235">
                  <c:v>15365.939177161799</c:v>
                </c:pt>
                <c:pt idx="236">
                  <c:v>331.01851256010798</c:v>
                </c:pt>
                <c:pt idx="237">
                  <c:v>9920.0337531611403</c:v>
                </c:pt>
                <c:pt idx="238">
                  <c:v>14.031464902563499</c:v>
                </c:pt>
                <c:pt idx="239">
                  <c:v>0</c:v>
                </c:pt>
                <c:pt idx="240">
                  <c:v>4.4282968654705001E-6</c:v>
                </c:pt>
                <c:pt idx="241">
                  <c:v>121.69119088218601</c:v>
                </c:pt>
                <c:pt idx="242">
                  <c:v>3384.3093177463702</c:v>
                </c:pt>
                <c:pt idx="243">
                  <c:v>25766.699234977401</c:v>
                </c:pt>
                <c:pt idx="244">
                  <c:v>6521.7978249197704</c:v>
                </c:pt>
                <c:pt idx="245">
                  <c:v>18212.694176376299</c:v>
                </c:pt>
                <c:pt idx="246">
                  <c:v>3844.8395237670402</c:v>
                </c:pt>
                <c:pt idx="247">
                  <c:v>4155.7170228937703</c:v>
                </c:pt>
                <c:pt idx="248">
                  <c:v>6371.3453447504298</c:v>
                </c:pt>
                <c:pt idx="249">
                  <c:v>0</c:v>
                </c:pt>
                <c:pt idx="250">
                  <c:v>12.2908868392285</c:v>
                </c:pt>
                <c:pt idx="251">
                  <c:v>144.738385503221</c:v>
                </c:pt>
                <c:pt idx="252">
                  <c:v>19.4852413597192</c:v>
                </c:pt>
                <c:pt idx="253">
                  <c:v>7552.23478684579</c:v>
                </c:pt>
                <c:pt idx="254">
                  <c:v>2634.6161338172101</c:v>
                </c:pt>
                <c:pt idx="255">
                  <c:v>7647.3601498917797</c:v>
                </c:pt>
                <c:pt idx="256">
                  <c:v>283.69267472723499</c:v>
                </c:pt>
                <c:pt idx="257">
                  <c:v>6316.54343848798</c:v>
                </c:pt>
                <c:pt idx="258">
                  <c:v>373.02263184877802</c:v>
                </c:pt>
                <c:pt idx="259">
                  <c:v>0</c:v>
                </c:pt>
                <c:pt idx="260">
                  <c:v>5022.8921026421103</c:v>
                </c:pt>
                <c:pt idx="261">
                  <c:v>513.58845325668096</c:v>
                </c:pt>
                <c:pt idx="262">
                  <c:v>2225.3941677428502</c:v>
                </c:pt>
                <c:pt idx="263">
                  <c:v>93568.287879315307</c:v>
                </c:pt>
                <c:pt idx="264">
                  <c:v>42352.727564196</c:v>
                </c:pt>
                <c:pt idx="265">
                  <c:v>94407.512127226597</c:v>
                </c:pt>
                <c:pt idx="266">
                  <c:v>4924.9278059209</c:v>
                </c:pt>
                <c:pt idx="267">
                  <c:v>1456.5307471015101</c:v>
                </c:pt>
                <c:pt idx="268">
                  <c:v>12725.004783189201</c:v>
                </c:pt>
                <c:pt idx="269">
                  <c:v>45982.625531334699</c:v>
                </c:pt>
                <c:pt idx="270">
                  <c:v>122072.066820646</c:v>
                </c:pt>
                <c:pt idx="271">
                  <c:v>7481.6599561913499</c:v>
                </c:pt>
                <c:pt idx="272">
                  <c:v>33689.033523432197</c:v>
                </c:pt>
                <c:pt idx="273">
                  <c:v>472.06700485143699</c:v>
                </c:pt>
                <c:pt idx="274">
                  <c:v>1936.67873631251</c:v>
                </c:pt>
                <c:pt idx="275">
                  <c:v>34496.026806599097</c:v>
                </c:pt>
                <c:pt idx="276">
                  <c:v>2563.0437725660699</c:v>
                </c:pt>
                <c:pt idx="277">
                  <c:v>98208.490538806902</c:v>
                </c:pt>
                <c:pt idx="278">
                  <c:v>3366.1387219520798</c:v>
                </c:pt>
                <c:pt idx="279">
                  <c:v>0</c:v>
                </c:pt>
                <c:pt idx="280">
                  <c:v>4.4282968654705001E-6</c:v>
                </c:pt>
                <c:pt idx="281">
                  <c:v>84.404687446885504</c:v>
                </c:pt>
                <c:pt idx="282">
                  <c:v>11455.882588927199</c:v>
                </c:pt>
                <c:pt idx="283">
                  <c:v>300.03024317286298</c:v>
                </c:pt>
                <c:pt idx="284">
                  <c:v>422.97368260953499</c:v>
                </c:pt>
                <c:pt idx="285">
                  <c:v>19.359646318402699</c:v>
                </c:pt>
                <c:pt idx="286">
                  <c:v>183.86541471445801</c:v>
                </c:pt>
                <c:pt idx="287">
                  <c:v>51.198460968608003</c:v>
                </c:pt>
                <c:pt idx="288">
                  <c:v>1459.4471226683199</c:v>
                </c:pt>
                <c:pt idx="289">
                  <c:v>241.439178524841</c:v>
                </c:pt>
                <c:pt idx="290">
                  <c:v>4.4282968654705001E-6</c:v>
                </c:pt>
                <c:pt idx="291">
                  <c:v>4.4282968654705001E-6</c:v>
                </c:pt>
                <c:pt idx="292">
                  <c:v>4.4282968654705001E-6</c:v>
                </c:pt>
                <c:pt idx="293">
                  <c:v>4.4282968654705001E-6</c:v>
                </c:pt>
                <c:pt idx="294">
                  <c:v>4.4282968654705001E-6</c:v>
                </c:pt>
                <c:pt idx="295">
                  <c:v>3091.3310169869501</c:v>
                </c:pt>
                <c:pt idx="296">
                  <c:v>62.309478462774599</c:v>
                </c:pt>
                <c:pt idx="297">
                  <c:v>1353.7754591057901</c:v>
                </c:pt>
                <c:pt idx="298">
                  <c:v>4.4282968654705001E-6</c:v>
                </c:pt>
                <c:pt idx="299">
                  <c:v>0</c:v>
                </c:pt>
                <c:pt idx="300">
                  <c:v>7016.8979063715597</c:v>
                </c:pt>
                <c:pt idx="301">
                  <c:v>40958.570993497997</c:v>
                </c:pt>
                <c:pt idx="302">
                  <c:v>6127.2030100462498</c:v>
                </c:pt>
                <c:pt idx="303">
                  <c:v>16768.1106226909</c:v>
                </c:pt>
                <c:pt idx="304">
                  <c:v>78485.453068035597</c:v>
                </c:pt>
                <c:pt idx="305">
                  <c:v>47132.291390461498</c:v>
                </c:pt>
                <c:pt idx="306">
                  <c:v>11166.1227951645</c:v>
                </c:pt>
                <c:pt idx="307">
                  <c:v>70348.534286973299</c:v>
                </c:pt>
                <c:pt idx="308">
                  <c:v>222326.061666225</c:v>
                </c:pt>
                <c:pt idx="309">
                  <c:v>25267.983649241902</c:v>
                </c:pt>
                <c:pt idx="310">
                  <c:v>891.15787639265795</c:v>
                </c:pt>
                <c:pt idx="311">
                  <c:v>9462.5767035060198</c:v>
                </c:pt>
                <c:pt idx="312">
                  <c:v>7550.83395951497</c:v>
                </c:pt>
                <c:pt idx="313">
                  <c:v>132.91426744265701</c:v>
                </c:pt>
                <c:pt idx="314">
                  <c:v>170.96452561741799</c:v>
                </c:pt>
                <c:pt idx="315">
                  <c:v>0</c:v>
                </c:pt>
                <c:pt idx="316">
                  <c:v>25218.407459939099</c:v>
                </c:pt>
                <c:pt idx="317">
                  <c:v>196413.27189372599</c:v>
                </c:pt>
                <c:pt idx="318">
                  <c:v>3106.7638735230898</c:v>
                </c:pt>
                <c:pt idx="319">
                  <c:v>0</c:v>
                </c:pt>
                <c:pt idx="320">
                  <c:v>17945.137169959798</c:v>
                </c:pt>
                <c:pt idx="321">
                  <c:v>170632.22668243901</c:v>
                </c:pt>
                <c:pt idx="322">
                  <c:v>1012.87377022648</c:v>
                </c:pt>
                <c:pt idx="323">
                  <c:v>273.00698372505298</c:v>
                </c:pt>
                <c:pt idx="324">
                  <c:v>15282.747173494001</c:v>
                </c:pt>
                <c:pt idx="325">
                  <c:v>1107.6767829637799</c:v>
                </c:pt>
                <c:pt idx="326">
                  <c:v>2474.8709913716102</c:v>
                </c:pt>
                <c:pt idx="327">
                  <c:v>655.08770732285802</c:v>
                </c:pt>
                <c:pt idx="328">
                  <c:v>18590.322496055</c:v>
                </c:pt>
                <c:pt idx="329">
                  <c:v>1260.01159229054</c:v>
                </c:pt>
                <c:pt idx="330">
                  <c:v>2.1255129147368099</c:v>
                </c:pt>
                <c:pt idx="331">
                  <c:v>319.42981864950502</c:v>
                </c:pt>
                <c:pt idx="332">
                  <c:v>323.703409814157</c:v>
                </c:pt>
                <c:pt idx="333">
                  <c:v>4.4282968654705001E-6</c:v>
                </c:pt>
                <c:pt idx="334">
                  <c:v>4.4282968654705001E-6</c:v>
                </c:pt>
                <c:pt idx="335">
                  <c:v>35045.563332050398</c:v>
                </c:pt>
                <c:pt idx="336">
                  <c:v>0</c:v>
                </c:pt>
                <c:pt idx="337">
                  <c:v>37863.433417854198</c:v>
                </c:pt>
                <c:pt idx="338">
                  <c:v>1128.65085156942</c:v>
                </c:pt>
                <c:pt idx="339">
                  <c:v>0</c:v>
                </c:pt>
                <c:pt idx="340">
                  <c:v>3637.4178822333201</c:v>
                </c:pt>
                <c:pt idx="341">
                  <c:v>26222.231381121699</c:v>
                </c:pt>
                <c:pt idx="342">
                  <c:v>3477.9755884034998</c:v>
                </c:pt>
                <c:pt idx="343">
                  <c:v>3717.8311127941802</c:v>
                </c:pt>
                <c:pt idx="344">
                  <c:v>417936.79881516797</c:v>
                </c:pt>
                <c:pt idx="345">
                  <c:v>24292.906019131198</c:v>
                </c:pt>
                <c:pt idx="346">
                  <c:v>25533.202627135001</c:v>
                </c:pt>
                <c:pt idx="347">
                  <c:v>92398.083976249094</c:v>
                </c:pt>
                <c:pt idx="348">
                  <c:v>67111.236486260706</c:v>
                </c:pt>
                <c:pt idx="349">
                  <c:v>188187.43121249499</c:v>
                </c:pt>
                <c:pt idx="350">
                  <c:v>117.654922530845</c:v>
                </c:pt>
                <c:pt idx="351">
                  <c:v>8730.0334789045901</c:v>
                </c:pt>
                <c:pt idx="352">
                  <c:v>4371.5881721181204</c:v>
                </c:pt>
                <c:pt idx="353">
                  <c:v>5.1082393043042398</c:v>
                </c:pt>
                <c:pt idx="354">
                  <c:v>15.8322252540812</c:v>
                </c:pt>
                <c:pt idx="355">
                  <c:v>65925.482440968204</c:v>
                </c:pt>
                <c:pt idx="356">
                  <c:v>21231.628410616398</c:v>
                </c:pt>
                <c:pt idx="357">
                  <c:v>0</c:v>
                </c:pt>
                <c:pt idx="358">
                  <c:v>132.10972872935599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2"/>
          <c:order val="3"/>
          <c:tx>
            <c:strRef>
              <c:f>'UK intersectoral flows'!$K$52</c:f>
              <c:strCache>
                <c:ptCount val="1"/>
                <c:pt idx="0">
                  <c:v>Reduction through CE</c:v>
                </c:pt>
              </c:strCache>
            </c:strRef>
          </c:tx>
          <c:spPr>
            <a:noFill/>
            <a:ln w="3175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434597490423964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543459749042396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43459749042396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43459749042396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543459749042396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543459749042396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543459749042396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543459749042396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9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3.5434597490423991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1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2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5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6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8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3.5434597490423991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0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2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3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4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5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6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3.5434597490423991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3.5434597490423991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3.5434597490424054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1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2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3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5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9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0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1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2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3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4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5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6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7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9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4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5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7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0"/>
              <c:layout>
                <c:manualLayout>
                  <c:x val="-3.5434597490424054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1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2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3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4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5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6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7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8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9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0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1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2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3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4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5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6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7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8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9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8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7"/>
              <c:layout>
                <c:manualLayout>
                  <c:x val="-3.5434597490424054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1"/>
              <c:layout>
                <c:manualLayout>
                  <c:x val="-3.543459749042405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9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0"/>
              <c:layout>
                <c:manualLayout>
                  <c:x val="-3.5434597490423929E-2"/>
                  <c:y val="-8.173909412221298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2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4"/>
              <c:layout>
                <c:manualLayout>
                  <c:x val="-3.5434597490423804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5"/>
              <c:layout>
                <c:manualLayout>
                  <c:x val="-3.5434597490423929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7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8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9"/>
              <c:layout>
                <c:manualLayout>
                  <c:x val="-3.5434597490424054E-2"/>
                  <c:y val="-8.1739094122213318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0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1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2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3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4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5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6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7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8"/>
              <c:layout>
                <c:manualLayout>
                  <c:x val="-3.5434597490423929E-2"/>
                  <c:y val="-8.1739094122213994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9"/>
              <c:layout>
                <c:manualLayout>
                  <c:x val="-3.5434597490423929E-2"/>
                  <c:y val="-8.1739094122212641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'UK intersectoral flows'!$B$53:$B$412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'UK intersectoral flows'!$C$53:$C$412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'UK intersectoral flows'!$K$53:$K$412</c:f>
              <c:numCache>
                <c:formatCode>0%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0.43381535748740879</c:v>
                </c:pt>
                <c:pt idx="19">
                  <c:v>0</c:v>
                </c:pt>
                <c:pt idx="20">
                  <c:v>0.28930787993196266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0.25241762444123483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0.3631847169303104</c:v>
                </c:pt>
                <c:pt idx="144">
                  <c:v>0</c:v>
                </c:pt>
                <c:pt idx="145">
                  <c:v>0.28410686066336244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0.43792716126489006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0.10459905882736717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0.39044777944641718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0.32274771513423239</c:v>
                </c:pt>
                <c:pt idx="264">
                  <c:v>0</c:v>
                </c:pt>
                <c:pt idx="265">
                  <c:v>9.4823602314502473E-2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0.16325696793367792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5.9750321618583228E-2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5.5822376472857906E-2</c:v>
                </c:pt>
                <c:pt idx="305">
                  <c:v>0</c:v>
                </c:pt>
                <c:pt idx="306">
                  <c:v>0</c:v>
                </c:pt>
                <c:pt idx="307">
                  <c:v>0.30593362433407667</c:v>
                </c:pt>
                <c:pt idx="308">
                  <c:v>6.7660057819299776E-2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9.560953454051617E-2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0.17373974825614261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4.3172736949025299E-2</c:v>
                </c:pt>
                <c:pt idx="345">
                  <c:v>0</c:v>
                </c:pt>
                <c:pt idx="346">
                  <c:v>0</c:v>
                </c:pt>
                <c:pt idx="347">
                  <c:v>0.14246087879119512</c:v>
                </c:pt>
                <c:pt idx="348">
                  <c:v>3.6121180269889454E-2</c:v>
                </c:pt>
                <c:pt idx="349">
                  <c:v>0.20048924620987066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8.3779859114104752E-2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5"/>
          <c:order val="4"/>
          <c:tx>
            <c:strRef>
              <c:f>'UK intersectoral flows'!$L$52</c:f>
              <c:strCache>
                <c:ptCount val="1"/>
                <c:pt idx="0">
                  <c:v>Efficiency improvement</c:v>
                </c:pt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4067200984887868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067200984887868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4067200984887868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067200984887868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067200984887868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4067200984887868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067200984887868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3"/>
              <c:layout>
                <c:manualLayout>
                  <c:x val="-1.4067200984887897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6"/>
              <c:layout>
                <c:manualLayout>
                  <c:x val="-1.4067200984887897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8"/>
              <c:layout>
                <c:manualLayout>
                  <c:x val="-1.4067200984887897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9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4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8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8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9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3"/>
              <c:layout>
                <c:manualLayout>
                  <c:x val="-1.4067200984887897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6"/>
              <c:layout>
                <c:manualLayout>
                  <c:x val="-1.4067200984887897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8"/>
              <c:layout>
                <c:manualLayout>
                  <c:x val="-1.4067200984887897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09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3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4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6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8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19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2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3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4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6"/>
              <c:layout>
                <c:manualLayout>
                  <c:x val="-1.4067200984887897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8"/>
              <c:layout>
                <c:manualLayout>
                  <c:x val="-1.4067200984887897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4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0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1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4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5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7"/>
              <c:layout>
                <c:manualLayout>
                  <c:x val="-1.4067200984887897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8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1.4067200984887897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6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7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8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9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3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6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8"/>
              <c:layout>
                <c:manualLayout>
                  <c:x val="-1.40672009848879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09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3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6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8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19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2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3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4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5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3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69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7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3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6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8"/>
              <c:layout>
                <c:manualLayout>
                  <c:x val="-1.40672009848879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89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3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6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8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99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3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6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09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3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6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8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19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3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6"/>
              <c:layout>
                <c:manualLayout>
                  <c:x val="-1.40672009848879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8"/>
              <c:layout>
                <c:manualLayout>
                  <c:x val="-1.40672009848879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29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0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1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2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3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4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5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6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7"/>
              <c:layout>
                <c:manualLayout>
                  <c:x val="-1.40672009848879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8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39"/>
              <c:layout>
                <c:manualLayout>
                  <c:x val="-1.40672009848879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3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6"/>
              <c:layout>
                <c:manualLayout>
                  <c:x val="-1.4067200984887836E-2"/>
                  <c:y val="6.3451332594622297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8"/>
              <c:layout>
                <c:manualLayout>
                  <c:x val="-1.4067200984887836E-2"/>
                  <c:y val="6.3451332594623632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49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0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1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2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3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4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5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6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7"/>
              <c:layout>
                <c:manualLayout>
                  <c:x val="-1.4067200984887836E-2"/>
                  <c:y val="6.3451332594622965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8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59"/>
              <c:layout>
                <c:manualLayout>
                  <c:x val="-1.4067200984887836E-2"/>
                  <c:y val="6.3451332594621629E-3"/>
                </c:manualLayout>
              </c:layout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'UK intersectoral flows'!$B$53:$B$412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'UK intersectoral flows'!$C$53:$C$412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'UK intersectoral flows'!$L$53:$L$412</c:f>
              <c:numCache>
                <c:formatCode>0%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2.9847069954758126E-3</c:v>
                </c:pt>
                <c:pt idx="19">
                  <c:v>0</c:v>
                </c:pt>
                <c:pt idx="20">
                  <c:v>-4.5082645699134137E-2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-4.8984867415095982E-3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3.0770604817835369E-2</c:v>
                </c:pt>
                <c:pt idx="144">
                  <c:v>0</c:v>
                </c:pt>
                <c:pt idx="145">
                  <c:v>-7.6418727391202477E-3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-2.6200727513009073E-2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1.9158474702908893E-2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2.4443704182662122E-2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1.0643477505629738E-2</c:v>
                </c:pt>
                <c:pt idx="264">
                  <c:v>0</c:v>
                </c:pt>
                <c:pt idx="265">
                  <c:v>-4.2567140467001975E-3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2.0365556013219203E-2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-2.5710551191660116E-2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-1.0983464875270124E-2</c:v>
                </c:pt>
                <c:pt idx="305">
                  <c:v>0</c:v>
                </c:pt>
                <c:pt idx="306">
                  <c:v>0</c:v>
                </c:pt>
                <c:pt idx="307">
                  <c:v>-2.3427057869089531E-2</c:v>
                </c:pt>
                <c:pt idx="308">
                  <c:v>-1.3961486581594799E-2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-2.6400180827134766E-2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-9.1776792733839815E-3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-5.6568601096304389E-3</c:v>
                </c:pt>
                <c:pt idx="345">
                  <c:v>0</c:v>
                </c:pt>
                <c:pt idx="346">
                  <c:v>0</c:v>
                </c:pt>
                <c:pt idx="347">
                  <c:v>-2.7838128168392018E-3</c:v>
                </c:pt>
                <c:pt idx="348">
                  <c:v>-8.4017521013487386E-3</c:v>
                </c:pt>
                <c:pt idx="349">
                  <c:v>-2.0189959929690224E-2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-2.8322016889475599E-2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bubbleSize>
          <c:bubble3D val="0"/>
        </c:ser>
        <c:ser>
          <c:idx val="6"/>
          <c:order val="5"/>
          <c:tx>
            <c:strRef>
              <c:f>'UK intersectoral flows'!$G$52</c:f>
              <c:strCache>
                <c:ptCount val="1"/>
                <c:pt idx="0">
                  <c:v>Circular Economy applied Globally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'UK intersectoral flows'!$B$53:$B$412</c:f>
              <c:numCache>
                <c:formatCode>General</c:formatCode>
                <c:ptCount val="3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6</c:v>
                </c:pt>
                <c:pt idx="101">
                  <c:v>6</c:v>
                </c:pt>
                <c:pt idx="102">
                  <c:v>6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7</c:v>
                </c:pt>
                <c:pt idx="134">
                  <c:v>7</c:v>
                </c:pt>
                <c:pt idx="135">
                  <c:v>7</c:v>
                </c:pt>
                <c:pt idx="136">
                  <c:v>7</c:v>
                </c:pt>
                <c:pt idx="137">
                  <c:v>7</c:v>
                </c:pt>
                <c:pt idx="138">
                  <c:v>7</c:v>
                </c:pt>
                <c:pt idx="139">
                  <c:v>7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13</c:v>
                </c:pt>
                <c:pt idx="241">
                  <c:v>13</c:v>
                </c:pt>
                <c:pt idx="242">
                  <c:v>13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14</c:v>
                </c:pt>
                <c:pt idx="261">
                  <c:v>14</c:v>
                </c:pt>
                <c:pt idx="262">
                  <c:v>14</c:v>
                </c:pt>
                <c:pt idx="263">
                  <c:v>14</c:v>
                </c:pt>
                <c:pt idx="264">
                  <c:v>14</c:v>
                </c:pt>
                <c:pt idx="265">
                  <c:v>14</c:v>
                </c:pt>
                <c:pt idx="266">
                  <c:v>14</c:v>
                </c:pt>
                <c:pt idx="267">
                  <c:v>14</c:v>
                </c:pt>
                <c:pt idx="268">
                  <c:v>14</c:v>
                </c:pt>
                <c:pt idx="269">
                  <c:v>14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14</c:v>
                </c:pt>
                <c:pt idx="274">
                  <c:v>14</c:v>
                </c:pt>
                <c:pt idx="275">
                  <c:v>14</c:v>
                </c:pt>
                <c:pt idx="276">
                  <c:v>14</c:v>
                </c:pt>
                <c:pt idx="277">
                  <c:v>14</c:v>
                </c:pt>
                <c:pt idx="278">
                  <c:v>14</c:v>
                </c:pt>
                <c:pt idx="279">
                  <c:v>14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17</c:v>
                </c:pt>
                <c:pt idx="321">
                  <c:v>17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17</c:v>
                </c:pt>
                <c:pt idx="326">
                  <c:v>17</c:v>
                </c:pt>
                <c:pt idx="327">
                  <c:v>17</c:v>
                </c:pt>
                <c:pt idx="328">
                  <c:v>17</c:v>
                </c:pt>
                <c:pt idx="329">
                  <c:v>17</c:v>
                </c:pt>
                <c:pt idx="330">
                  <c:v>17</c:v>
                </c:pt>
                <c:pt idx="331">
                  <c:v>17</c:v>
                </c:pt>
                <c:pt idx="332">
                  <c:v>17</c:v>
                </c:pt>
                <c:pt idx="333">
                  <c:v>17</c:v>
                </c:pt>
                <c:pt idx="334">
                  <c:v>17</c:v>
                </c:pt>
                <c:pt idx="335">
                  <c:v>17</c:v>
                </c:pt>
                <c:pt idx="336">
                  <c:v>17</c:v>
                </c:pt>
                <c:pt idx="337">
                  <c:v>17</c:v>
                </c:pt>
                <c:pt idx="338">
                  <c:v>17</c:v>
                </c:pt>
                <c:pt idx="339">
                  <c:v>17</c:v>
                </c:pt>
                <c:pt idx="340">
                  <c:v>18</c:v>
                </c:pt>
                <c:pt idx="341">
                  <c:v>18</c:v>
                </c:pt>
                <c:pt idx="342">
                  <c:v>18</c:v>
                </c:pt>
                <c:pt idx="343">
                  <c:v>18</c:v>
                </c:pt>
                <c:pt idx="344">
                  <c:v>18</c:v>
                </c:pt>
                <c:pt idx="345">
                  <c:v>18</c:v>
                </c:pt>
                <c:pt idx="346">
                  <c:v>18</c:v>
                </c:pt>
                <c:pt idx="347">
                  <c:v>18</c:v>
                </c:pt>
                <c:pt idx="348">
                  <c:v>18</c:v>
                </c:pt>
                <c:pt idx="349">
                  <c:v>18</c:v>
                </c:pt>
                <c:pt idx="350">
                  <c:v>18</c:v>
                </c:pt>
                <c:pt idx="351">
                  <c:v>18</c:v>
                </c:pt>
                <c:pt idx="352">
                  <c:v>18</c:v>
                </c:pt>
                <c:pt idx="353">
                  <c:v>18</c:v>
                </c:pt>
                <c:pt idx="354">
                  <c:v>18</c:v>
                </c:pt>
                <c:pt idx="355">
                  <c:v>18</c:v>
                </c:pt>
                <c:pt idx="356">
                  <c:v>18</c:v>
                </c:pt>
                <c:pt idx="357">
                  <c:v>18</c:v>
                </c:pt>
                <c:pt idx="358">
                  <c:v>18</c:v>
                </c:pt>
                <c:pt idx="359">
                  <c:v>18</c:v>
                </c:pt>
              </c:numCache>
            </c:numRef>
          </c:xVal>
          <c:yVal>
            <c:numRef>
              <c:f>'UK intersectoral flows'!$C$53:$C$412</c:f>
              <c:numCache>
                <c:formatCode>General</c:formatCode>
                <c:ptCount val="3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  <c:pt idx="53">
                  <c:v>14</c:v>
                </c:pt>
                <c:pt idx="54">
                  <c:v>15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19</c:v>
                </c:pt>
                <c:pt idx="59">
                  <c:v>20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13</c:v>
                </c:pt>
                <c:pt idx="73">
                  <c:v>14</c:v>
                </c:pt>
                <c:pt idx="74">
                  <c:v>15</c:v>
                </c:pt>
                <c:pt idx="75">
                  <c:v>16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20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4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8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12</c:v>
                </c:pt>
                <c:pt idx="92">
                  <c:v>13</c:v>
                </c:pt>
                <c:pt idx="93">
                  <c:v>14</c:v>
                </c:pt>
                <c:pt idx="94">
                  <c:v>15</c:v>
                </c:pt>
                <c:pt idx="95">
                  <c:v>16</c:v>
                </c:pt>
                <c:pt idx="96">
                  <c:v>17</c:v>
                </c:pt>
                <c:pt idx="97">
                  <c:v>18</c:v>
                </c:pt>
                <c:pt idx="98">
                  <c:v>19</c:v>
                </c:pt>
                <c:pt idx="99">
                  <c:v>20</c:v>
                </c:pt>
                <c:pt idx="100">
                  <c:v>1</c:v>
                </c:pt>
                <c:pt idx="101">
                  <c:v>2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6</c:v>
                </c:pt>
                <c:pt idx="106">
                  <c:v>7</c:v>
                </c:pt>
                <c:pt idx="107">
                  <c:v>8</c:v>
                </c:pt>
                <c:pt idx="108">
                  <c:v>9</c:v>
                </c:pt>
                <c:pt idx="109">
                  <c:v>10</c:v>
                </c:pt>
                <c:pt idx="110">
                  <c:v>11</c:v>
                </c:pt>
                <c:pt idx="111">
                  <c:v>12</c:v>
                </c:pt>
                <c:pt idx="112">
                  <c:v>13</c:v>
                </c:pt>
                <c:pt idx="113">
                  <c:v>14</c:v>
                </c:pt>
                <c:pt idx="114">
                  <c:v>15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19</c:v>
                </c:pt>
                <c:pt idx="119">
                  <c:v>20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13</c:v>
                </c:pt>
                <c:pt idx="133">
                  <c:v>14</c:v>
                </c:pt>
                <c:pt idx="134">
                  <c:v>15</c:v>
                </c:pt>
                <c:pt idx="135">
                  <c:v>16</c:v>
                </c:pt>
                <c:pt idx="136">
                  <c:v>17</c:v>
                </c:pt>
                <c:pt idx="137">
                  <c:v>18</c:v>
                </c:pt>
                <c:pt idx="138">
                  <c:v>19</c:v>
                </c:pt>
                <c:pt idx="139">
                  <c:v>20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4</c:v>
                </c:pt>
                <c:pt idx="144">
                  <c:v>5</c:v>
                </c:pt>
                <c:pt idx="145">
                  <c:v>6</c:v>
                </c:pt>
                <c:pt idx="146">
                  <c:v>7</c:v>
                </c:pt>
                <c:pt idx="147">
                  <c:v>8</c:v>
                </c:pt>
                <c:pt idx="148">
                  <c:v>9</c:v>
                </c:pt>
                <c:pt idx="149">
                  <c:v>10</c:v>
                </c:pt>
                <c:pt idx="150">
                  <c:v>11</c:v>
                </c:pt>
                <c:pt idx="151">
                  <c:v>12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</c:v>
                </c:pt>
                <c:pt idx="161">
                  <c:v>2</c:v>
                </c:pt>
                <c:pt idx="162">
                  <c:v>3</c:v>
                </c:pt>
                <c:pt idx="163">
                  <c:v>4</c:v>
                </c:pt>
                <c:pt idx="164">
                  <c:v>5</c:v>
                </c:pt>
                <c:pt idx="165">
                  <c:v>6</c:v>
                </c:pt>
                <c:pt idx="166">
                  <c:v>7</c:v>
                </c:pt>
                <c:pt idx="167">
                  <c:v>8</c:v>
                </c:pt>
                <c:pt idx="168">
                  <c:v>9</c:v>
                </c:pt>
                <c:pt idx="169">
                  <c:v>10</c:v>
                </c:pt>
                <c:pt idx="170">
                  <c:v>11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15</c:v>
                </c:pt>
                <c:pt idx="175">
                  <c:v>16</c:v>
                </c:pt>
                <c:pt idx="176">
                  <c:v>17</c:v>
                </c:pt>
                <c:pt idx="177">
                  <c:v>18</c:v>
                </c:pt>
                <c:pt idx="178">
                  <c:v>19</c:v>
                </c:pt>
                <c:pt idx="179">
                  <c:v>20</c:v>
                </c:pt>
                <c:pt idx="180">
                  <c:v>1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13</c:v>
                </c:pt>
                <c:pt idx="193">
                  <c:v>14</c:v>
                </c:pt>
                <c:pt idx="194">
                  <c:v>15</c:v>
                </c:pt>
                <c:pt idx="195">
                  <c:v>16</c:v>
                </c:pt>
                <c:pt idx="196">
                  <c:v>17</c:v>
                </c:pt>
                <c:pt idx="197">
                  <c:v>18</c:v>
                </c:pt>
                <c:pt idx="198">
                  <c:v>19</c:v>
                </c:pt>
                <c:pt idx="199">
                  <c:v>20</c:v>
                </c:pt>
                <c:pt idx="200">
                  <c:v>1</c:v>
                </c:pt>
                <c:pt idx="201">
                  <c:v>2</c:v>
                </c:pt>
                <c:pt idx="202">
                  <c:v>3</c:v>
                </c:pt>
                <c:pt idx="203">
                  <c:v>4</c:v>
                </c:pt>
                <c:pt idx="204">
                  <c:v>5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9</c:v>
                </c:pt>
                <c:pt idx="209">
                  <c:v>10</c:v>
                </c:pt>
                <c:pt idx="210">
                  <c:v>11</c:v>
                </c:pt>
                <c:pt idx="211">
                  <c:v>12</c:v>
                </c:pt>
                <c:pt idx="212">
                  <c:v>13</c:v>
                </c:pt>
                <c:pt idx="213">
                  <c:v>14</c:v>
                </c:pt>
                <c:pt idx="214">
                  <c:v>15</c:v>
                </c:pt>
                <c:pt idx="215">
                  <c:v>16</c:v>
                </c:pt>
                <c:pt idx="216">
                  <c:v>17</c:v>
                </c:pt>
                <c:pt idx="217">
                  <c:v>18</c:v>
                </c:pt>
                <c:pt idx="218">
                  <c:v>19</c:v>
                </c:pt>
                <c:pt idx="219">
                  <c:v>20</c:v>
                </c:pt>
                <c:pt idx="220">
                  <c:v>1</c:v>
                </c:pt>
                <c:pt idx="221">
                  <c:v>2</c:v>
                </c:pt>
                <c:pt idx="222">
                  <c:v>3</c:v>
                </c:pt>
                <c:pt idx="223">
                  <c:v>4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8</c:v>
                </c:pt>
                <c:pt idx="228">
                  <c:v>9</c:v>
                </c:pt>
                <c:pt idx="229">
                  <c:v>10</c:v>
                </c:pt>
                <c:pt idx="230">
                  <c:v>11</c:v>
                </c:pt>
                <c:pt idx="231">
                  <c:v>12</c:v>
                </c:pt>
                <c:pt idx="232">
                  <c:v>13</c:v>
                </c:pt>
                <c:pt idx="233">
                  <c:v>14</c:v>
                </c:pt>
                <c:pt idx="234">
                  <c:v>15</c:v>
                </c:pt>
                <c:pt idx="235">
                  <c:v>16</c:v>
                </c:pt>
                <c:pt idx="236">
                  <c:v>17</c:v>
                </c:pt>
                <c:pt idx="237">
                  <c:v>18</c:v>
                </c:pt>
                <c:pt idx="238">
                  <c:v>19</c:v>
                </c:pt>
                <c:pt idx="239">
                  <c:v>20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1</c:v>
                </c:pt>
                <c:pt idx="261">
                  <c:v>2</c:v>
                </c:pt>
                <c:pt idx="262">
                  <c:v>3</c:v>
                </c:pt>
                <c:pt idx="263">
                  <c:v>4</c:v>
                </c:pt>
                <c:pt idx="264">
                  <c:v>5</c:v>
                </c:pt>
                <c:pt idx="265">
                  <c:v>6</c:v>
                </c:pt>
                <c:pt idx="266">
                  <c:v>7</c:v>
                </c:pt>
                <c:pt idx="267">
                  <c:v>8</c:v>
                </c:pt>
                <c:pt idx="268">
                  <c:v>9</c:v>
                </c:pt>
                <c:pt idx="269">
                  <c:v>10</c:v>
                </c:pt>
                <c:pt idx="270">
                  <c:v>11</c:v>
                </c:pt>
                <c:pt idx="271">
                  <c:v>12</c:v>
                </c:pt>
                <c:pt idx="272">
                  <c:v>13</c:v>
                </c:pt>
                <c:pt idx="273">
                  <c:v>14</c:v>
                </c:pt>
                <c:pt idx="274">
                  <c:v>15</c:v>
                </c:pt>
                <c:pt idx="275">
                  <c:v>16</c:v>
                </c:pt>
                <c:pt idx="276">
                  <c:v>17</c:v>
                </c:pt>
                <c:pt idx="277">
                  <c:v>18</c:v>
                </c:pt>
                <c:pt idx="278">
                  <c:v>19</c:v>
                </c:pt>
                <c:pt idx="279">
                  <c:v>20</c:v>
                </c:pt>
                <c:pt idx="280">
                  <c:v>1</c:v>
                </c:pt>
                <c:pt idx="281">
                  <c:v>2</c:v>
                </c:pt>
                <c:pt idx="282">
                  <c:v>3</c:v>
                </c:pt>
                <c:pt idx="283">
                  <c:v>4</c:v>
                </c:pt>
                <c:pt idx="284">
                  <c:v>5</c:v>
                </c:pt>
                <c:pt idx="285">
                  <c:v>6</c:v>
                </c:pt>
                <c:pt idx="286">
                  <c:v>7</c:v>
                </c:pt>
                <c:pt idx="287">
                  <c:v>8</c:v>
                </c:pt>
                <c:pt idx="288">
                  <c:v>9</c:v>
                </c:pt>
                <c:pt idx="289">
                  <c:v>10</c:v>
                </c:pt>
                <c:pt idx="290">
                  <c:v>11</c:v>
                </c:pt>
                <c:pt idx="291">
                  <c:v>12</c:v>
                </c:pt>
                <c:pt idx="292">
                  <c:v>13</c:v>
                </c:pt>
                <c:pt idx="293">
                  <c:v>14</c:v>
                </c:pt>
                <c:pt idx="294">
                  <c:v>15</c:v>
                </c:pt>
                <c:pt idx="295">
                  <c:v>16</c:v>
                </c:pt>
                <c:pt idx="296">
                  <c:v>17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4</c:v>
                </c:pt>
                <c:pt idx="304">
                  <c:v>5</c:v>
                </c:pt>
                <c:pt idx="305">
                  <c:v>6</c:v>
                </c:pt>
                <c:pt idx="306">
                  <c:v>7</c:v>
                </c:pt>
                <c:pt idx="307">
                  <c:v>8</c:v>
                </c:pt>
                <c:pt idx="308">
                  <c:v>9</c:v>
                </c:pt>
                <c:pt idx="309">
                  <c:v>10</c:v>
                </c:pt>
                <c:pt idx="310">
                  <c:v>11</c:v>
                </c:pt>
                <c:pt idx="311">
                  <c:v>12</c:v>
                </c:pt>
                <c:pt idx="312">
                  <c:v>13</c:v>
                </c:pt>
                <c:pt idx="313">
                  <c:v>14</c:v>
                </c:pt>
                <c:pt idx="314">
                  <c:v>15</c:v>
                </c:pt>
                <c:pt idx="315">
                  <c:v>16</c:v>
                </c:pt>
                <c:pt idx="316">
                  <c:v>17</c:v>
                </c:pt>
                <c:pt idx="317">
                  <c:v>18</c:v>
                </c:pt>
                <c:pt idx="318">
                  <c:v>19</c:v>
                </c:pt>
                <c:pt idx="319">
                  <c:v>20</c:v>
                </c:pt>
                <c:pt idx="320">
                  <c:v>1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5</c:v>
                </c:pt>
                <c:pt idx="325">
                  <c:v>6</c:v>
                </c:pt>
                <c:pt idx="326">
                  <c:v>7</c:v>
                </c:pt>
                <c:pt idx="327">
                  <c:v>8</c:v>
                </c:pt>
                <c:pt idx="328">
                  <c:v>9</c:v>
                </c:pt>
                <c:pt idx="329">
                  <c:v>10</c:v>
                </c:pt>
                <c:pt idx="330">
                  <c:v>11</c:v>
                </c:pt>
                <c:pt idx="331">
                  <c:v>12</c:v>
                </c:pt>
                <c:pt idx="332">
                  <c:v>13</c:v>
                </c:pt>
                <c:pt idx="333">
                  <c:v>14</c:v>
                </c:pt>
                <c:pt idx="334">
                  <c:v>15</c:v>
                </c:pt>
                <c:pt idx="335">
                  <c:v>16</c:v>
                </c:pt>
                <c:pt idx="336">
                  <c:v>17</c:v>
                </c:pt>
                <c:pt idx="337">
                  <c:v>18</c:v>
                </c:pt>
                <c:pt idx="338">
                  <c:v>19</c:v>
                </c:pt>
                <c:pt idx="339">
                  <c:v>20</c:v>
                </c:pt>
                <c:pt idx="340">
                  <c:v>1</c:v>
                </c:pt>
                <c:pt idx="341">
                  <c:v>2</c:v>
                </c:pt>
                <c:pt idx="342">
                  <c:v>3</c:v>
                </c:pt>
                <c:pt idx="343">
                  <c:v>4</c:v>
                </c:pt>
                <c:pt idx="344">
                  <c:v>5</c:v>
                </c:pt>
                <c:pt idx="345">
                  <c:v>6</c:v>
                </c:pt>
                <c:pt idx="346">
                  <c:v>7</c:v>
                </c:pt>
                <c:pt idx="347">
                  <c:v>8</c:v>
                </c:pt>
                <c:pt idx="348">
                  <c:v>9</c:v>
                </c:pt>
                <c:pt idx="349">
                  <c:v>10</c:v>
                </c:pt>
                <c:pt idx="350">
                  <c:v>11</c:v>
                </c:pt>
                <c:pt idx="351">
                  <c:v>12</c:v>
                </c:pt>
                <c:pt idx="352">
                  <c:v>13</c:v>
                </c:pt>
                <c:pt idx="353">
                  <c:v>14</c:v>
                </c:pt>
                <c:pt idx="354">
                  <c:v>15</c:v>
                </c:pt>
                <c:pt idx="355">
                  <c:v>16</c:v>
                </c:pt>
                <c:pt idx="356">
                  <c:v>17</c:v>
                </c:pt>
                <c:pt idx="357">
                  <c:v>18</c:v>
                </c:pt>
                <c:pt idx="358">
                  <c:v>19</c:v>
                </c:pt>
                <c:pt idx="359">
                  <c:v>20</c:v>
                </c:pt>
              </c:numCache>
            </c:numRef>
          </c:yVal>
          <c:bubbleSize>
            <c:numRef>
              <c:f>'UK intersectoral flows'!$G$53:$G$412</c:f>
              <c:numCache>
                <c:formatCode>_-* #,##0_-;\-* #,##0_-;_-* "-"??_-;_-@_-</c:formatCode>
                <c:ptCount val="360"/>
                <c:pt idx="0">
                  <c:v>0</c:v>
                </c:pt>
                <c:pt idx="1">
                  <c:v>5912.864640145599</c:v>
                </c:pt>
                <c:pt idx="2">
                  <c:v>318.156622721796</c:v>
                </c:pt>
                <c:pt idx="3">
                  <c:v>670.95996373113985</c:v>
                </c:pt>
                <c:pt idx="4">
                  <c:v>7632.5487647767004</c:v>
                </c:pt>
                <c:pt idx="5">
                  <c:v>1036.36102348228</c:v>
                </c:pt>
                <c:pt idx="6">
                  <c:v>1096.4439526546498</c:v>
                </c:pt>
                <c:pt idx="7">
                  <c:v>-133.78274206418018</c:v>
                </c:pt>
                <c:pt idx="8">
                  <c:v>-1299.2004802302995</c:v>
                </c:pt>
                <c:pt idx="9">
                  <c:v>-1029.8727982209803</c:v>
                </c:pt>
                <c:pt idx="10">
                  <c:v>29.770082206420099</c:v>
                </c:pt>
                <c:pt idx="11">
                  <c:v>301.83434475000593</c:v>
                </c:pt>
                <c:pt idx="12">
                  <c:v>124.155724692874</c:v>
                </c:pt>
                <c:pt idx="13">
                  <c:v>31.561401098086108</c:v>
                </c:pt>
                <c:pt idx="14">
                  <c:v>11.134099332036399</c:v>
                </c:pt>
                <c:pt idx="15">
                  <c:v>2446.0996395230004</c:v>
                </c:pt>
                <c:pt idx="16">
                  <c:v>93.137944074199993</c:v>
                </c:pt>
                <c:pt idx="17">
                  <c:v>2644.929812239001</c:v>
                </c:pt>
                <c:pt idx="18">
                  <c:v>45444.712874202902</c:v>
                </c:pt>
                <c:pt idx="19">
                  <c:v>0</c:v>
                </c:pt>
                <c:pt idx="20">
                  <c:v>36068.945695982402</c:v>
                </c:pt>
                <c:pt idx="21">
                  <c:v>0</c:v>
                </c:pt>
                <c:pt idx="22">
                  <c:v>2.2276681106981902E-6</c:v>
                </c:pt>
                <c:pt idx="23">
                  <c:v>4016.0474290939001</c:v>
                </c:pt>
                <c:pt idx="24">
                  <c:v>3053.9178863492998</c:v>
                </c:pt>
                <c:pt idx="25">
                  <c:v>6321.9003941109986</c:v>
                </c:pt>
                <c:pt idx="26">
                  <c:v>5476.1608995538008</c:v>
                </c:pt>
                <c:pt idx="27">
                  <c:v>-594.77555797703008</c:v>
                </c:pt>
                <c:pt idx="28">
                  <c:v>-1401.3486773270015</c:v>
                </c:pt>
                <c:pt idx="29">
                  <c:v>-2376.8509891081103</c:v>
                </c:pt>
                <c:pt idx="30">
                  <c:v>11.7577774541789</c:v>
                </c:pt>
                <c:pt idx="31">
                  <c:v>1948.4194574713902</c:v>
                </c:pt>
                <c:pt idx="32">
                  <c:v>190.11033782593017</c:v>
                </c:pt>
                <c:pt idx="33">
                  <c:v>246.62288265209691</c:v>
                </c:pt>
                <c:pt idx="34">
                  <c:v>0.78204478896597962</c:v>
                </c:pt>
                <c:pt idx="35">
                  <c:v>7887.496276658203</c:v>
                </c:pt>
                <c:pt idx="36">
                  <c:v>214.611922832235</c:v>
                </c:pt>
                <c:pt idx="37">
                  <c:v>4094.8412317219008</c:v>
                </c:pt>
                <c:pt idx="38">
                  <c:v>20.829472164377009</c:v>
                </c:pt>
                <c:pt idx="39">
                  <c:v>0</c:v>
                </c:pt>
                <c:pt idx="40">
                  <c:v>10.306297329111301</c:v>
                </c:pt>
                <c:pt idx="41">
                  <c:v>189.24986211610701</c:v>
                </c:pt>
                <c:pt idx="42">
                  <c:v>0</c:v>
                </c:pt>
                <c:pt idx="43">
                  <c:v>328.22005521561914</c:v>
                </c:pt>
                <c:pt idx="44">
                  <c:v>1221.3201771202394</c:v>
                </c:pt>
                <c:pt idx="45">
                  <c:v>1579.6415059233204</c:v>
                </c:pt>
                <c:pt idx="46">
                  <c:v>338.29215124367011</c:v>
                </c:pt>
                <c:pt idx="47">
                  <c:v>59.305530950308992</c:v>
                </c:pt>
                <c:pt idx="48">
                  <c:v>239.92319098416988</c:v>
                </c:pt>
                <c:pt idx="49">
                  <c:v>274.85226778675792</c:v>
                </c:pt>
                <c:pt idx="50">
                  <c:v>2.2276681106981902E-6</c:v>
                </c:pt>
                <c:pt idx="51">
                  <c:v>2.2276681106981902E-6</c:v>
                </c:pt>
                <c:pt idx="52">
                  <c:v>2.2276681106981902E-6</c:v>
                </c:pt>
                <c:pt idx="53">
                  <c:v>41.177823631036198</c:v>
                </c:pt>
                <c:pt idx="54">
                  <c:v>8.2686565305520006</c:v>
                </c:pt>
                <c:pt idx="55">
                  <c:v>619.2298898379795</c:v>
                </c:pt>
                <c:pt idx="56">
                  <c:v>17.304488010155197</c:v>
                </c:pt>
                <c:pt idx="57">
                  <c:v>381.12070212059007</c:v>
                </c:pt>
                <c:pt idx="58">
                  <c:v>2.7502828935799002</c:v>
                </c:pt>
                <c:pt idx="59">
                  <c:v>0</c:v>
                </c:pt>
                <c:pt idx="60">
                  <c:v>2.2276681106981902E-6</c:v>
                </c:pt>
                <c:pt idx="61">
                  <c:v>99.674104677127019</c:v>
                </c:pt>
                <c:pt idx="62">
                  <c:v>5.1001786344886995</c:v>
                </c:pt>
                <c:pt idx="63">
                  <c:v>0</c:v>
                </c:pt>
                <c:pt idx="64">
                  <c:v>1391.8032612150801</c:v>
                </c:pt>
                <c:pt idx="65">
                  <c:v>3509.937879020099</c:v>
                </c:pt>
                <c:pt idx="66">
                  <c:v>606.49756387372008</c:v>
                </c:pt>
                <c:pt idx="67">
                  <c:v>554.727086649027</c:v>
                </c:pt>
                <c:pt idx="68">
                  <c:v>2578.327696251421</c:v>
                </c:pt>
                <c:pt idx="69">
                  <c:v>4541.5578408925594</c:v>
                </c:pt>
                <c:pt idx="70">
                  <c:v>12.572774472251005</c:v>
                </c:pt>
                <c:pt idx="71">
                  <c:v>261.38433083675511</c:v>
                </c:pt>
                <c:pt idx="72">
                  <c:v>84.901740590394979</c:v>
                </c:pt>
                <c:pt idx="73">
                  <c:v>0</c:v>
                </c:pt>
                <c:pt idx="74">
                  <c:v>4185.9079453529012</c:v>
                </c:pt>
                <c:pt idx="75">
                  <c:v>3922.7870323060015</c:v>
                </c:pt>
                <c:pt idx="76">
                  <c:v>133.28988834663801</c:v>
                </c:pt>
                <c:pt idx="77">
                  <c:v>2332.1734659247104</c:v>
                </c:pt>
                <c:pt idx="78">
                  <c:v>1611.5656281178008</c:v>
                </c:pt>
                <c:pt idx="79">
                  <c:v>0</c:v>
                </c:pt>
                <c:pt idx="80">
                  <c:v>32.268794125208899</c:v>
                </c:pt>
                <c:pt idx="81">
                  <c:v>290.00937386439</c:v>
                </c:pt>
                <c:pt idx="82">
                  <c:v>176.10705603476003</c:v>
                </c:pt>
                <c:pt idx="83">
                  <c:v>996.40465491824034</c:v>
                </c:pt>
                <c:pt idx="84">
                  <c:v>0</c:v>
                </c:pt>
                <c:pt idx="85">
                  <c:v>5391.2996823045978</c:v>
                </c:pt>
                <c:pt idx="86">
                  <c:v>205.39795472117612</c:v>
                </c:pt>
                <c:pt idx="87">
                  <c:v>265.75966384878302</c:v>
                </c:pt>
                <c:pt idx="88">
                  <c:v>1078.1595529217493</c:v>
                </c:pt>
                <c:pt idx="89">
                  <c:v>1893.2487373003205</c:v>
                </c:pt>
                <c:pt idx="90">
                  <c:v>210.45171089970802</c:v>
                </c:pt>
                <c:pt idx="91">
                  <c:v>354.12790323462991</c:v>
                </c:pt>
                <c:pt idx="92">
                  <c:v>47.790073562776001</c:v>
                </c:pt>
                <c:pt idx="93">
                  <c:v>312.5352524028641</c:v>
                </c:pt>
                <c:pt idx="94">
                  <c:v>56.794584788162013</c:v>
                </c:pt>
                <c:pt idx="95">
                  <c:v>1058.1799195785197</c:v>
                </c:pt>
                <c:pt idx="96">
                  <c:v>89.085024540208053</c:v>
                </c:pt>
                <c:pt idx="97">
                  <c:v>1530.7331005220894</c:v>
                </c:pt>
                <c:pt idx="98">
                  <c:v>2613.3455722253002</c:v>
                </c:pt>
                <c:pt idx="99">
                  <c:v>0</c:v>
                </c:pt>
                <c:pt idx="100">
                  <c:v>1013.6876544566001</c:v>
                </c:pt>
                <c:pt idx="101">
                  <c:v>925.42212745481993</c:v>
                </c:pt>
                <c:pt idx="102">
                  <c:v>385.52043100658989</c:v>
                </c:pt>
                <c:pt idx="103">
                  <c:v>4585.540059931398</c:v>
                </c:pt>
                <c:pt idx="104">
                  <c:v>105570.75123188703</c:v>
                </c:pt>
                <c:pt idx="105">
                  <c:v>0</c:v>
                </c:pt>
                <c:pt idx="106">
                  <c:v>4314.8654613098006</c:v>
                </c:pt>
                <c:pt idx="107">
                  <c:v>400.05269754117887</c:v>
                </c:pt>
                <c:pt idx="108">
                  <c:v>4434.4420539435996</c:v>
                </c:pt>
                <c:pt idx="109">
                  <c:v>1402.5182680082198</c:v>
                </c:pt>
                <c:pt idx="110">
                  <c:v>129.58152500496203</c:v>
                </c:pt>
                <c:pt idx="111">
                  <c:v>929.94172250708925</c:v>
                </c:pt>
                <c:pt idx="112">
                  <c:v>91.073042326824975</c:v>
                </c:pt>
                <c:pt idx="113">
                  <c:v>625.86857105261015</c:v>
                </c:pt>
                <c:pt idx="114">
                  <c:v>163.17541948930398</c:v>
                </c:pt>
                <c:pt idx="115">
                  <c:v>8121.4462422769975</c:v>
                </c:pt>
                <c:pt idx="116">
                  <c:v>199.59181462755203</c:v>
                </c:pt>
                <c:pt idx="117">
                  <c:v>5161.4428725051985</c:v>
                </c:pt>
                <c:pt idx="118">
                  <c:v>3643.1345341756005</c:v>
                </c:pt>
                <c:pt idx="119">
                  <c:v>0</c:v>
                </c:pt>
                <c:pt idx="120">
                  <c:v>2.2276681106981902E-6</c:v>
                </c:pt>
                <c:pt idx="121">
                  <c:v>157.29874896746395</c:v>
                </c:pt>
                <c:pt idx="122">
                  <c:v>123.59139552995805</c:v>
                </c:pt>
                <c:pt idx="123">
                  <c:v>73.551137563383975</c:v>
                </c:pt>
                <c:pt idx="124">
                  <c:v>1054.3512725957989</c:v>
                </c:pt>
                <c:pt idx="125">
                  <c:v>1645.5573546029891</c:v>
                </c:pt>
                <c:pt idx="126">
                  <c:v>0</c:v>
                </c:pt>
                <c:pt idx="127">
                  <c:v>67.291895485721994</c:v>
                </c:pt>
                <c:pt idx="128">
                  <c:v>500.56494731336988</c:v>
                </c:pt>
                <c:pt idx="129">
                  <c:v>800.30823764582988</c:v>
                </c:pt>
                <c:pt idx="130">
                  <c:v>2.2276681106981902E-6</c:v>
                </c:pt>
                <c:pt idx="131">
                  <c:v>2.2276681106981902E-6</c:v>
                </c:pt>
                <c:pt idx="132">
                  <c:v>2.2276681106981902E-6</c:v>
                </c:pt>
                <c:pt idx="133">
                  <c:v>2.2276681106981902E-6</c:v>
                </c:pt>
                <c:pt idx="134">
                  <c:v>2.2276681106981902E-6</c:v>
                </c:pt>
                <c:pt idx="135">
                  <c:v>1132.8129214004093</c:v>
                </c:pt>
                <c:pt idx="136">
                  <c:v>26.683250361279988</c:v>
                </c:pt>
                <c:pt idx="137">
                  <c:v>374.83379445542005</c:v>
                </c:pt>
                <c:pt idx="138">
                  <c:v>4.4021059530907038</c:v>
                </c:pt>
                <c:pt idx="139">
                  <c:v>0</c:v>
                </c:pt>
                <c:pt idx="140">
                  <c:v>2.2276681106981902E-6</c:v>
                </c:pt>
                <c:pt idx="141">
                  <c:v>148.29495390102403</c:v>
                </c:pt>
                <c:pt idx="142">
                  <c:v>1788.8327058049999</c:v>
                </c:pt>
                <c:pt idx="143">
                  <c:v>60482.452932787986</c:v>
                </c:pt>
                <c:pt idx="144">
                  <c:v>692.13091487328984</c:v>
                </c:pt>
                <c:pt idx="145">
                  <c:v>23092.649824809298</c:v>
                </c:pt>
                <c:pt idx="146">
                  <c:v>216.161879811598</c:v>
                </c:pt>
                <c:pt idx="147">
                  <c:v>0</c:v>
                </c:pt>
                <c:pt idx="148">
                  <c:v>2231.9948025010199</c:v>
                </c:pt>
                <c:pt idx="149">
                  <c:v>28994.116996681696</c:v>
                </c:pt>
                <c:pt idx="150">
                  <c:v>1.7382612605356602</c:v>
                </c:pt>
                <c:pt idx="151">
                  <c:v>2080.8124375734005</c:v>
                </c:pt>
                <c:pt idx="152">
                  <c:v>293.11017970586704</c:v>
                </c:pt>
                <c:pt idx="153">
                  <c:v>4801.0993395943597</c:v>
                </c:pt>
                <c:pt idx="154">
                  <c:v>535.28700661930998</c:v>
                </c:pt>
                <c:pt idx="155">
                  <c:v>-88.694490170299105</c:v>
                </c:pt>
                <c:pt idx="156">
                  <c:v>176.33990487282199</c:v>
                </c:pt>
                <c:pt idx="157">
                  <c:v>-338.63510400479936</c:v>
                </c:pt>
                <c:pt idx="158">
                  <c:v>0.24287347980185603</c:v>
                </c:pt>
                <c:pt idx="159">
                  <c:v>0</c:v>
                </c:pt>
                <c:pt idx="160">
                  <c:v>2.2276681106981902E-6</c:v>
                </c:pt>
                <c:pt idx="161">
                  <c:v>43.861142655034996</c:v>
                </c:pt>
                <c:pt idx="162">
                  <c:v>14.349081403532097</c:v>
                </c:pt>
                <c:pt idx="163">
                  <c:v>6682.2051395454037</c:v>
                </c:pt>
                <c:pt idx="164">
                  <c:v>131.13579420993028</c:v>
                </c:pt>
                <c:pt idx="165">
                  <c:v>758.51494184495004</c:v>
                </c:pt>
                <c:pt idx="166">
                  <c:v>60.244525578872015</c:v>
                </c:pt>
                <c:pt idx="167">
                  <c:v>0</c:v>
                </c:pt>
                <c:pt idx="168">
                  <c:v>223.07244451786028</c:v>
                </c:pt>
                <c:pt idx="169">
                  <c:v>4207.4332089523996</c:v>
                </c:pt>
                <c:pt idx="170">
                  <c:v>0.47027576039930041</c:v>
                </c:pt>
                <c:pt idx="171">
                  <c:v>46.370457758134023</c:v>
                </c:pt>
                <c:pt idx="172">
                  <c:v>2.2883196863411968</c:v>
                </c:pt>
                <c:pt idx="173">
                  <c:v>892.48137903192992</c:v>
                </c:pt>
                <c:pt idx="174">
                  <c:v>80.378562357939927</c:v>
                </c:pt>
                <c:pt idx="175">
                  <c:v>681.93559293985982</c:v>
                </c:pt>
                <c:pt idx="176">
                  <c:v>36.235166336752968</c:v>
                </c:pt>
                <c:pt idx="177">
                  <c:v>842.23379756699978</c:v>
                </c:pt>
                <c:pt idx="178">
                  <c:v>0.14127373155199008</c:v>
                </c:pt>
                <c:pt idx="179">
                  <c:v>0</c:v>
                </c:pt>
                <c:pt idx="180">
                  <c:v>2.2276681106981902E-6</c:v>
                </c:pt>
                <c:pt idx="181">
                  <c:v>86.87932727877299</c:v>
                </c:pt>
                <c:pt idx="182">
                  <c:v>2.2544346005809004</c:v>
                </c:pt>
                <c:pt idx="183">
                  <c:v>54208.036293451412</c:v>
                </c:pt>
                <c:pt idx="184">
                  <c:v>1009.2261760319398</c:v>
                </c:pt>
                <c:pt idx="185">
                  <c:v>4172.5279509758002</c:v>
                </c:pt>
                <c:pt idx="186">
                  <c:v>600.43033158730009</c:v>
                </c:pt>
                <c:pt idx="187">
                  <c:v>2690.79573030868</c:v>
                </c:pt>
                <c:pt idx="188">
                  <c:v>1115.5518846303203</c:v>
                </c:pt>
                <c:pt idx="189">
                  <c:v>0</c:v>
                </c:pt>
                <c:pt idx="190">
                  <c:v>5.0965190986911999</c:v>
                </c:pt>
                <c:pt idx="191">
                  <c:v>62.425692032629001</c:v>
                </c:pt>
                <c:pt idx="192">
                  <c:v>32.127828420431996</c:v>
                </c:pt>
                <c:pt idx="193">
                  <c:v>11678.649472363499</c:v>
                </c:pt>
                <c:pt idx="194">
                  <c:v>1176.82376854002</c:v>
                </c:pt>
                <c:pt idx="195">
                  <c:v>2803.5947874314006</c:v>
                </c:pt>
                <c:pt idx="196">
                  <c:v>117.06931146076198</c:v>
                </c:pt>
                <c:pt idx="197">
                  <c:v>2258.9826297202308</c:v>
                </c:pt>
                <c:pt idx="198">
                  <c:v>3.5550274206500987</c:v>
                </c:pt>
                <c:pt idx="199">
                  <c:v>0</c:v>
                </c:pt>
                <c:pt idx="200">
                  <c:v>2.2276681106981902E-6</c:v>
                </c:pt>
                <c:pt idx="201">
                  <c:v>50.888221182316997</c:v>
                </c:pt>
                <c:pt idx="202">
                  <c:v>2.2276681106981902E-6</c:v>
                </c:pt>
                <c:pt idx="203">
                  <c:v>14206.312606736099</c:v>
                </c:pt>
                <c:pt idx="204">
                  <c:v>450.64690440822392</c:v>
                </c:pt>
                <c:pt idx="205">
                  <c:v>3274.1269328532298</c:v>
                </c:pt>
                <c:pt idx="206">
                  <c:v>448.31188212841596</c:v>
                </c:pt>
                <c:pt idx="207">
                  <c:v>60.928993908550893</c:v>
                </c:pt>
                <c:pt idx="208">
                  <c:v>1130.2666955069499</c:v>
                </c:pt>
                <c:pt idx="209">
                  <c:v>0</c:v>
                </c:pt>
                <c:pt idx="210">
                  <c:v>10.209000582249001</c:v>
                </c:pt>
                <c:pt idx="211">
                  <c:v>347.59408214795997</c:v>
                </c:pt>
                <c:pt idx="212">
                  <c:v>211.45923923498498</c:v>
                </c:pt>
                <c:pt idx="213">
                  <c:v>1796.9639616892</c:v>
                </c:pt>
                <c:pt idx="214">
                  <c:v>1278.56181982214</c:v>
                </c:pt>
                <c:pt idx="215">
                  <c:v>1825.69971173663</c:v>
                </c:pt>
                <c:pt idx="216">
                  <c:v>68.645881862764995</c:v>
                </c:pt>
                <c:pt idx="217">
                  <c:v>1450.4024586153996</c:v>
                </c:pt>
                <c:pt idx="218">
                  <c:v>1.34903090159857</c:v>
                </c:pt>
                <c:pt idx="219">
                  <c:v>0</c:v>
                </c:pt>
                <c:pt idx="220">
                  <c:v>2.2276681106981902E-6</c:v>
                </c:pt>
                <c:pt idx="221">
                  <c:v>68.996811299200004</c:v>
                </c:pt>
                <c:pt idx="222">
                  <c:v>72.539232575170956</c:v>
                </c:pt>
                <c:pt idx="223">
                  <c:v>4728.513733402302</c:v>
                </c:pt>
                <c:pt idx="224">
                  <c:v>362.94649077566987</c:v>
                </c:pt>
                <c:pt idx="225">
                  <c:v>4121.167870286401</c:v>
                </c:pt>
                <c:pt idx="226">
                  <c:v>406.7488091790899</c:v>
                </c:pt>
                <c:pt idx="227">
                  <c:v>69.688183896765011</c:v>
                </c:pt>
                <c:pt idx="228">
                  <c:v>647.38411403194004</c:v>
                </c:pt>
                <c:pt idx="229">
                  <c:v>0</c:v>
                </c:pt>
                <c:pt idx="230">
                  <c:v>4.1322073940369979</c:v>
                </c:pt>
                <c:pt idx="231">
                  <c:v>277.82424661324194</c:v>
                </c:pt>
                <c:pt idx="232">
                  <c:v>287.14188313115983</c:v>
                </c:pt>
                <c:pt idx="233">
                  <c:v>939.26733833651997</c:v>
                </c:pt>
                <c:pt idx="234">
                  <c:v>386.52211797439986</c:v>
                </c:pt>
                <c:pt idx="235">
                  <c:v>2079.0112615861999</c:v>
                </c:pt>
                <c:pt idx="236">
                  <c:v>63.347959880649967</c:v>
                </c:pt>
                <c:pt idx="237">
                  <c:v>1495.1552868846411</c:v>
                </c:pt>
                <c:pt idx="238">
                  <c:v>1.7501123221874</c:v>
                </c:pt>
                <c:pt idx="239">
                  <c:v>0</c:v>
                </c:pt>
                <c:pt idx="240">
                  <c:v>2.2276681106981902E-6</c:v>
                </c:pt>
                <c:pt idx="241">
                  <c:v>41.293223288201702</c:v>
                </c:pt>
                <c:pt idx="242">
                  <c:v>992.62619831928032</c:v>
                </c:pt>
                <c:pt idx="243">
                  <c:v>11702.355533004202</c:v>
                </c:pt>
                <c:pt idx="244">
                  <c:v>1524.3073800825405</c:v>
                </c:pt>
                <c:pt idx="245">
                  <c:v>5573.9860337601986</c:v>
                </c:pt>
                <c:pt idx="246">
                  <c:v>1127.3545980640902</c:v>
                </c:pt>
                <c:pt idx="247">
                  <c:v>1891.2030732030303</c:v>
                </c:pt>
                <c:pt idx="248">
                  <c:v>1500.6470024578803</c:v>
                </c:pt>
                <c:pt idx="249">
                  <c:v>0</c:v>
                </c:pt>
                <c:pt idx="250">
                  <c:v>3.4872762487052711</c:v>
                </c:pt>
                <c:pt idx="251">
                  <c:v>40.717017792741999</c:v>
                </c:pt>
                <c:pt idx="252">
                  <c:v>4.7274707089464005</c:v>
                </c:pt>
                <c:pt idx="253">
                  <c:v>3696.5022106520801</c:v>
                </c:pt>
                <c:pt idx="254">
                  <c:v>661.3571372664901</c:v>
                </c:pt>
                <c:pt idx="255">
                  <c:v>1433.9109963577093</c:v>
                </c:pt>
                <c:pt idx="256">
                  <c:v>80.689759156065975</c:v>
                </c:pt>
                <c:pt idx="257">
                  <c:v>1511.4399631205597</c:v>
                </c:pt>
                <c:pt idx="258">
                  <c:v>92.273480094359002</c:v>
                </c:pt>
                <c:pt idx="259">
                  <c:v>0</c:v>
                </c:pt>
                <c:pt idx="260">
                  <c:v>1515.2270825309001</c:v>
                </c:pt>
                <c:pt idx="261">
                  <c:v>91.944961580770951</c:v>
                </c:pt>
                <c:pt idx="262">
                  <c:v>297.21733814462027</c:v>
                </c:pt>
                <c:pt idx="263">
                  <c:v>30198.951122071107</c:v>
                </c:pt>
                <c:pt idx="264">
                  <c:v>1777.5926319680002</c:v>
                </c:pt>
                <c:pt idx="265">
                  <c:v>8952.0603854537039</c:v>
                </c:pt>
                <c:pt idx="266">
                  <c:v>742.67304949875961</c:v>
                </c:pt>
                <c:pt idx="267">
                  <c:v>350.24485507922009</c:v>
                </c:pt>
                <c:pt idx="268">
                  <c:v>334.34031766410044</c:v>
                </c:pt>
                <c:pt idx="269">
                  <c:v>13767.843565855299</c:v>
                </c:pt>
                <c:pt idx="270">
                  <c:v>19929.11549853599</c:v>
                </c:pt>
                <c:pt idx="271">
                  <c:v>832.76101944265974</c:v>
                </c:pt>
                <c:pt idx="272">
                  <c:v>7146.2931477406964</c:v>
                </c:pt>
                <c:pt idx="273">
                  <c:v>112.08690338965101</c:v>
                </c:pt>
                <c:pt idx="274">
                  <c:v>147.1655646746899</c:v>
                </c:pt>
                <c:pt idx="275">
                  <c:v>2717.5464208984959</c:v>
                </c:pt>
                <c:pt idx="276">
                  <c:v>233.98768023691991</c:v>
                </c:pt>
                <c:pt idx="277">
                  <c:v>5867.9888953693007</c:v>
                </c:pt>
                <c:pt idx="278">
                  <c:v>156.09728741674962</c:v>
                </c:pt>
                <c:pt idx="279">
                  <c:v>0</c:v>
                </c:pt>
                <c:pt idx="280">
                  <c:v>2.2276681106981902E-6</c:v>
                </c:pt>
                <c:pt idx="281">
                  <c:v>32.203725714493203</c:v>
                </c:pt>
                <c:pt idx="282">
                  <c:v>4587.425224616909</c:v>
                </c:pt>
                <c:pt idx="283">
                  <c:v>105.12949997833999</c:v>
                </c:pt>
                <c:pt idx="284">
                  <c:v>116.14441047006</c:v>
                </c:pt>
                <c:pt idx="285">
                  <c:v>6.0158711068852</c:v>
                </c:pt>
                <c:pt idx="286">
                  <c:v>64.766571731694015</c:v>
                </c:pt>
                <c:pt idx="287">
                  <c:v>25.020967832423302</c:v>
                </c:pt>
                <c:pt idx="288">
                  <c:v>-202.81157893938007</c:v>
                </c:pt>
                <c:pt idx="289">
                  <c:v>106.54942329771001</c:v>
                </c:pt>
                <c:pt idx="290">
                  <c:v>2.2276681106981902E-6</c:v>
                </c:pt>
                <c:pt idx="291">
                  <c:v>2.2276681106981902E-6</c:v>
                </c:pt>
                <c:pt idx="292">
                  <c:v>2.2276681106981902E-6</c:v>
                </c:pt>
                <c:pt idx="293">
                  <c:v>2.2276681106981902E-6</c:v>
                </c:pt>
                <c:pt idx="294">
                  <c:v>2.2276681106981902E-6</c:v>
                </c:pt>
                <c:pt idx="295">
                  <c:v>426.15862111450997</c:v>
                </c:pt>
                <c:pt idx="296">
                  <c:v>20.495051608304301</c:v>
                </c:pt>
                <c:pt idx="297">
                  <c:v>413.44392727248214</c:v>
                </c:pt>
                <c:pt idx="298">
                  <c:v>2.2276681106981902E-6</c:v>
                </c:pt>
                <c:pt idx="299">
                  <c:v>0</c:v>
                </c:pt>
                <c:pt idx="300">
                  <c:v>2237.7175680420096</c:v>
                </c:pt>
                <c:pt idx="301">
                  <c:v>7867.5228825083977</c:v>
                </c:pt>
                <c:pt idx="302">
                  <c:v>835.56543309811968</c:v>
                </c:pt>
                <c:pt idx="303">
                  <c:v>2548.0893483057989</c:v>
                </c:pt>
                <c:pt idx="304">
                  <c:v>4381.2445088067034</c:v>
                </c:pt>
                <c:pt idx="305">
                  <c:v>4113.7005662351949</c:v>
                </c:pt>
                <c:pt idx="306">
                  <c:v>1735.5230572521596</c:v>
                </c:pt>
                <c:pt idx="307">
                  <c:v>21521.9820610038</c:v>
                </c:pt>
                <c:pt idx="308">
                  <c:v>15042.594187073992</c:v>
                </c:pt>
                <c:pt idx="309">
                  <c:v>7374.2303675727017</c:v>
                </c:pt>
                <c:pt idx="310">
                  <c:v>118.77015175377699</c:v>
                </c:pt>
                <c:pt idx="311">
                  <c:v>1061.2499950782603</c:v>
                </c:pt>
                <c:pt idx="312">
                  <c:v>659.77840196005036</c:v>
                </c:pt>
                <c:pt idx="313">
                  <c:v>22.418714004519003</c:v>
                </c:pt>
                <c:pt idx="314">
                  <c:v>8.5019546322009774</c:v>
                </c:pt>
                <c:pt idx="315">
                  <c:v>0</c:v>
                </c:pt>
                <c:pt idx="316">
                  <c:v>3105.7569083924973</c:v>
                </c:pt>
                <c:pt idx="317">
                  <c:v>18778.98150333899</c:v>
                </c:pt>
                <c:pt idx="318">
                  <c:v>271.37724466896998</c:v>
                </c:pt>
                <c:pt idx="319">
                  <c:v>0</c:v>
                </c:pt>
                <c:pt idx="320">
                  <c:v>4888.2567909169993</c:v>
                </c:pt>
                <c:pt idx="321">
                  <c:v>29645.600108192011</c:v>
                </c:pt>
                <c:pt idx="322">
                  <c:v>117.10446561232607</c:v>
                </c:pt>
                <c:pt idx="323">
                  <c:v>35.431191134447971</c:v>
                </c:pt>
                <c:pt idx="324">
                  <c:v>520.17517532250167</c:v>
                </c:pt>
                <c:pt idx="325">
                  <c:v>84.869802485359969</c:v>
                </c:pt>
                <c:pt idx="326">
                  <c:v>331.42781156419005</c:v>
                </c:pt>
                <c:pt idx="327">
                  <c:v>160.682485102474</c:v>
                </c:pt>
                <c:pt idx="328">
                  <c:v>557.87639482710074</c:v>
                </c:pt>
                <c:pt idx="329">
                  <c:v>350.075899639981</c:v>
                </c:pt>
                <c:pt idx="330">
                  <c:v>0.21937301281346988</c:v>
                </c:pt>
                <c:pt idx="331">
                  <c:v>30.917557177943024</c:v>
                </c:pt>
                <c:pt idx="332">
                  <c:v>19.033085499230992</c:v>
                </c:pt>
                <c:pt idx="333">
                  <c:v>2.2276681106981902E-6</c:v>
                </c:pt>
                <c:pt idx="334">
                  <c:v>2.2276681106981902E-6</c:v>
                </c:pt>
                <c:pt idx="335">
                  <c:v>2720.5550486756001</c:v>
                </c:pt>
                <c:pt idx="336">
                  <c:v>0</c:v>
                </c:pt>
                <c:pt idx="337">
                  <c:v>2747.6588250184941</c:v>
                </c:pt>
                <c:pt idx="338">
                  <c:v>62.695897415160061</c:v>
                </c:pt>
                <c:pt idx="339">
                  <c:v>0</c:v>
                </c:pt>
                <c:pt idx="340">
                  <c:v>1080.4250229967101</c:v>
                </c:pt>
                <c:pt idx="341">
                  <c:v>4407.0153769110002</c:v>
                </c:pt>
                <c:pt idx="342">
                  <c:v>402.02858804632979</c:v>
                </c:pt>
                <c:pt idx="343">
                  <c:v>484.46651765690012</c:v>
                </c:pt>
                <c:pt idx="344">
                  <c:v>18043.475476564956</c:v>
                </c:pt>
                <c:pt idx="345">
                  <c:v>3024.9189727661978</c:v>
                </c:pt>
                <c:pt idx="346">
                  <c:v>3372.9009209469004</c:v>
                </c:pt>
                <c:pt idx="347">
                  <c:v>13163.112241879091</c:v>
                </c:pt>
                <c:pt idx="348">
                  <c:v>2424.1370712554053</c:v>
                </c:pt>
                <c:pt idx="349">
                  <c:v>37729.556229965005</c:v>
                </c:pt>
                <c:pt idx="350">
                  <c:v>12.033302096673992</c:v>
                </c:pt>
                <c:pt idx="351">
                  <c:v>805.06222355882983</c:v>
                </c:pt>
                <c:pt idx="352">
                  <c:v>223.09931896777016</c:v>
                </c:pt>
                <c:pt idx="353">
                  <c:v>1.8310443284035096</c:v>
                </c:pt>
                <c:pt idx="354">
                  <c:v>0.8996392578098007</c:v>
                </c:pt>
                <c:pt idx="355">
                  <c:v>5523.227630933703</c:v>
                </c:pt>
                <c:pt idx="356">
                  <c:v>2183.1533084488001</c:v>
                </c:pt>
                <c:pt idx="357">
                  <c:v>0</c:v>
                </c:pt>
                <c:pt idx="358">
                  <c:v>6.9794974623449946</c:v>
                </c:pt>
                <c:pt idx="359">
                  <c:v>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8"/>
        <c:showNegBubbles val="1"/>
        <c:axId val="426012200"/>
        <c:axId val="426012984"/>
        <c:extLst>
          <c:ext xmlns:c15="http://schemas.microsoft.com/office/drawing/2012/chart" uri="{02D57815-91ED-43cb-92C2-25804820EDAC}">
            <c15:filteredBubbleSeries>
              <c15:ser>
                <c:idx val="4"/>
                <c:order val="1"/>
                <c:tx>
                  <c:strRef>
                    <c:extLst>
                      <c:ext uri="{02D57815-91ED-43cb-92C2-25804820EDAC}">
                        <c15:formulaRef>
                          <c15:sqref>'UK intersectoral flows'!$I$52</c15:sqref>
                        </c15:formulaRef>
                      </c:ext>
                    </c:extLst>
                    <c:strCache>
                      <c:ptCount val="1"/>
                      <c:pt idx="0">
                        <c:v>Energy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 w="25400">
                    <a:noFill/>
                  </a:ln>
                  <a:effectLst/>
                </c:spPr>
                <c:invertIfNegative val="0"/>
                <c:dPt>
                  <c:idx val="155"/>
                  <c:invertIfNegative val="0"/>
                  <c:bubble3D val="0"/>
                  <c:spPr>
                    <a:solidFill>
                      <a:schemeClr val="accent6">
                        <a:lumMod val="75000"/>
                      </a:schemeClr>
                    </a:solidFill>
                    <a:ln w="25400">
                      <a:noFill/>
                    </a:ln>
                    <a:effectLst/>
                  </c:spPr>
                </c:dPt>
                <c:xVal>
                  <c:numRef>
                    <c:extLst>
                      <c:ext uri="{02D57815-91ED-43cb-92C2-25804820EDAC}">
                        <c15:formulaRef>
                          <c15:sqref>'UK intersectoral flows'!$B$53:$B$412</c15:sqref>
                        </c15:formulaRef>
                      </c:ext>
                    </c:extLst>
                    <c:numCache>
                      <c:formatCode>General</c:formatCode>
                      <c:ptCount val="36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1</c:v>
                      </c:pt>
                      <c:pt idx="12">
                        <c:v>1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1</c:v>
                      </c:pt>
                      <c:pt idx="16">
                        <c:v>1</c:v>
                      </c:pt>
                      <c:pt idx="17">
                        <c:v>1</c:v>
                      </c:pt>
                      <c:pt idx="18">
                        <c:v>1</c:v>
                      </c:pt>
                      <c:pt idx="19">
                        <c:v>1</c:v>
                      </c:pt>
                      <c:pt idx="20">
                        <c:v>2</c:v>
                      </c:pt>
                      <c:pt idx="21">
                        <c:v>2</c:v>
                      </c:pt>
                      <c:pt idx="22">
                        <c:v>2</c:v>
                      </c:pt>
                      <c:pt idx="23">
                        <c:v>2</c:v>
                      </c:pt>
                      <c:pt idx="24">
                        <c:v>2</c:v>
                      </c:pt>
                      <c:pt idx="25">
                        <c:v>2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2</c:v>
                      </c:pt>
                      <c:pt idx="29">
                        <c:v>2</c:v>
                      </c:pt>
                      <c:pt idx="30">
                        <c:v>2</c:v>
                      </c:pt>
                      <c:pt idx="31">
                        <c:v>2</c:v>
                      </c:pt>
                      <c:pt idx="32">
                        <c:v>2</c:v>
                      </c:pt>
                      <c:pt idx="33">
                        <c:v>2</c:v>
                      </c:pt>
                      <c:pt idx="34">
                        <c:v>2</c:v>
                      </c:pt>
                      <c:pt idx="35">
                        <c:v>2</c:v>
                      </c:pt>
                      <c:pt idx="36">
                        <c:v>2</c:v>
                      </c:pt>
                      <c:pt idx="37">
                        <c:v>2</c:v>
                      </c:pt>
                      <c:pt idx="38">
                        <c:v>2</c:v>
                      </c:pt>
                      <c:pt idx="39">
                        <c:v>2</c:v>
                      </c:pt>
                      <c:pt idx="40">
                        <c:v>3</c:v>
                      </c:pt>
                      <c:pt idx="41">
                        <c:v>3</c:v>
                      </c:pt>
                      <c:pt idx="42">
                        <c:v>3</c:v>
                      </c:pt>
                      <c:pt idx="43">
                        <c:v>3</c:v>
                      </c:pt>
                      <c:pt idx="44">
                        <c:v>3</c:v>
                      </c:pt>
                      <c:pt idx="45">
                        <c:v>3</c:v>
                      </c:pt>
                      <c:pt idx="46">
                        <c:v>3</c:v>
                      </c:pt>
                      <c:pt idx="47">
                        <c:v>3</c:v>
                      </c:pt>
                      <c:pt idx="48">
                        <c:v>3</c:v>
                      </c:pt>
                      <c:pt idx="49">
                        <c:v>3</c:v>
                      </c:pt>
                      <c:pt idx="50">
                        <c:v>3</c:v>
                      </c:pt>
                      <c:pt idx="51">
                        <c:v>3</c:v>
                      </c:pt>
                      <c:pt idx="52">
                        <c:v>3</c:v>
                      </c:pt>
                      <c:pt idx="53">
                        <c:v>3</c:v>
                      </c:pt>
                      <c:pt idx="54">
                        <c:v>3</c:v>
                      </c:pt>
                      <c:pt idx="55">
                        <c:v>3</c:v>
                      </c:pt>
                      <c:pt idx="56">
                        <c:v>3</c:v>
                      </c:pt>
                      <c:pt idx="57">
                        <c:v>3</c:v>
                      </c:pt>
                      <c:pt idx="58">
                        <c:v>3</c:v>
                      </c:pt>
                      <c:pt idx="59">
                        <c:v>3</c:v>
                      </c:pt>
                      <c:pt idx="60">
                        <c:v>4</c:v>
                      </c:pt>
                      <c:pt idx="61">
                        <c:v>4</c:v>
                      </c:pt>
                      <c:pt idx="62">
                        <c:v>4</c:v>
                      </c:pt>
                      <c:pt idx="63">
                        <c:v>4</c:v>
                      </c:pt>
                      <c:pt idx="64">
                        <c:v>4</c:v>
                      </c:pt>
                      <c:pt idx="65">
                        <c:v>4</c:v>
                      </c:pt>
                      <c:pt idx="66">
                        <c:v>4</c:v>
                      </c:pt>
                      <c:pt idx="67">
                        <c:v>4</c:v>
                      </c:pt>
                      <c:pt idx="68">
                        <c:v>4</c:v>
                      </c:pt>
                      <c:pt idx="69">
                        <c:v>4</c:v>
                      </c:pt>
                      <c:pt idx="70">
                        <c:v>4</c:v>
                      </c:pt>
                      <c:pt idx="71">
                        <c:v>4</c:v>
                      </c:pt>
                      <c:pt idx="72">
                        <c:v>4</c:v>
                      </c:pt>
                      <c:pt idx="73">
                        <c:v>4</c:v>
                      </c:pt>
                      <c:pt idx="74">
                        <c:v>4</c:v>
                      </c:pt>
                      <c:pt idx="75">
                        <c:v>4</c:v>
                      </c:pt>
                      <c:pt idx="76">
                        <c:v>4</c:v>
                      </c:pt>
                      <c:pt idx="77">
                        <c:v>4</c:v>
                      </c:pt>
                      <c:pt idx="78">
                        <c:v>4</c:v>
                      </c:pt>
                      <c:pt idx="79">
                        <c:v>4</c:v>
                      </c:pt>
                      <c:pt idx="80">
                        <c:v>5</c:v>
                      </c:pt>
                      <c:pt idx="81">
                        <c:v>5</c:v>
                      </c:pt>
                      <c:pt idx="82">
                        <c:v>5</c:v>
                      </c:pt>
                      <c:pt idx="83">
                        <c:v>5</c:v>
                      </c:pt>
                      <c:pt idx="84">
                        <c:v>5</c:v>
                      </c:pt>
                      <c:pt idx="85">
                        <c:v>5</c:v>
                      </c:pt>
                      <c:pt idx="86">
                        <c:v>5</c:v>
                      </c:pt>
                      <c:pt idx="87">
                        <c:v>5</c:v>
                      </c:pt>
                      <c:pt idx="88">
                        <c:v>5</c:v>
                      </c:pt>
                      <c:pt idx="89">
                        <c:v>5</c:v>
                      </c:pt>
                      <c:pt idx="90">
                        <c:v>5</c:v>
                      </c:pt>
                      <c:pt idx="91">
                        <c:v>5</c:v>
                      </c:pt>
                      <c:pt idx="92">
                        <c:v>5</c:v>
                      </c:pt>
                      <c:pt idx="93">
                        <c:v>5</c:v>
                      </c:pt>
                      <c:pt idx="94">
                        <c:v>5</c:v>
                      </c:pt>
                      <c:pt idx="95">
                        <c:v>5</c:v>
                      </c:pt>
                      <c:pt idx="96">
                        <c:v>5</c:v>
                      </c:pt>
                      <c:pt idx="97">
                        <c:v>5</c:v>
                      </c:pt>
                      <c:pt idx="98">
                        <c:v>5</c:v>
                      </c:pt>
                      <c:pt idx="99">
                        <c:v>5</c:v>
                      </c:pt>
                      <c:pt idx="100">
                        <c:v>6</c:v>
                      </c:pt>
                      <c:pt idx="101">
                        <c:v>6</c:v>
                      </c:pt>
                      <c:pt idx="102">
                        <c:v>6</c:v>
                      </c:pt>
                      <c:pt idx="103">
                        <c:v>6</c:v>
                      </c:pt>
                      <c:pt idx="104">
                        <c:v>6</c:v>
                      </c:pt>
                      <c:pt idx="105">
                        <c:v>6</c:v>
                      </c:pt>
                      <c:pt idx="106">
                        <c:v>6</c:v>
                      </c:pt>
                      <c:pt idx="107">
                        <c:v>6</c:v>
                      </c:pt>
                      <c:pt idx="108">
                        <c:v>6</c:v>
                      </c:pt>
                      <c:pt idx="109">
                        <c:v>6</c:v>
                      </c:pt>
                      <c:pt idx="110">
                        <c:v>6</c:v>
                      </c:pt>
                      <c:pt idx="111">
                        <c:v>6</c:v>
                      </c:pt>
                      <c:pt idx="112">
                        <c:v>6</c:v>
                      </c:pt>
                      <c:pt idx="113">
                        <c:v>6</c:v>
                      </c:pt>
                      <c:pt idx="114">
                        <c:v>6</c:v>
                      </c:pt>
                      <c:pt idx="115">
                        <c:v>6</c:v>
                      </c:pt>
                      <c:pt idx="116">
                        <c:v>6</c:v>
                      </c:pt>
                      <c:pt idx="117">
                        <c:v>6</c:v>
                      </c:pt>
                      <c:pt idx="118">
                        <c:v>6</c:v>
                      </c:pt>
                      <c:pt idx="119">
                        <c:v>6</c:v>
                      </c:pt>
                      <c:pt idx="120">
                        <c:v>7</c:v>
                      </c:pt>
                      <c:pt idx="121">
                        <c:v>7</c:v>
                      </c:pt>
                      <c:pt idx="122">
                        <c:v>7</c:v>
                      </c:pt>
                      <c:pt idx="123">
                        <c:v>7</c:v>
                      </c:pt>
                      <c:pt idx="124">
                        <c:v>7</c:v>
                      </c:pt>
                      <c:pt idx="125">
                        <c:v>7</c:v>
                      </c:pt>
                      <c:pt idx="126">
                        <c:v>7</c:v>
                      </c:pt>
                      <c:pt idx="127">
                        <c:v>7</c:v>
                      </c:pt>
                      <c:pt idx="128">
                        <c:v>7</c:v>
                      </c:pt>
                      <c:pt idx="129">
                        <c:v>7</c:v>
                      </c:pt>
                      <c:pt idx="130">
                        <c:v>7</c:v>
                      </c:pt>
                      <c:pt idx="131">
                        <c:v>7</c:v>
                      </c:pt>
                      <c:pt idx="132">
                        <c:v>7</c:v>
                      </c:pt>
                      <c:pt idx="133">
                        <c:v>7</c:v>
                      </c:pt>
                      <c:pt idx="134">
                        <c:v>7</c:v>
                      </c:pt>
                      <c:pt idx="135">
                        <c:v>7</c:v>
                      </c:pt>
                      <c:pt idx="136">
                        <c:v>7</c:v>
                      </c:pt>
                      <c:pt idx="137">
                        <c:v>7</c:v>
                      </c:pt>
                      <c:pt idx="138">
                        <c:v>7</c:v>
                      </c:pt>
                      <c:pt idx="139">
                        <c:v>7</c:v>
                      </c:pt>
                      <c:pt idx="140">
                        <c:v>8</c:v>
                      </c:pt>
                      <c:pt idx="141">
                        <c:v>8</c:v>
                      </c:pt>
                      <c:pt idx="142">
                        <c:v>8</c:v>
                      </c:pt>
                      <c:pt idx="143">
                        <c:v>8</c:v>
                      </c:pt>
                      <c:pt idx="144">
                        <c:v>8</c:v>
                      </c:pt>
                      <c:pt idx="145">
                        <c:v>8</c:v>
                      </c:pt>
                      <c:pt idx="146">
                        <c:v>8</c:v>
                      </c:pt>
                      <c:pt idx="147">
                        <c:v>8</c:v>
                      </c:pt>
                      <c:pt idx="148">
                        <c:v>8</c:v>
                      </c:pt>
                      <c:pt idx="149">
                        <c:v>8</c:v>
                      </c:pt>
                      <c:pt idx="150">
                        <c:v>8</c:v>
                      </c:pt>
                      <c:pt idx="151">
                        <c:v>8</c:v>
                      </c:pt>
                      <c:pt idx="152">
                        <c:v>8</c:v>
                      </c:pt>
                      <c:pt idx="153">
                        <c:v>8</c:v>
                      </c:pt>
                      <c:pt idx="154">
                        <c:v>8</c:v>
                      </c:pt>
                      <c:pt idx="155">
                        <c:v>8</c:v>
                      </c:pt>
                      <c:pt idx="156">
                        <c:v>8</c:v>
                      </c:pt>
                      <c:pt idx="157">
                        <c:v>8</c:v>
                      </c:pt>
                      <c:pt idx="158">
                        <c:v>8</c:v>
                      </c:pt>
                      <c:pt idx="159">
                        <c:v>8</c:v>
                      </c:pt>
                      <c:pt idx="160">
                        <c:v>9</c:v>
                      </c:pt>
                      <c:pt idx="161">
                        <c:v>9</c:v>
                      </c:pt>
                      <c:pt idx="162">
                        <c:v>9</c:v>
                      </c:pt>
                      <c:pt idx="163">
                        <c:v>9</c:v>
                      </c:pt>
                      <c:pt idx="164">
                        <c:v>9</c:v>
                      </c:pt>
                      <c:pt idx="165">
                        <c:v>9</c:v>
                      </c:pt>
                      <c:pt idx="166">
                        <c:v>9</c:v>
                      </c:pt>
                      <c:pt idx="167">
                        <c:v>9</c:v>
                      </c:pt>
                      <c:pt idx="168">
                        <c:v>9</c:v>
                      </c:pt>
                      <c:pt idx="169">
                        <c:v>9</c:v>
                      </c:pt>
                      <c:pt idx="170">
                        <c:v>9</c:v>
                      </c:pt>
                      <c:pt idx="171">
                        <c:v>9</c:v>
                      </c:pt>
                      <c:pt idx="172">
                        <c:v>9</c:v>
                      </c:pt>
                      <c:pt idx="173">
                        <c:v>9</c:v>
                      </c:pt>
                      <c:pt idx="174">
                        <c:v>9</c:v>
                      </c:pt>
                      <c:pt idx="175">
                        <c:v>9</c:v>
                      </c:pt>
                      <c:pt idx="176">
                        <c:v>9</c:v>
                      </c:pt>
                      <c:pt idx="177">
                        <c:v>9</c:v>
                      </c:pt>
                      <c:pt idx="178">
                        <c:v>9</c:v>
                      </c:pt>
                      <c:pt idx="179">
                        <c:v>9</c:v>
                      </c:pt>
                      <c:pt idx="180">
                        <c:v>10</c:v>
                      </c:pt>
                      <c:pt idx="181">
                        <c:v>10</c:v>
                      </c:pt>
                      <c:pt idx="182">
                        <c:v>10</c:v>
                      </c:pt>
                      <c:pt idx="183">
                        <c:v>10</c:v>
                      </c:pt>
                      <c:pt idx="184">
                        <c:v>10</c:v>
                      </c:pt>
                      <c:pt idx="185">
                        <c:v>10</c:v>
                      </c:pt>
                      <c:pt idx="186">
                        <c:v>10</c:v>
                      </c:pt>
                      <c:pt idx="187">
                        <c:v>10</c:v>
                      </c:pt>
                      <c:pt idx="188">
                        <c:v>10</c:v>
                      </c:pt>
                      <c:pt idx="189">
                        <c:v>10</c:v>
                      </c:pt>
                      <c:pt idx="190">
                        <c:v>10</c:v>
                      </c:pt>
                      <c:pt idx="191">
                        <c:v>10</c:v>
                      </c:pt>
                      <c:pt idx="192">
                        <c:v>10</c:v>
                      </c:pt>
                      <c:pt idx="193">
                        <c:v>10</c:v>
                      </c:pt>
                      <c:pt idx="194">
                        <c:v>10</c:v>
                      </c:pt>
                      <c:pt idx="195">
                        <c:v>10</c:v>
                      </c:pt>
                      <c:pt idx="196">
                        <c:v>10</c:v>
                      </c:pt>
                      <c:pt idx="197">
                        <c:v>10</c:v>
                      </c:pt>
                      <c:pt idx="198">
                        <c:v>10</c:v>
                      </c:pt>
                      <c:pt idx="199">
                        <c:v>10</c:v>
                      </c:pt>
                      <c:pt idx="200">
                        <c:v>11</c:v>
                      </c:pt>
                      <c:pt idx="201">
                        <c:v>11</c:v>
                      </c:pt>
                      <c:pt idx="202">
                        <c:v>11</c:v>
                      </c:pt>
                      <c:pt idx="203">
                        <c:v>11</c:v>
                      </c:pt>
                      <c:pt idx="204">
                        <c:v>11</c:v>
                      </c:pt>
                      <c:pt idx="205">
                        <c:v>11</c:v>
                      </c:pt>
                      <c:pt idx="206">
                        <c:v>11</c:v>
                      </c:pt>
                      <c:pt idx="207">
                        <c:v>11</c:v>
                      </c:pt>
                      <c:pt idx="208">
                        <c:v>11</c:v>
                      </c:pt>
                      <c:pt idx="209">
                        <c:v>11</c:v>
                      </c:pt>
                      <c:pt idx="210">
                        <c:v>11</c:v>
                      </c:pt>
                      <c:pt idx="211">
                        <c:v>11</c:v>
                      </c:pt>
                      <c:pt idx="212">
                        <c:v>11</c:v>
                      </c:pt>
                      <c:pt idx="213">
                        <c:v>11</c:v>
                      </c:pt>
                      <c:pt idx="214">
                        <c:v>11</c:v>
                      </c:pt>
                      <c:pt idx="215">
                        <c:v>11</c:v>
                      </c:pt>
                      <c:pt idx="216">
                        <c:v>11</c:v>
                      </c:pt>
                      <c:pt idx="217">
                        <c:v>11</c:v>
                      </c:pt>
                      <c:pt idx="218">
                        <c:v>11</c:v>
                      </c:pt>
                      <c:pt idx="219">
                        <c:v>11</c:v>
                      </c:pt>
                      <c:pt idx="220">
                        <c:v>12</c:v>
                      </c:pt>
                      <c:pt idx="221">
                        <c:v>12</c:v>
                      </c:pt>
                      <c:pt idx="222">
                        <c:v>12</c:v>
                      </c:pt>
                      <c:pt idx="223">
                        <c:v>12</c:v>
                      </c:pt>
                      <c:pt idx="224">
                        <c:v>12</c:v>
                      </c:pt>
                      <c:pt idx="225">
                        <c:v>12</c:v>
                      </c:pt>
                      <c:pt idx="226">
                        <c:v>12</c:v>
                      </c:pt>
                      <c:pt idx="227">
                        <c:v>12</c:v>
                      </c:pt>
                      <c:pt idx="228">
                        <c:v>12</c:v>
                      </c:pt>
                      <c:pt idx="229">
                        <c:v>12</c:v>
                      </c:pt>
                      <c:pt idx="230">
                        <c:v>12</c:v>
                      </c:pt>
                      <c:pt idx="231">
                        <c:v>12</c:v>
                      </c:pt>
                      <c:pt idx="232">
                        <c:v>12</c:v>
                      </c:pt>
                      <c:pt idx="233">
                        <c:v>12</c:v>
                      </c:pt>
                      <c:pt idx="234">
                        <c:v>12</c:v>
                      </c:pt>
                      <c:pt idx="235">
                        <c:v>12</c:v>
                      </c:pt>
                      <c:pt idx="236">
                        <c:v>12</c:v>
                      </c:pt>
                      <c:pt idx="237">
                        <c:v>12</c:v>
                      </c:pt>
                      <c:pt idx="238">
                        <c:v>12</c:v>
                      </c:pt>
                      <c:pt idx="239">
                        <c:v>12</c:v>
                      </c:pt>
                      <c:pt idx="240">
                        <c:v>13</c:v>
                      </c:pt>
                      <c:pt idx="241">
                        <c:v>13</c:v>
                      </c:pt>
                      <c:pt idx="242">
                        <c:v>13</c:v>
                      </c:pt>
                      <c:pt idx="243">
                        <c:v>13</c:v>
                      </c:pt>
                      <c:pt idx="244">
                        <c:v>13</c:v>
                      </c:pt>
                      <c:pt idx="245">
                        <c:v>13</c:v>
                      </c:pt>
                      <c:pt idx="246">
                        <c:v>13</c:v>
                      </c:pt>
                      <c:pt idx="247">
                        <c:v>13</c:v>
                      </c:pt>
                      <c:pt idx="248">
                        <c:v>13</c:v>
                      </c:pt>
                      <c:pt idx="249">
                        <c:v>13</c:v>
                      </c:pt>
                      <c:pt idx="250">
                        <c:v>13</c:v>
                      </c:pt>
                      <c:pt idx="251">
                        <c:v>13</c:v>
                      </c:pt>
                      <c:pt idx="252">
                        <c:v>13</c:v>
                      </c:pt>
                      <c:pt idx="253">
                        <c:v>13</c:v>
                      </c:pt>
                      <c:pt idx="254">
                        <c:v>13</c:v>
                      </c:pt>
                      <c:pt idx="255">
                        <c:v>13</c:v>
                      </c:pt>
                      <c:pt idx="256">
                        <c:v>13</c:v>
                      </c:pt>
                      <c:pt idx="257">
                        <c:v>13</c:v>
                      </c:pt>
                      <c:pt idx="258">
                        <c:v>13</c:v>
                      </c:pt>
                      <c:pt idx="259">
                        <c:v>13</c:v>
                      </c:pt>
                      <c:pt idx="260">
                        <c:v>14</c:v>
                      </c:pt>
                      <c:pt idx="261">
                        <c:v>14</c:v>
                      </c:pt>
                      <c:pt idx="262">
                        <c:v>14</c:v>
                      </c:pt>
                      <c:pt idx="263">
                        <c:v>14</c:v>
                      </c:pt>
                      <c:pt idx="264">
                        <c:v>14</c:v>
                      </c:pt>
                      <c:pt idx="265">
                        <c:v>14</c:v>
                      </c:pt>
                      <c:pt idx="266">
                        <c:v>14</c:v>
                      </c:pt>
                      <c:pt idx="267">
                        <c:v>14</c:v>
                      </c:pt>
                      <c:pt idx="268">
                        <c:v>14</c:v>
                      </c:pt>
                      <c:pt idx="269">
                        <c:v>14</c:v>
                      </c:pt>
                      <c:pt idx="270">
                        <c:v>14</c:v>
                      </c:pt>
                      <c:pt idx="271">
                        <c:v>14</c:v>
                      </c:pt>
                      <c:pt idx="272">
                        <c:v>14</c:v>
                      </c:pt>
                      <c:pt idx="273">
                        <c:v>14</c:v>
                      </c:pt>
                      <c:pt idx="274">
                        <c:v>14</c:v>
                      </c:pt>
                      <c:pt idx="275">
                        <c:v>14</c:v>
                      </c:pt>
                      <c:pt idx="276">
                        <c:v>14</c:v>
                      </c:pt>
                      <c:pt idx="277">
                        <c:v>14</c:v>
                      </c:pt>
                      <c:pt idx="278">
                        <c:v>14</c:v>
                      </c:pt>
                      <c:pt idx="279">
                        <c:v>14</c:v>
                      </c:pt>
                      <c:pt idx="280">
                        <c:v>15</c:v>
                      </c:pt>
                      <c:pt idx="281">
                        <c:v>15</c:v>
                      </c:pt>
                      <c:pt idx="282">
                        <c:v>15</c:v>
                      </c:pt>
                      <c:pt idx="283">
                        <c:v>15</c:v>
                      </c:pt>
                      <c:pt idx="284">
                        <c:v>15</c:v>
                      </c:pt>
                      <c:pt idx="285">
                        <c:v>15</c:v>
                      </c:pt>
                      <c:pt idx="286">
                        <c:v>15</c:v>
                      </c:pt>
                      <c:pt idx="287">
                        <c:v>15</c:v>
                      </c:pt>
                      <c:pt idx="288">
                        <c:v>15</c:v>
                      </c:pt>
                      <c:pt idx="289">
                        <c:v>15</c:v>
                      </c:pt>
                      <c:pt idx="290">
                        <c:v>15</c:v>
                      </c:pt>
                      <c:pt idx="291">
                        <c:v>15</c:v>
                      </c:pt>
                      <c:pt idx="292">
                        <c:v>15</c:v>
                      </c:pt>
                      <c:pt idx="293">
                        <c:v>15</c:v>
                      </c:pt>
                      <c:pt idx="294">
                        <c:v>15</c:v>
                      </c:pt>
                      <c:pt idx="295">
                        <c:v>15</c:v>
                      </c:pt>
                      <c:pt idx="296">
                        <c:v>15</c:v>
                      </c:pt>
                      <c:pt idx="297">
                        <c:v>15</c:v>
                      </c:pt>
                      <c:pt idx="298">
                        <c:v>15</c:v>
                      </c:pt>
                      <c:pt idx="299">
                        <c:v>15</c:v>
                      </c:pt>
                      <c:pt idx="300">
                        <c:v>16</c:v>
                      </c:pt>
                      <c:pt idx="301">
                        <c:v>16</c:v>
                      </c:pt>
                      <c:pt idx="302">
                        <c:v>16</c:v>
                      </c:pt>
                      <c:pt idx="303">
                        <c:v>16</c:v>
                      </c:pt>
                      <c:pt idx="304">
                        <c:v>16</c:v>
                      </c:pt>
                      <c:pt idx="305">
                        <c:v>16</c:v>
                      </c:pt>
                      <c:pt idx="306">
                        <c:v>16</c:v>
                      </c:pt>
                      <c:pt idx="307">
                        <c:v>16</c:v>
                      </c:pt>
                      <c:pt idx="308">
                        <c:v>16</c:v>
                      </c:pt>
                      <c:pt idx="309">
                        <c:v>16</c:v>
                      </c:pt>
                      <c:pt idx="310">
                        <c:v>16</c:v>
                      </c:pt>
                      <c:pt idx="311">
                        <c:v>16</c:v>
                      </c:pt>
                      <c:pt idx="312">
                        <c:v>16</c:v>
                      </c:pt>
                      <c:pt idx="313">
                        <c:v>16</c:v>
                      </c:pt>
                      <c:pt idx="314">
                        <c:v>16</c:v>
                      </c:pt>
                      <c:pt idx="315">
                        <c:v>16</c:v>
                      </c:pt>
                      <c:pt idx="316">
                        <c:v>16</c:v>
                      </c:pt>
                      <c:pt idx="317">
                        <c:v>16</c:v>
                      </c:pt>
                      <c:pt idx="318">
                        <c:v>16</c:v>
                      </c:pt>
                      <c:pt idx="319">
                        <c:v>16</c:v>
                      </c:pt>
                      <c:pt idx="320">
                        <c:v>17</c:v>
                      </c:pt>
                      <c:pt idx="321">
                        <c:v>17</c:v>
                      </c:pt>
                      <c:pt idx="322">
                        <c:v>17</c:v>
                      </c:pt>
                      <c:pt idx="323">
                        <c:v>17</c:v>
                      </c:pt>
                      <c:pt idx="324">
                        <c:v>17</c:v>
                      </c:pt>
                      <c:pt idx="325">
                        <c:v>17</c:v>
                      </c:pt>
                      <c:pt idx="326">
                        <c:v>17</c:v>
                      </c:pt>
                      <c:pt idx="327">
                        <c:v>17</c:v>
                      </c:pt>
                      <c:pt idx="328">
                        <c:v>17</c:v>
                      </c:pt>
                      <c:pt idx="329">
                        <c:v>17</c:v>
                      </c:pt>
                      <c:pt idx="330">
                        <c:v>17</c:v>
                      </c:pt>
                      <c:pt idx="331">
                        <c:v>17</c:v>
                      </c:pt>
                      <c:pt idx="332">
                        <c:v>17</c:v>
                      </c:pt>
                      <c:pt idx="333">
                        <c:v>17</c:v>
                      </c:pt>
                      <c:pt idx="334">
                        <c:v>17</c:v>
                      </c:pt>
                      <c:pt idx="335">
                        <c:v>17</c:v>
                      </c:pt>
                      <c:pt idx="336">
                        <c:v>17</c:v>
                      </c:pt>
                      <c:pt idx="337">
                        <c:v>17</c:v>
                      </c:pt>
                      <c:pt idx="338">
                        <c:v>17</c:v>
                      </c:pt>
                      <c:pt idx="339">
                        <c:v>17</c:v>
                      </c:pt>
                      <c:pt idx="340">
                        <c:v>18</c:v>
                      </c:pt>
                      <c:pt idx="341">
                        <c:v>18</c:v>
                      </c:pt>
                      <c:pt idx="342">
                        <c:v>18</c:v>
                      </c:pt>
                      <c:pt idx="343">
                        <c:v>18</c:v>
                      </c:pt>
                      <c:pt idx="344">
                        <c:v>18</c:v>
                      </c:pt>
                      <c:pt idx="345">
                        <c:v>18</c:v>
                      </c:pt>
                      <c:pt idx="346">
                        <c:v>18</c:v>
                      </c:pt>
                      <c:pt idx="347">
                        <c:v>18</c:v>
                      </c:pt>
                      <c:pt idx="348">
                        <c:v>18</c:v>
                      </c:pt>
                      <c:pt idx="349">
                        <c:v>18</c:v>
                      </c:pt>
                      <c:pt idx="350">
                        <c:v>18</c:v>
                      </c:pt>
                      <c:pt idx="351">
                        <c:v>18</c:v>
                      </c:pt>
                      <c:pt idx="352">
                        <c:v>18</c:v>
                      </c:pt>
                      <c:pt idx="353">
                        <c:v>18</c:v>
                      </c:pt>
                      <c:pt idx="354">
                        <c:v>18</c:v>
                      </c:pt>
                      <c:pt idx="355">
                        <c:v>18</c:v>
                      </c:pt>
                      <c:pt idx="356">
                        <c:v>18</c:v>
                      </c:pt>
                      <c:pt idx="357">
                        <c:v>18</c:v>
                      </c:pt>
                      <c:pt idx="358">
                        <c:v>18</c:v>
                      </c:pt>
                      <c:pt idx="359">
                        <c:v>18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'UK intersectoral flows'!$C$53:$C$412</c15:sqref>
                        </c15:formulaRef>
                      </c:ext>
                    </c:extLst>
                    <c:numCache>
                      <c:formatCode>General</c:formatCode>
                      <c:ptCount val="36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1</c:v>
                      </c:pt>
                      <c:pt idx="21">
                        <c:v>2</c:v>
                      </c:pt>
                      <c:pt idx="22">
                        <c:v>3</c:v>
                      </c:pt>
                      <c:pt idx="23">
                        <c:v>4</c:v>
                      </c:pt>
                      <c:pt idx="24">
                        <c:v>5</c:v>
                      </c:pt>
                      <c:pt idx="25">
                        <c:v>6</c:v>
                      </c:pt>
                      <c:pt idx="26">
                        <c:v>7</c:v>
                      </c:pt>
                      <c:pt idx="27">
                        <c:v>8</c:v>
                      </c:pt>
                      <c:pt idx="28">
                        <c:v>9</c:v>
                      </c:pt>
                      <c:pt idx="29">
                        <c:v>10</c:v>
                      </c:pt>
                      <c:pt idx="30">
                        <c:v>11</c:v>
                      </c:pt>
                      <c:pt idx="31">
                        <c:v>12</c:v>
                      </c:pt>
                      <c:pt idx="32">
                        <c:v>13</c:v>
                      </c:pt>
                      <c:pt idx="33">
                        <c:v>14</c:v>
                      </c:pt>
                      <c:pt idx="34">
                        <c:v>15</c:v>
                      </c:pt>
                      <c:pt idx="35">
                        <c:v>16</c:v>
                      </c:pt>
                      <c:pt idx="36">
                        <c:v>17</c:v>
                      </c:pt>
                      <c:pt idx="37">
                        <c:v>18</c:v>
                      </c:pt>
                      <c:pt idx="38">
                        <c:v>19</c:v>
                      </c:pt>
                      <c:pt idx="39">
                        <c:v>20</c:v>
                      </c:pt>
                      <c:pt idx="40">
                        <c:v>1</c:v>
                      </c:pt>
                      <c:pt idx="41">
                        <c:v>2</c:v>
                      </c:pt>
                      <c:pt idx="42">
                        <c:v>3</c:v>
                      </c:pt>
                      <c:pt idx="43">
                        <c:v>4</c:v>
                      </c:pt>
                      <c:pt idx="44">
                        <c:v>5</c:v>
                      </c:pt>
                      <c:pt idx="45">
                        <c:v>6</c:v>
                      </c:pt>
                      <c:pt idx="46">
                        <c:v>7</c:v>
                      </c:pt>
                      <c:pt idx="47">
                        <c:v>8</c:v>
                      </c:pt>
                      <c:pt idx="48">
                        <c:v>9</c:v>
                      </c:pt>
                      <c:pt idx="49">
                        <c:v>10</c:v>
                      </c:pt>
                      <c:pt idx="50">
                        <c:v>11</c:v>
                      </c:pt>
                      <c:pt idx="51">
                        <c:v>12</c:v>
                      </c:pt>
                      <c:pt idx="52">
                        <c:v>13</c:v>
                      </c:pt>
                      <c:pt idx="53">
                        <c:v>14</c:v>
                      </c:pt>
                      <c:pt idx="54">
                        <c:v>15</c:v>
                      </c:pt>
                      <c:pt idx="55">
                        <c:v>16</c:v>
                      </c:pt>
                      <c:pt idx="56">
                        <c:v>17</c:v>
                      </c:pt>
                      <c:pt idx="57">
                        <c:v>18</c:v>
                      </c:pt>
                      <c:pt idx="58">
                        <c:v>19</c:v>
                      </c:pt>
                      <c:pt idx="59">
                        <c:v>20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13</c:v>
                      </c:pt>
                      <c:pt idx="73">
                        <c:v>14</c:v>
                      </c:pt>
                      <c:pt idx="74">
                        <c:v>15</c:v>
                      </c:pt>
                      <c:pt idx="75">
                        <c:v>16</c:v>
                      </c:pt>
                      <c:pt idx="76">
                        <c:v>17</c:v>
                      </c:pt>
                      <c:pt idx="77">
                        <c:v>18</c:v>
                      </c:pt>
                      <c:pt idx="78">
                        <c:v>19</c:v>
                      </c:pt>
                      <c:pt idx="79">
                        <c:v>20</c:v>
                      </c:pt>
                      <c:pt idx="80">
                        <c:v>1</c:v>
                      </c:pt>
                      <c:pt idx="81">
                        <c:v>2</c:v>
                      </c:pt>
                      <c:pt idx="82">
                        <c:v>3</c:v>
                      </c:pt>
                      <c:pt idx="83">
                        <c:v>4</c:v>
                      </c:pt>
                      <c:pt idx="84">
                        <c:v>5</c:v>
                      </c:pt>
                      <c:pt idx="85">
                        <c:v>6</c:v>
                      </c:pt>
                      <c:pt idx="86">
                        <c:v>7</c:v>
                      </c:pt>
                      <c:pt idx="87">
                        <c:v>8</c:v>
                      </c:pt>
                      <c:pt idx="88">
                        <c:v>9</c:v>
                      </c:pt>
                      <c:pt idx="89">
                        <c:v>10</c:v>
                      </c:pt>
                      <c:pt idx="90">
                        <c:v>11</c:v>
                      </c:pt>
                      <c:pt idx="91">
                        <c:v>12</c:v>
                      </c:pt>
                      <c:pt idx="92">
                        <c:v>13</c:v>
                      </c:pt>
                      <c:pt idx="93">
                        <c:v>14</c:v>
                      </c:pt>
                      <c:pt idx="94">
                        <c:v>15</c:v>
                      </c:pt>
                      <c:pt idx="95">
                        <c:v>16</c:v>
                      </c:pt>
                      <c:pt idx="96">
                        <c:v>17</c:v>
                      </c:pt>
                      <c:pt idx="97">
                        <c:v>18</c:v>
                      </c:pt>
                      <c:pt idx="98">
                        <c:v>19</c:v>
                      </c:pt>
                      <c:pt idx="99">
                        <c:v>20</c:v>
                      </c:pt>
                      <c:pt idx="100">
                        <c:v>1</c:v>
                      </c:pt>
                      <c:pt idx="101">
                        <c:v>2</c:v>
                      </c:pt>
                      <c:pt idx="102">
                        <c:v>3</c:v>
                      </c:pt>
                      <c:pt idx="103">
                        <c:v>4</c:v>
                      </c:pt>
                      <c:pt idx="104">
                        <c:v>5</c:v>
                      </c:pt>
                      <c:pt idx="105">
                        <c:v>6</c:v>
                      </c:pt>
                      <c:pt idx="106">
                        <c:v>7</c:v>
                      </c:pt>
                      <c:pt idx="107">
                        <c:v>8</c:v>
                      </c:pt>
                      <c:pt idx="108">
                        <c:v>9</c:v>
                      </c:pt>
                      <c:pt idx="109">
                        <c:v>10</c:v>
                      </c:pt>
                      <c:pt idx="110">
                        <c:v>11</c:v>
                      </c:pt>
                      <c:pt idx="111">
                        <c:v>12</c:v>
                      </c:pt>
                      <c:pt idx="112">
                        <c:v>13</c:v>
                      </c:pt>
                      <c:pt idx="113">
                        <c:v>14</c:v>
                      </c:pt>
                      <c:pt idx="114">
                        <c:v>15</c:v>
                      </c:pt>
                      <c:pt idx="115">
                        <c:v>16</c:v>
                      </c:pt>
                      <c:pt idx="116">
                        <c:v>17</c:v>
                      </c:pt>
                      <c:pt idx="117">
                        <c:v>18</c:v>
                      </c:pt>
                      <c:pt idx="118">
                        <c:v>19</c:v>
                      </c:pt>
                      <c:pt idx="119">
                        <c:v>20</c:v>
                      </c:pt>
                      <c:pt idx="120">
                        <c:v>1</c:v>
                      </c:pt>
                      <c:pt idx="121">
                        <c:v>2</c:v>
                      </c:pt>
                      <c:pt idx="122">
                        <c:v>3</c:v>
                      </c:pt>
                      <c:pt idx="123">
                        <c:v>4</c:v>
                      </c:pt>
                      <c:pt idx="124">
                        <c:v>5</c:v>
                      </c:pt>
                      <c:pt idx="125">
                        <c:v>6</c:v>
                      </c:pt>
                      <c:pt idx="126">
                        <c:v>7</c:v>
                      </c:pt>
                      <c:pt idx="127">
                        <c:v>8</c:v>
                      </c:pt>
                      <c:pt idx="128">
                        <c:v>9</c:v>
                      </c:pt>
                      <c:pt idx="129">
                        <c:v>10</c:v>
                      </c:pt>
                      <c:pt idx="130">
                        <c:v>11</c:v>
                      </c:pt>
                      <c:pt idx="131">
                        <c:v>12</c:v>
                      </c:pt>
                      <c:pt idx="132">
                        <c:v>13</c:v>
                      </c:pt>
                      <c:pt idx="133">
                        <c:v>14</c:v>
                      </c:pt>
                      <c:pt idx="134">
                        <c:v>15</c:v>
                      </c:pt>
                      <c:pt idx="135">
                        <c:v>16</c:v>
                      </c:pt>
                      <c:pt idx="136">
                        <c:v>17</c:v>
                      </c:pt>
                      <c:pt idx="137">
                        <c:v>18</c:v>
                      </c:pt>
                      <c:pt idx="138">
                        <c:v>19</c:v>
                      </c:pt>
                      <c:pt idx="139">
                        <c:v>20</c:v>
                      </c:pt>
                      <c:pt idx="140">
                        <c:v>1</c:v>
                      </c:pt>
                      <c:pt idx="141">
                        <c:v>2</c:v>
                      </c:pt>
                      <c:pt idx="142">
                        <c:v>3</c:v>
                      </c:pt>
                      <c:pt idx="143">
                        <c:v>4</c:v>
                      </c:pt>
                      <c:pt idx="144">
                        <c:v>5</c:v>
                      </c:pt>
                      <c:pt idx="145">
                        <c:v>6</c:v>
                      </c:pt>
                      <c:pt idx="146">
                        <c:v>7</c:v>
                      </c:pt>
                      <c:pt idx="147">
                        <c:v>8</c:v>
                      </c:pt>
                      <c:pt idx="148">
                        <c:v>9</c:v>
                      </c:pt>
                      <c:pt idx="149">
                        <c:v>10</c:v>
                      </c:pt>
                      <c:pt idx="150">
                        <c:v>11</c:v>
                      </c:pt>
                      <c:pt idx="151">
                        <c:v>12</c:v>
                      </c:pt>
                      <c:pt idx="152">
                        <c:v>13</c:v>
                      </c:pt>
                      <c:pt idx="153">
                        <c:v>14</c:v>
                      </c:pt>
                      <c:pt idx="154">
                        <c:v>15</c:v>
                      </c:pt>
                      <c:pt idx="155">
                        <c:v>16</c:v>
                      </c:pt>
                      <c:pt idx="156">
                        <c:v>17</c:v>
                      </c:pt>
                      <c:pt idx="157">
                        <c:v>18</c:v>
                      </c:pt>
                      <c:pt idx="158">
                        <c:v>19</c:v>
                      </c:pt>
                      <c:pt idx="159">
                        <c:v>20</c:v>
                      </c:pt>
                      <c:pt idx="160">
                        <c:v>1</c:v>
                      </c:pt>
                      <c:pt idx="161">
                        <c:v>2</c:v>
                      </c:pt>
                      <c:pt idx="162">
                        <c:v>3</c:v>
                      </c:pt>
                      <c:pt idx="163">
                        <c:v>4</c:v>
                      </c:pt>
                      <c:pt idx="164">
                        <c:v>5</c:v>
                      </c:pt>
                      <c:pt idx="165">
                        <c:v>6</c:v>
                      </c:pt>
                      <c:pt idx="166">
                        <c:v>7</c:v>
                      </c:pt>
                      <c:pt idx="167">
                        <c:v>8</c:v>
                      </c:pt>
                      <c:pt idx="168">
                        <c:v>9</c:v>
                      </c:pt>
                      <c:pt idx="169">
                        <c:v>10</c:v>
                      </c:pt>
                      <c:pt idx="170">
                        <c:v>11</c:v>
                      </c:pt>
                      <c:pt idx="171">
                        <c:v>12</c:v>
                      </c:pt>
                      <c:pt idx="172">
                        <c:v>13</c:v>
                      </c:pt>
                      <c:pt idx="173">
                        <c:v>14</c:v>
                      </c:pt>
                      <c:pt idx="174">
                        <c:v>15</c:v>
                      </c:pt>
                      <c:pt idx="175">
                        <c:v>16</c:v>
                      </c:pt>
                      <c:pt idx="176">
                        <c:v>17</c:v>
                      </c:pt>
                      <c:pt idx="177">
                        <c:v>18</c:v>
                      </c:pt>
                      <c:pt idx="178">
                        <c:v>19</c:v>
                      </c:pt>
                      <c:pt idx="179">
                        <c:v>20</c:v>
                      </c:pt>
                      <c:pt idx="180">
                        <c:v>1</c:v>
                      </c:pt>
                      <c:pt idx="181">
                        <c:v>2</c:v>
                      </c:pt>
                      <c:pt idx="182">
                        <c:v>3</c:v>
                      </c:pt>
                      <c:pt idx="183">
                        <c:v>4</c:v>
                      </c:pt>
                      <c:pt idx="184">
                        <c:v>5</c:v>
                      </c:pt>
                      <c:pt idx="185">
                        <c:v>6</c:v>
                      </c:pt>
                      <c:pt idx="186">
                        <c:v>7</c:v>
                      </c:pt>
                      <c:pt idx="187">
                        <c:v>8</c:v>
                      </c:pt>
                      <c:pt idx="188">
                        <c:v>9</c:v>
                      </c:pt>
                      <c:pt idx="189">
                        <c:v>10</c:v>
                      </c:pt>
                      <c:pt idx="190">
                        <c:v>11</c:v>
                      </c:pt>
                      <c:pt idx="191">
                        <c:v>12</c:v>
                      </c:pt>
                      <c:pt idx="192">
                        <c:v>13</c:v>
                      </c:pt>
                      <c:pt idx="193">
                        <c:v>14</c:v>
                      </c:pt>
                      <c:pt idx="194">
                        <c:v>15</c:v>
                      </c:pt>
                      <c:pt idx="195">
                        <c:v>16</c:v>
                      </c:pt>
                      <c:pt idx="196">
                        <c:v>17</c:v>
                      </c:pt>
                      <c:pt idx="197">
                        <c:v>18</c:v>
                      </c:pt>
                      <c:pt idx="198">
                        <c:v>19</c:v>
                      </c:pt>
                      <c:pt idx="199">
                        <c:v>20</c:v>
                      </c:pt>
                      <c:pt idx="200">
                        <c:v>1</c:v>
                      </c:pt>
                      <c:pt idx="201">
                        <c:v>2</c:v>
                      </c:pt>
                      <c:pt idx="202">
                        <c:v>3</c:v>
                      </c:pt>
                      <c:pt idx="203">
                        <c:v>4</c:v>
                      </c:pt>
                      <c:pt idx="204">
                        <c:v>5</c:v>
                      </c:pt>
                      <c:pt idx="205">
                        <c:v>6</c:v>
                      </c:pt>
                      <c:pt idx="206">
                        <c:v>7</c:v>
                      </c:pt>
                      <c:pt idx="207">
                        <c:v>8</c:v>
                      </c:pt>
                      <c:pt idx="208">
                        <c:v>9</c:v>
                      </c:pt>
                      <c:pt idx="209">
                        <c:v>10</c:v>
                      </c:pt>
                      <c:pt idx="210">
                        <c:v>11</c:v>
                      </c:pt>
                      <c:pt idx="211">
                        <c:v>12</c:v>
                      </c:pt>
                      <c:pt idx="212">
                        <c:v>13</c:v>
                      </c:pt>
                      <c:pt idx="213">
                        <c:v>14</c:v>
                      </c:pt>
                      <c:pt idx="214">
                        <c:v>15</c:v>
                      </c:pt>
                      <c:pt idx="215">
                        <c:v>16</c:v>
                      </c:pt>
                      <c:pt idx="216">
                        <c:v>17</c:v>
                      </c:pt>
                      <c:pt idx="217">
                        <c:v>18</c:v>
                      </c:pt>
                      <c:pt idx="218">
                        <c:v>19</c:v>
                      </c:pt>
                      <c:pt idx="219">
                        <c:v>20</c:v>
                      </c:pt>
                      <c:pt idx="220">
                        <c:v>1</c:v>
                      </c:pt>
                      <c:pt idx="221">
                        <c:v>2</c:v>
                      </c:pt>
                      <c:pt idx="222">
                        <c:v>3</c:v>
                      </c:pt>
                      <c:pt idx="223">
                        <c:v>4</c:v>
                      </c:pt>
                      <c:pt idx="224">
                        <c:v>5</c:v>
                      </c:pt>
                      <c:pt idx="225">
                        <c:v>6</c:v>
                      </c:pt>
                      <c:pt idx="226">
                        <c:v>7</c:v>
                      </c:pt>
                      <c:pt idx="227">
                        <c:v>8</c:v>
                      </c:pt>
                      <c:pt idx="228">
                        <c:v>9</c:v>
                      </c:pt>
                      <c:pt idx="229">
                        <c:v>10</c:v>
                      </c:pt>
                      <c:pt idx="230">
                        <c:v>11</c:v>
                      </c:pt>
                      <c:pt idx="231">
                        <c:v>12</c:v>
                      </c:pt>
                      <c:pt idx="232">
                        <c:v>13</c:v>
                      </c:pt>
                      <c:pt idx="233">
                        <c:v>14</c:v>
                      </c:pt>
                      <c:pt idx="234">
                        <c:v>15</c:v>
                      </c:pt>
                      <c:pt idx="235">
                        <c:v>16</c:v>
                      </c:pt>
                      <c:pt idx="236">
                        <c:v>17</c:v>
                      </c:pt>
                      <c:pt idx="237">
                        <c:v>18</c:v>
                      </c:pt>
                      <c:pt idx="238">
                        <c:v>19</c:v>
                      </c:pt>
                      <c:pt idx="239">
                        <c:v>20</c:v>
                      </c:pt>
                      <c:pt idx="240">
                        <c:v>1</c:v>
                      </c:pt>
                      <c:pt idx="241">
                        <c:v>2</c:v>
                      </c:pt>
                      <c:pt idx="242">
                        <c:v>3</c:v>
                      </c:pt>
                      <c:pt idx="243">
                        <c:v>4</c:v>
                      </c:pt>
                      <c:pt idx="244">
                        <c:v>5</c:v>
                      </c:pt>
                      <c:pt idx="245">
                        <c:v>6</c:v>
                      </c:pt>
                      <c:pt idx="246">
                        <c:v>7</c:v>
                      </c:pt>
                      <c:pt idx="247">
                        <c:v>8</c:v>
                      </c:pt>
                      <c:pt idx="248">
                        <c:v>9</c:v>
                      </c:pt>
                      <c:pt idx="249">
                        <c:v>10</c:v>
                      </c:pt>
                      <c:pt idx="250">
                        <c:v>11</c:v>
                      </c:pt>
                      <c:pt idx="251">
                        <c:v>12</c:v>
                      </c:pt>
                      <c:pt idx="252">
                        <c:v>13</c:v>
                      </c:pt>
                      <c:pt idx="253">
                        <c:v>14</c:v>
                      </c:pt>
                      <c:pt idx="254">
                        <c:v>15</c:v>
                      </c:pt>
                      <c:pt idx="255">
                        <c:v>16</c:v>
                      </c:pt>
                      <c:pt idx="256">
                        <c:v>17</c:v>
                      </c:pt>
                      <c:pt idx="257">
                        <c:v>18</c:v>
                      </c:pt>
                      <c:pt idx="258">
                        <c:v>19</c:v>
                      </c:pt>
                      <c:pt idx="259">
                        <c:v>20</c:v>
                      </c:pt>
                      <c:pt idx="260">
                        <c:v>1</c:v>
                      </c:pt>
                      <c:pt idx="261">
                        <c:v>2</c:v>
                      </c:pt>
                      <c:pt idx="262">
                        <c:v>3</c:v>
                      </c:pt>
                      <c:pt idx="263">
                        <c:v>4</c:v>
                      </c:pt>
                      <c:pt idx="264">
                        <c:v>5</c:v>
                      </c:pt>
                      <c:pt idx="265">
                        <c:v>6</c:v>
                      </c:pt>
                      <c:pt idx="266">
                        <c:v>7</c:v>
                      </c:pt>
                      <c:pt idx="267">
                        <c:v>8</c:v>
                      </c:pt>
                      <c:pt idx="268">
                        <c:v>9</c:v>
                      </c:pt>
                      <c:pt idx="269">
                        <c:v>10</c:v>
                      </c:pt>
                      <c:pt idx="270">
                        <c:v>11</c:v>
                      </c:pt>
                      <c:pt idx="271">
                        <c:v>12</c:v>
                      </c:pt>
                      <c:pt idx="272">
                        <c:v>13</c:v>
                      </c:pt>
                      <c:pt idx="273">
                        <c:v>14</c:v>
                      </c:pt>
                      <c:pt idx="274">
                        <c:v>15</c:v>
                      </c:pt>
                      <c:pt idx="275">
                        <c:v>16</c:v>
                      </c:pt>
                      <c:pt idx="276">
                        <c:v>17</c:v>
                      </c:pt>
                      <c:pt idx="277">
                        <c:v>18</c:v>
                      </c:pt>
                      <c:pt idx="278">
                        <c:v>19</c:v>
                      </c:pt>
                      <c:pt idx="279">
                        <c:v>20</c:v>
                      </c:pt>
                      <c:pt idx="280">
                        <c:v>1</c:v>
                      </c:pt>
                      <c:pt idx="281">
                        <c:v>2</c:v>
                      </c:pt>
                      <c:pt idx="282">
                        <c:v>3</c:v>
                      </c:pt>
                      <c:pt idx="283">
                        <c:v>4</c:v>
                      </c:pt>
                      <c:pt idx="284">
                        <c:v>5</c:v>
                      </c:pt>
                      <c:pt idx="285">
                        <c:v>6</c:v>
                      </c:pt>
                      <c:pt idx="286">
                        <c:v>7</c:v>
                      </c:pt>
                      <c:pt idx="287">
                        <c:v>8</c:v>
                      </c:pt>
                      <c:pt idx="288">
                        <c:v>9</c:v>
                      </c:pt>
                      <c:pt idx="289">
                        <c:v>10</c:v>
                      </c:pt>
                      <c:pt idx="290">
                        <c:v>11</c:v>
                      </c:pt>
                      <c:pt idx="291">
                        <c:v>12</c:v>
                      </c:pt>
                      <c:pt idx="292">
                        <c:v>13</c:v>
                      </c:pt>
                      <c:pt idx="293">
                        <c:v>14</c:v>
                      </c:pt>
                      <c:pt idx="294">
                        <c:v>15</c:v>
                      </c:pt>
                      <c:pt idx="295">
                        <c:v>16</c:v>
                      </c:pt>
                      <c:pt idx="296">
                        <c:v>17</c:v>
                      </c:pt>
                      <c:pt idx="297">
                        <c:v>18</c:v>
                      </c:pt>
                      <c:pt idx="298">
                        <c:v>19</c:v>
                      </c:pt>
                      <c:pt idx="299">
                        <c:v>20</c:v>
                      </c:pt>
                      <c:pt idx="300">
                        <c:v>1</c:v>
                      </c:pt>
                      <c:pt idx="301">
                        <c:v>2</c:v>
                      </c:pt>
                      <c:pt idx="302">
                        <c:v>3</c:v>
                      </c:pt>
                      <c:pt idx="303">
                        <c:v>4</c:v>
                      </c:pt>
                      <c:pt idx="304">
                        <c:v>5</c:v>
                      </c:pt>
                      <c:pt idx="305">
                        <c:v>6</c:v>
                      </c:pt>
                      <c:pt idx="306">
                        <c:v>7</c:v>
                      </c:pt>
                      <c:pt idx="307">
                        <c:v>8</c:v>
                      </c:pt>
                      <c:pt idx="308">
                        <c:v>9</c:v>
                      </c:pt>
                      <c:pt idx="309">
                        <c:v>10</c:v>
                      </c:pt>
                      <c:pt idx="310">
                        <c:v>11</c:v>
                      </c:pt>
                      <c:pt idx="311">
                        <c:v>12</c:v>
                      </c:pt>
                      <c:pt idx="312">
                        <c:v>13</c:v>
                      </c:pt>
                      <c:pt idx="313">
                        <c:v>14</c:v>
                      </c:pt>
                      <c:pt idx="314">
                        <c:v>15</c:v>
                      </c:pt>
                      <c:pt idx="315">
                        <c:v>16</c:v>
                      </c:pt>
                      <c:pt idx="316">
                        <c:v>17</c:v>
                      </c:pt>
                      <c:pt idx="317">
                        <c:v>18</c:v>
                      </c:pt>
                      <c:pt idx="318">
                        <c:v>19</c:v>
                      </c:pt>
                      <c:pt idx="319">
                        <c:v>20</c:v>
                      </c:pt>
                      <c:pt idx="320">
                        <c:v>1</c:v>
                      </c:pt>
                      <c:pt idx="321">
                        <c:v>2</c:v>
                      </c:pt>
                      <c:pt idx="322">
                        <c:v>3</c:v>
                      </c:pt>
                      <c:pt idx="323">
                        <c:v>4</c:v>
                      </c:pt>
                      <c:pt idx="324">
                        <c:v>5</c:v>
                      </c:pt>
                      <c:pt idx="325">
                        <c:v>6</c:v>
                      </c:pt>
                      <c:pt idx="326">
                        <c:v>7</c:v>
                      </c:pt>
                      <c:pt idx="327">
                        <c:v>8</c:v>
                      </c:pt>
                      <c:pt idx="328">
                        <c:v>9</c:v>
                      </c:pt>
                      <c:pt idx="329">
                        <c:v>10</c:v>
                      </c:pt>
                      <c:pt idx="330">
                        <c:v>11</c:v>
                      </c:pt>
                      <c:pt idx="331">
                        <c:v>12</c:v>
                      </c:pt>
                      <c:pt idx="332">
                        <c:v>13</c:v>
                      </c:pt>
                      <c:pt idx="333">
                        <c:v>14</c:v>
                      </c:pt>
                      <c:pt idx="334">
                        <c:v>15</c:v>
                      </c:pt>
                      <c:pt idx="335">
                        <c:v>16</c:v>
                      </c:pt>
                      <c:pt idx="336">
                        <c:v>17</c:v>
                      </c:pt>
                      <c:pt idx="337">
                        <c:v>18</c:v>
                      </c:pt>
                      <c:pt idx="338">
                        <c:v>19</c:v>
                      </c:pt>
                      <c:pt idx="339">
                        <c:v>20</c:v>
                      </c:pt>
                      <c:pt idx="340">
                        <c:v>1</c:v>
                      </c:pt>
                      <c:pt idx="341">
                        <c:v>2</c:v>
                      </c:pt>
                      <c:pt idx="342">
                        <c:v>3</c:v>
                      </c:pt>
                      <c:pt idx="343">
                        <c:v>4</c:v>
                      </c:pt>
                      <c:pt idx="344">
                        <c:v>5</c:v>
                      </c:pt>
                      <c:pt idx="345">
                        <c:v>6</c:v>
                      </c:pt>
                      <c:pt idx="346">
                        <c:v>7</c:v>
                      </c:pt>
                      <c:pt idx="347">
                        <c:v>8</c:v>
                      </c:pt>
                      <c:pt idx="348">
                        <c:v>9</c:v>
                      </c:pt>
                      <c:pt idx="349">
                        <c:v>10</c:v>
                      </c:pt>
                      <c:pt idx="350">
                        <c:v>11</c:v>
                      </c:pt>
                      <c:pt idx="351">
                        <c:v>12</c:v>
                      </c:pt>
                      <c:pt idx="352">
                        <c:v>13</c:v>
                      </c:pt>
                      <c:pt idx="353">
                        <c:v>14</c:v>
                      </c:pt>
                      <c:pt idx="354">
                        <c:v>15</c:v>
                      </c:pt>
                      <c:pt idx="355">
                        <c:v>16</c:v>
                      </c:pt>
                      <c:pt idx="356">
                        <c:v>17</c:v>
                      </c:pt>
                      <c:pt idx="357">
                        <c:v>18</c:v>
                      </c:pt>
                      <c:pt idx="358">
                        <c:v>19</c:v>
                      </c:pt>
                      <c:pt idx="359">
                        <c:v>20</c:v>
                      </c:pt>
                    </c:numCache>
                  </c:numRef>
                </c:yVal>
                <c:bubbleSize>
                  <c:numRef>
                    <c:extLst>
                      <c:ext uri="{02D57815-91ED-43cb-92C2-25804820EDAC}">
                        <c15:formulaRef>
                          <c15:sqref>'UK intersectoral flows'!$I$53:$I$412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36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53830.627860781198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105871.198631234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11595.532383629001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103093.644833464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74453.638818376799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142833.31124160299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50531.438766074098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31640.142241230598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27653.662949052101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56392.203217301103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14716.961632056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20512.612205498801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27097.717564596602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</c:v>
                      </c:pt>
                      <c:pt idx="267">
                        <c:v>0</c:v>
                      </c:pt>
                      <c:pt idx="268">
                        <c:v>0</c:v>
                      </c:pt>
                      <c:pt idx="269">
                        <c:v>0</c:v>
                      </c:pt>
                      <c:pt idx="270">
                        <c:v>0</c:v>
                      </c:pt>
                      <c:pt idx="271">
                        <c:v>0</c:v>
                      </c:pt>
                      <c:pt idx="272">
                        <c:v>0</c:v>
                      </c:pt>
                      <c:pt idx="273">
                        <c:v>0</c:v>
                      </c:pt>
                      <c:pt idx="274">
                        <c:v>0</c:v>
                      </c:pt>
                      <c:pt idx="275">
                        <c:v>0</c:v>
                      </c:pt>
                      <c:pt idx="276">
                        <c:v>0</c:v>
                      </c:pt>
                      <c:pt idx="277">
                        <c:v>0</c:v>
                      </c:pt>
                      <c:pt idx="278">
                        <c:v>0</c:v>
                      </c:pt>
                      <c:pt idx="279">
                        <c:v>42696.790631839103</c:v>
                      </c:pt>
                      <c:pt idx="280">
                        <c:v>0</c:v>
                      </c:pt>
                      <c:pt idx="281">
                        <c:v>0</c:v>
                      </c:pt>
                      <c:pt idx="282">
                        <c:v>0</c:v>
                      </c:pt>
                      <c:pt idx="283">
                        <c:v>0</c:v>
                      </c:pt>
                      <c:pt idx="284">
                        <c:v>0</c:v>
                      </c:pt>
                      <c:pt idx="285">
                        <c:v>0</c:v>
                      </c:pt>
                      <c:pt idx="286">
                        <c:v>0</c:v>
                      </c:pt>
                      <c:pt idx="287">
                        <c:v>0</c:v>
                      </c:pt>
                      <c:pt idx="288">
                        <c:v>0</c:v>
                      </c:pt>
                      <c:pt idx="289">
                        <c:v>0</c:v>
                      </c:pt>
                      <c:pt idx="290">
                        <c:v>0</c:v>
                      </c:pt>
                      <c:pt idx="291">
                        <c:v>0</c:v>
                      </c:pt>
                      <c:pt idx="292">
                        <c:v>0</c:v>
                      </c:pt>
                      <c:pt idx="293">
                        <c:v>0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3067.4399356595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172394.06272126301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0</c:v>
                      </c:pt>
                      <c:pt idx="334">
                        <c:v>0</c:v>
                      </c:pt>
                      <c:pt idx="335">
                        <c:v>0</c:v>
                      </c:pt>
                      <c:pt idx="336">
                        <c:v>0</c:v>
                      </c:pt>
                      <c:pt idx="337">
                        <c:v>0</c:v>
                      </c:pt>
                      <c:pt idx="338">
                        <c:v>0</c:v>
                      </c:pt>
                      <c:pt idx="339">
                        <c:v>40377.4489332472</c:v>
                      </c:pt>
                      <c:pt idx="340">
                        <c:v>0</c:v>
                      </c:pt>
                      <c:pt idx="341">
                        <c:v>0</c:v>
                      </c:pt>
                      <c:pt idx="342">
                        <c:v>0</c:v>
                      </c:pt>
                      <c:pt idx="343">
                        <c:v>0</c:v>
                      </c:pt>
                      <c:pt idx="344">
                        <c:v>0</c:v>
                      </c:pt>
                      <c:pt idx="345">
                        <c:v>0</c:v>
                      </c:pt>
                      <c:pt idx="346">
                        <c:v>0</c:v>
                      </c:pt>
                      <c:pt idx="347">
                        <c:v>0</c:v>
                      </c:pt>
                      <c:pt idx="348">
                        <c:v>0</c:v>
                      </c:pt>
                      <c:pt idx="349">
                        <c:v>0</c:v>
                      </c:pt>
                      <c:pt idx="350">
                        <c:v>0</c:v>
                      </c:pt>
                      <c:pt idx="351">
                        <c:v>0</c:v>
                      </c:pt>
                      <c:pt idx="352">
                        <c:v>0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227146.55662655801</c:v>
                      </c:pt>
                    </c:numCache>
                  </c:numRef>
                </c:bubbleSize>
                <c:bubble3D val="0"/>
              </c15:ser>
            </c15:filteredBubbleSeries>
          </c:ext>
        </c:extLst>
      </c:bubbleChart>
      <c:valAx>
        <c:axId val="426012200"/>
        <c:scaling>
          <c:orientation val="minMax"/>
          <c:max val="19.5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426012984"/>
        <c:crosses val="autoZero"/>
        <c:crossBetween val="midCat"/>
      </c:valAx>
      <c:valAx>
        <c:axId val="426012984"/>
        <c:scaling>
          <c:orientation val="maxMin"/>
          <c:max val="2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426012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8050691585148E-2"/>
          <c:y val="0.19459881351360847"/>
          <c:w val="0.8970477706694393"/>
          <c:h val="0.781795848995656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Exergy'!$A$51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Exergy'!$N$49:$AT$49</c:f>
              <c:strCache>
                <c:ptCount val="31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  <c:pt idx="30">
                  <c:v>Column labels</c:v>
                </c:pt>
              </c:strCache>
            </c:strRef>
          </c:cat>
          <c:val>
            <c:numRef>
              <c:f>'Overall - Exergy'!$N$51:$AP$51</c:f>
              <c:numCache>
                <c:formatCode>_-* #,##0_-;\-* #,##0_-;_-* "-"??_-;_-@_-</c:formatCode>
                <c:ptCount val="29"/>
                <c:pt idx="1">
                  <c:v>19672.301832100376</c:v>
                </c:pt>
                <c:pt idx="2">
                  <c:v>35326.412719501182</c:v>
                </c:pt>
                <c:pt idx="3">
                  <c:v>43806.044876201078</c:v>
                </c:pt>
                <c:pt idx="5">
                  <c:v>49356.783188300207</c:v>
                </c:pt>
                <c:pt idx="6">
                  <c:v>93493.407723801211</c:v>
                </c:pt>
                <c:pt idx="7">
                  <c:v>133522.0770925004</c:v>
                </c:pt>
                <c:pt idx="9">
                  <c:v>22067.54939440079</c:v>
                </c:pt>
                <c:pt idx="10">
                  <c:v>47088.251858200878</c:v>
                </c:pt>
                <c:pt idx="11">
                  <c:v>69732.921721100807</c:v>
                </c:pt>
                <c:pt idx="13">
                  <c:v>13584.786062600091</c:v>
                </c:pt>
                <c:pt idx="14">
                  <c:v>24417.32179970108</c:v>
                </c:pt>
                <c:pt idx="15">
                  <c:v>42697.570273300633</c:v>
                </c:pt>
                <c:pt idx="17">
                  <c:v>39156.456148700789</c:v>
                </c:pt>
                <c:pt idx="18">
                  <c:v>84927.80108060129</c:v>
                </c:pt>
                <c:pt idx="19">
                  <c:v>147325.59600909986</c:v>
                </c:pt>
                <c:pt idx="21">
                  <c:v>41731.177923200652</c:v>
                </c:pt>
                <c:pt idx="22">
                  <c:v>69739.521608900279</c:v>
                </c:pt>
                <c:pt idx="23">
                  <c:v>91846.316772099584</c:v>
                </c:pt>
                <c:pt idx="25">
                  <c:v>35195.72503940016</c:v>
                </c:pt>
                <c:pt idx="26">
                  <c:v>71922.726209901273</c:v>
                </c:pt>
                <c:pt idx="27">
                  <c:v>97672.528770901263</c:v>
                </c:pt>
              </c:numCache>
            </c:numRef>
          </c:val>
        </c:ser>
        <c:ser>
          <c:idx val="0"/>
          <c:order val="1"/>
          <c:tx>
            <c:strRef>
              <c:f>'Overall - Exergy'!$A$50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Exergy'!$N$49:$AT$49</c:f>
              <c:strCache>
                <c:ptCount val="31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  <c:pt idx="30">
                  <c:v>Column labels</c:v>
                </c:pt>
              </c:strCache>
            </c:strRef>
          </c:cat>
          <c:val>
            <c:numRef>
              <c:f>'Overall - Exergy'!$N$50:$AP$50</c:f>
              <c:numCache>
                <c:formatCode>_-* #,##0_-;\-* #,##0_-;_-* "-"??_-;_-@_-</c:formatCode>
                <c:ptCount val="29"/>
                <c:pt idx="1">
                  <c:v>257420.82696001232</c:v>
                </c:pt>
                <c:pt idx="2">
                  <c:v>478979.60221870244</c:v>
                </c:pt>
                <c:pt idx="3">
                  <c:v>641021.25500230491</c:v>
                </c:pt>
                <c:pt idx="5">
                  <c:v>189509.09822539985</c:v>
                </c:pt>
                <c:pt idx="6">
                  <c:v>346894.6959066093</c:v>
                </c:pt>
                <c:pt idx="7">
                  <c:v>479018.32193900645</c:v>
                </c:pt>
                <c:pt idx="9">
                  <c:v>133005.81665000319</c:v>
                </c:pt>
                <c:pt idx="10">
                  <c:v>256668.66062091291</c:v>
                </c:pt>
                <c:pt idx="11">
                  <c:v>369001.17359881103</c:v>
                </c:pt>
                <c:pt idx="13">
                  <c:v>75443.342233300209</c:v>
                </c:pt>
                <c:pt idx="14">
                  <c:v>134837.44333989918</c:v>
                </c:pt>
                <c:pt idx="15">
                  <c:v>241979.53393401206</c:v>
                </c:pt>
                <c:pt idx="17">
                  <c:v>151070.06810121238</c:v>
                </c:pt>
                <c:pt idx="18">
                  <c:v>333302.156746611</c:v>
                </c:pt>
                <c:pt idx="19">
                  <c:v>575350.28525130451</c:v>
                </c:pt>
                <c:pt idx="21">
                  <c:v>87567.726668909192</c:v>
                </c:pt>
                <c:pt idx="22">
                  <c:v>114797.80221930146</c:v>
                </c:pt>
                <c:pt idx="23">
                  <c:v>177295.67219360173</c:v>
                </c:pt>
                <c:pt idx="25">
                  <c:v>167464.19016440213</c:v>
                </c:pt>
                <c:pt idx="26">
                  <c:v>345407.79850721359</c:v>
                </c:pt>
                <c:pt idx="27">
                  <c:v>470733.75942850113</c:v>
                </c:pt>
              </c:numCache>
            </c:numRef>
          </c:val>
        </c:ser>
        <c:ser>
          <c:idx val="3"/>
          <c:order val="2"/>
          <c:tx>
            <c:strRef>
              <c:f>'Overall - Exergy'!$A$53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Exergy'!$N$49:$AT$49</c:f>
              <c:strCache>
                <c:ptCount val="31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  <c:pt idx="30">
                  <c:v>Column labels</c:v>
                </c:pt>
              </c:strCache>
            </c:strRef>
          </c:cat>
          <c:val>
            <c:numRef>
              <c:f>'Overall - Exergy'!$N$53:$AP$53</c:f>
              <c:numCache>
                <c:formatCode>_-* #,##0_-;\-* #,##0_-;_-* "-"??_-;_-@_-</c:formatCode>
                <c:ptCount val="29"/>
                <c:pt idx="1">
                  <c:v>231804.3344693929</c:v>
                </c:pt>
                <c:pt idx="2">
                  <c:v>434314.7710967958</c:v>
                </c:pt>
                <c:pt idx="3">
                  <c:v>588658.63164959848</c:v>
                </c:pt>
                <c:pt idx="5">
                  <c:v>65120.899225994945</c:v>
                </c:pt>
                <c:pt idx="6">
                  <c:v>120249.90822710097</c:v>
                </c:pt>
                <c:pt idx="7">
                  <c:v>167518.0988163054</c:v>
                </c:pt>
                <c:pt idx="9">
                  <c:v>103480.8259100914</c:v>
                </c:pt>
                <c:pt idx="10">
                  <c:v>202837.5545322001</c:v>
                </c:pt>
                <c:pt idx="11">
                  <c:v>293010.98043699563</c:v>
                </c:pt>
                <c:pt idx="13">
                  <c:v>44161.546106100082</c:v>
                </c:pt>
                <c:pt idx="14">
                  <c:v>78888.40209800005</c:v>
                </c:pt>
                <c:pt idx="15">
                  <c:v>140578.44526389241</c:v>
                </c:pt>
                <c:pt idx="17">
                  <c:v>66093.333465397358</c:v>
                </c:pt>
                <c:pt idx="18">
                  <c:v>158951.01295860112</c:v>
                </c:pt>
                <c:pt idx="19">
                  <c:v>280347.74052910507</c:v>
                </c:pt>
                <c:pt idx="21">
                  <c:v>65747.56034450233</c:v>
                </c:pt>
                <c:pt idx="22">
                  <c:v>82422.906941697001</c:v>
                </c:pt>
                <c:pt idx="23">
                  <c:v>115556.54338379204</c:v>
                </c:pt>
                <c:pt idx="25">
                  <c:v>93596.490040004253</c:v>
                </c:pt>
                <c:pt idx="26">
                  <c:v>191866.92136910558</c:v>
                </c:pt>
                <c:pt idx="27">
                  <c:v>260699.90977530181</c:v>
                </c:pt>
              </c:numCache>
            </c:numRef>
          </c:val>
        </c:ser>
        <c:ser>
          <c:idx val="4"/>
          <c:order val="3"/>
          <c:tx>
            <c:strRef>
              <c:f>'Overall - Exergy'!$A$54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Exergy'!$N$49:$AT$49</c:f>
              <c:strCache>
                <c:ptCount val="31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  <c:pt idx="30">
                  <c:v>Column labels</c:v>
                </c:pt>
              </c:strCache>
            </c:strRef>
          </c:cat>
          <c:val>
            <c:numRef>
              <c:f>'Overall - Exergy'!$N$54:$AP$54</c:f>
              <c:numCache>
                <c:formatCode>_-* #,##0_-;\-* #,##0_-;_-* "-"??_-;_-@_-</c:formatCode>
                <c:ptCount val="29"/>
                <c:pt idx="1">
                  <c:v>414359.14301899076</c:v>
                </c:pt>
                <c:pt idx="2">
                  <c:v>776454.58818399906</c:v>
                </c:pt>
                <c:pt idx="3">
                  <c:v>1048863.3463719934</c:v>
                </c:pt>
                <c:pt idx="5">
                  <c:v>157108.39685998857</c:v>
                </c:pt>
                <c:pt idx="6">
                  <c:v>288992.57269799709</c:v>
                </c:pt>
                <c:pt idx="7">
                  <c:v>401032.7405359894</c:v>
                </c:pt>
                <c:pt idx="9">
                  <c:v>152651.18924799562</c:v>
                </c:pt>
                <c:pt idx="10">
                  <c:v>292772.7182379961</c:v>
                </c:pt>
                <c:pt idx="11">
                  <c:v>419495.99656300247</c:v>
                </c:pt>
                <c:pt idx="13">
                  <c:v>86026.423308998346</c:v>
                </c:pt>
                <c:pt idx="14">
                  <c:v>153206.32987499237</c:v>
                </c:pt>
                <c:pt idx="15">
                  <c:v>273382.31748399138</c:v>
                </c:pt>
                <c:pt idx="17">
                  <c:v>143155.41904899478</c:v>
                </c:pt>
                <c:pt idx="18">
                  <c:v>328701.31645999849</c:v>
                </c:pt>
                <c:pt idx="19">
                  <c:v>573031.27931699157</c:v>
                </c:pt>
                <c:pt idx="21">
                  <c:v>114995.94794300199</c:v>
                </c:pt>
                <c:pt idx="22">
                  <c:v>135534.90739499032</c:v>
                </c:pt>
                <c:pt idx="23">
                  <c:v>190950.18129900098</c:v>
                </c:pt>
                <c:pt idx="25">
                  <c:v>181419.42202199996</c:v>
                </c:pt>
                <c:pt idx="26">
                  <c:v>375074.8642629981</c:v>
                </c:pt>
                <c:pt idx="27">
                  <c:v>511724.58797699213</c:v>
                </c:pt>
              </c:numCache>
            </c:numRef>
          </c:val>
        </c:ser>
        <c:ser>
          <c:idx val="2"/>
          <c:order val="4"/>
          <c:tx>
            <c:strRef>
              <c:f>'Overall - Exergy'!$A$52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0976797004209226E-3"/>
                  <c:y val="-5.9988188976377955E-2"/>
                </c:manualLayout>
              </c:layout>
              <c:tx>
                <c:rich>
                  <a:bodyPr/>
                  <a:lstStyle/>
                  <a:p>
                    <a:fld id="{EEF14B31-8B9C-447B-98E2-9709E26AA1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3937572844360527E-3"/>
                  <c:y val="-8.4987970253718279E-2"/>
                </c:manualLayout>
              </c:layout>
              <c:tx>
                <c:rich>
                  <a:bodyPr/>
                  <a:lstStyle/>
                  <a:p>
                    <a:fld id="{36187AE9-2325-49A5-BED0-3E541F0B3D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3.4078448319697706E-3"/>
                  <c:y val="-9.8877077865266741E-2"/>
                </c:manualLayout>
              </c:layout>
              <c:tx>
                <c:rich>
                  <a:bodyPr/>
                  <a:lstStyle/>
                  <a:p>
                    <a:fld id="{58D50413-41D9-4800-8402-0AA12EC3068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89834868451152E-3"/>
                  <c:y val="-3.4988626421697235E-2"/>
                </c:manualLayout>
              </c:layout>
              <c:tx>
                <c:rich>
                  <a:bodyPr/>
                  <a:lstStyle/>
                  <a:p>
                    <a:fld id="{F90FB309-F2F6-432B-95D6-25777F48A3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0837263200065267E-3"/>
                  <c:y val="-4.6099737532808396E-2"/>
                </c:manualLayout>
              </c:layout>
              <c:tx>
                <c:rich>
                  <a:bodyPr/>
                  <a:lstStyle/>
                  <a:p>
                    <a:fld id="{8B956258-815D-4B83-BD9C-C2EB89F2E8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5.0978138675403222E-3"/>
                  <c:y val="-5.4433070866141735E-2"/>
                </c:manualLayout>
              </c:layout>
              <c:tx>
                <c:rich>
                  <a:bodyPr/>
                  <a:lstStyle/>
                  <a:p>
                    <a:fld id="{052CF141-79A2-40B2-A4AC-FCD4D4242B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097813867540291E-3"/>
                  <c:y val="-3.498862642169729E-2"/>
                </c:manualLayout>
              </c:layout>
              <c:tx>
                <c:rich>
                  <a:bodyPr/>
                  <a:lstStyle/>
                  <a:p>
                    <a:fld id="{0F9DFD68-FD42-42DB-9DEA-B97E83D636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1.689834868451152E-3"/>
                  <c:y val="-4.6099737532808348E-2"/>
                </c:manualLayout>
              </c:layout>
              <c:tx>
                <c:rich>
                  <a:bodyPr/>
                  <a:lstStyle/>
                  <a:p>
                    <a:fld id="{68FAE27D-5E3A-4BFD-A067-DBE89B6AFD2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1.6899690355705833E-3"/>
                  <c:y val="-5.4433070866141735E-2"/>
                </c:manualLayout>
              </c:layout>
              <c:tx>
                <c:rich>
                  <a:bodyPr/>
                  <a:lstStyle/>
                  <a:p>
                    <a:fld id="{504DC5A9-6DBA-4BDB-B436-04ACBC063AD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3798056611744824E-3"/>
                  <c:y val="-2.6655511811023623E-2"/>
                </c:manualLayout>
              </c:layout>
              <c:tx>
                <c:rich>
                  <a:bodyPr/>
                  <a:lstStyle/>
                  <a:p>
                    <a:fld id="{25480E2F-3D49-474C-9735-816F2CCFAE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3.3938914515554059E-3"/>
                  <c:y val="-3.4988626421697235E-2"/>
                </c:manualLayout>
              </c:layout>
              <c:tx>
                <c:rich>
                  <a:bodyPr/>
                  <a:lstStyle/>
                  <a:p>
                    <a:fld id="{43AB0734-EEFF-41AE-9869-524D437C5A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1.6899690355705833E-3"/>
                  <c:y val="-4.6099737532808396E-2"/>
                </c:manualLayout>
              </c:layout>
              <c:tx>
                <c:rich>
                  <a:bodyPr/>
                  <a:lstStyle/>
                  <a:p>
                    <a:fld id="{11DF2603-F83C-4D9A-8D88-47E90F58029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6899690355705833E-3"/>
                  <c:y val="-3.4988845144356955E-2"/>
                </c:manualLayout>
              </c:layout>
              <c:tx>
                <c:rich>
                  <a:bodyPr/>
                  <a:lstStyle/>
                  <a:p>
                    <a:fld id="{3E4AA796-7E02-489E-8283-8D4A5B626A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-3.3798039040216104E-3"/>
                  <c:y val="-5.1655074365704289E-2"/>
                </c:manualLayout>
              </c:layout>
              <c:tx>
                <c:rich>
                  <a:bodyPr/>
                  <a:lstStyle/>
                  <a:p>
                    <a:fld id="{2EF4627A-B9B1-4D0D-B97F-91C1B7E77F2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-5.0978138675404168E-3"/>
                  <c:y val="-7.3877515310586173E-2"/>
                </c:manualLayout>
              </c:layout>
              <c:tx>
                <c:rich>
                  <a:bodyPr/>
                  <a:lstStyle/>
                  <a:p>
                    <a:fld id="{5C2DF486-7544-48E4-9169-96D6F812C1D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4078448319697706E-3"/>
                  <c:y val="-2.9433070866141733E-2"/>
                </c:manualLayout>
              </c:layout>
              <c:tx>
                <c:rich>
                  <a:bodyPr/>
                  <a:lstStyle/>
                  <a:p>
                    <a:fld id="{72DCC100-0811-4EBD-BDB4-08B070C086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>
                <c:manualLayout>
                  <c:x val="-3.3938914515554059E-3"/>
                  <c:y val="-3.498862642169729E-2"/>
                </c:manualLayout>
              </c:layout>
              <c:tx>
                <c:rich>
                  <a:bodyPr/>
                  <a:lstStyle/>
                  <a:p>
                    <a:fld id="{38343BB9-0538-4C0E-BB4A-2EA4D098681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>
                <c:manualLayout>
                  <c:x val="-1.6899690355705209E-3"/>
                  <c:y val="-3.7766622922134736E-2"/>
                </c:manualLayout>
              </c:layout>
              <c:tx>
                <c:rich>
                  <a:bodyPr/>
                  <a:lstStyle/>
                  <a:p>
                    <a:fld id="{00E0F572-75F7-4CCE-81C0-0E1363E64B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3.3938914515554059E-3"/>
                  <c:y val="-3.7766622922134736E-2"/>
                </c:manualLayout>
              </c:layout>
              <c:tx>
                <c:rich>
                  <a:bodyPr/>
                  <a:lstStyle/>
                  <a:p>
                    <a:fld id="{666D56BE-B544-4A29-9BFC-1EB97DAD1B6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-3.3938914515554059E-3"/>
                  <c:y val="-5.1655293088363953E-2"/>
                </c:manualLayout>
              </c:layout>
              <c:tx>
                <c:rich>
                  <a:bodyPr/>
                  <a:lstStyle/>
                  <a:p>
                    <a:fld id="{5C8D81F3-EC28-4CCC-B1A0-DEE030BED7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1.6899690355706458E-3"/>
                  <c:y val="-6.2766404199474962E-2"/>
                </c:manualLayout>
              </c:layout>
              <c:tx>
                <c:rich>
                  <a:bodyPr/>
                  <a:lstStyle/>
                  <a:p>
                    <a:fld id="{1436F3F3-D3EC-470E-A091-5D44EDE62A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'Overall - Exergy'!$N$49:$AT$49</c:f>
              <c:strCache>
                <c:ptCount val="31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  <c:pt idx="30">
                  <c:v>Column labels</c:v>
                </c:pt>
              </c:strCache>
            </c:strRef>
          </c:cat>
          <c:val>
            <c:numRef>
              <c:f>'Overall - Exergy'!$N$52:$AP$52</c:f>
              <c:numCache>
                <c:formatCode>_-* #,##0_-;\-* #,##0_-;_-* "-"??_-;_-@_-</c:formatCode>
                <c:ptCount val="29"/>
                <c:pt idx="1">
                  <c:v>321472.36271700263</c:v>
                </c:pt>
                <c:pt idx="2">
                  <c:v>574068.26949501038</c:v>
                </c:pt>
                <c:pt idx="3">
                  <c:v>696235.91714601219</c:v>
                </c:pt>
                <c:pt idx="5">
                  <c:v>127552.66762299836</c:v>
                </c:pt>
                <c:pt idx="6">
                  <c:v>233412.89876300097</c:v>
                </c:pt>
                <c:pt idx="7">
                  <c:v>322195.54925900698</c:v>
                </c:pt>
                <c:pt idx="9">
                  <c:v>100411.7410210073</c:v>
                </c:pt>
                <c:pt idx="10">
                  <c:v>187573.32473699749</c:v>
                </c:pt>
                <c:pt idx="11">
                  <c:v>266795.738203004</c:v>
                </c:pt>
                <c:pt idx="13">
                  <c:v>65149.315695002675</c:v>
                </c:pt>
                <c:pt idx="14">
                  <c:v>116540.01082600653</c:v>
                </c:pt>
                <c:pt idx="15">
                  <c:v>205331.7422440052</c:v>
                </c:pt>
                <c:pt idx="17">
                  <c:v>116662.66041900218</c:v>
                </c:pt>
                <c:pt idx="18">
                  <c:v>263650.98308099806</c:v>
                </c:pt>
                <c:pt idx="19">
                  <c:v>457666.91180300713</c:v>
                </c:pt>
                <c:pt idx="21">
                  <c:v>82016.508662998676</c:v>
                </c:pt>
                <c:pt idx="22">
                  <c:v>106067.77821500599</c:v>
                </c:pt>
                <c:pt idx="23">
                  <c:v>141717.15241000056</c:v>
                </c:pt>
                <c:pt idx="25">
                  <c:v>134825.9611710012</c:v>
                </c:pt>
                <c:pt idx="26">
                  <c:v>274662.10534200072</c:v>
                </c:pt>
                <c:pt idx="27">
                  <c:v>372354.40954200923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Exergy'!$N$57:$AP$57</c15:f>
                <c15:dlblRangeCache>
                  <c:ptCount val="29"/>
                  <c:pt idx="1">
                    <c:v>2.0%</c:v>
                  </c:pt>
                  <c:pt idx="2">
                    <c:v>3.8%</c:v>
                  </c:pt>
                  <c:pt idx="3">
                    <c:v>4.9%</c:v>
                  </c:pt>
                  <c:pt idx="5">
                    <c:v>1.0%</c:v>
                  </c:pt>
                  <c:pt idx="6">
                    <c:v>1.8%</c:v>
                  </c:pt>
                  <c:pt idx="7">
                    <c:v>2.5%</c:v>
                  </c:pt>
                  <c:pt idx="9">
                    <c:v>0.8%</c:v>
                  </c:pt>
                  <c:pt idx="10">
                    <c:v>1.6%</c:v>
                  </c:pt>
                  <c:pt idx="11">
                    <c:v>2.3%</c:v>
                  </c:pt>
                  <c:pt idx="13">
                    <c:v>0.5%</c:v>
                  </c:pt>
                  <c:pt idx="14">
                    <c:v>0.8%</c:v>
                  </c:pt>
                  <c:pt idx="15">
                    <c:v>1.5%</c:v>
                  </c:pt>
                  <c:pt idx="17">
                    <c:v>0.8%</c:v>
                  </c:pt>
                  <c:pt idx="18">
                    <c:v>1.9%</c:v>
                  </c:pt>
                  <c:pt idx="19">
                    <c:v>3.3%</c:v>
                  </c:pt>
                  <c:pt idx="21">
                    <c:v>0.6%</c:v>
                  </c:pt>
                  <c:pt idx="22">
                    <c:v>0.8%</c:v>
                  </c:pt>
                  <c:pt idx="23">
                    <c:v>1.2%</c:v>
                  </c:pt>
                  <c:pt idx="25">
                    <c:v>1.0%</c:v>
                  </c:pt>
                  <c:pt idx="26">
                    <c:v>2.1%</c:v>
                  </c:pt>
                  <c:pt idx="27">
                    <c:v>2.8%</c:v>
                  </c:pt>
                </c15:dlblRangeCache>
              </c15:datalabelsRange>
            </c:ext>
          </c:extLst>
        </c:ser>
        <c:ser>
          <c:idx val="6"/>
          <c:order val="6"/>
          <c:spPr>
            <a:solidFill>
              <a:schemeClr val="accent5">
                <a:lumMod val="60000"/>
                <a:lumOff val="40000"/>
              </a:schemeClr>
            </a:solidFill>
            <a:ln w="3175"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'Overall - Exergy'!$N$58:$AT$58</c:f>
              <c:numCache>
                <c:formatCode>0.0%</c:formatCode>
                <c:ptCount val="33"/>
                <c:pt idx="29" formatCode="General">
                  <c:v>2000000</c:v>
                </c:pt>
                <c:pt idx="30" formatCode="General">
                  <c:v>2500000</c:v>
                </c:pt>
                <c:pt idx="31" formatCode="General">
                  <c:v>3000000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45581856"/>
        <c:axId val="427836016"/>
      </c:barChart>
      <c:lineChart>
        <c:grouping val="standard"/>
        <c:varyColors val="0"/>
        <c:ser>
          <c:idx val="5"/>
          <c:order val="5"/>
          <c:tx>
            <c:strRef>
              <c:f>'Overall - Exergy'!$A$55</c:f>
              <c:strCache>
                <c:ptCount val="1"/>
                <c:pt idx="0">
                  <c:v>Saving that occurs in EU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12700">
                <a:noFill/>
              </a:ln>
              <a:effectLst/>
            </c:spPr>
          </c:marker>
          <c:cat>
            <c:strRef>
              <c:f>'Overall - Exergy'!$N$49:$AP$49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Exergy'!$N$55:$AP$55</c:f>
              <c:numCache>
                <c:formatCode>_-* #,##0_-;\-* #,##0_-;_-* "-"??_-;_-@_-</c:formatCode>
                <c:ptCount val="29"/>
                <c:pt idx="1">
                  <c:v>986079.78179140389</c:v>
                </c:pt>
                <c:pt idx="2">
                  <c:v>1805051.0224051028</c:v>
                </c:pt>
                <c:pt idx="3">
                  <c:v>2323767.2560150027</c:v>
                </c:pt>
                <c:pt idx="5">
                  <c:v>304585.38557810336</c:v>
                </c:pt>
                <c:pt idx="6">
                  <c:v>558513.18288119882</c:v>
                </c:pt>
                <c:pt idx="7">
                  <c:v>772599.24433220178</c:v>
                </c:pt>
                <c:pt idx="9">
                  <c:v>287852.6023247987</c:v>
                </c:pt>
                <c:pt idx="10">
                  <c:v>560730.4833882004</c:v>
                </c:pt>
                <c:pt idx="11">
                  <c:v>810871.25479450077</c:v>
                </c:pt>
                <c:pt idx="13">
                  <c:v>139368.99240870029</c:v>
                </c:pt>
                <c:pt idx="14">
                  <c:v>252427.65084210038</c:v>
                </c:pt>
                <c:pt idx="15">
                  <c:v>473464.34342739731</c:v>
                </c:pt>
                <c:pt idx="17">
                  <c:v>265764.56614229828</c:v>
                </c:pt>
                <c:pt idx="18">
                  <c:v>613257.4225551039</c:v>
                </c:pt>
                <c:pt idx="19">
                  <c:v>1061197.1891983002</c:v>
                </c:pt>
                <c:pt idx="21">
                  <c:v>255712.11783940345</c:v>
                </c:pt>
                <c:pt idx="22">
                  <c:v>320554.71044559777</c:v>
                </c:pt>
                <c:pt idx="23">
                  <c:v>450709.93879250437</c:v>
                </c:pt>
                <c:pt idx="25">
                  <c:v>339658.29080500454</c:v>
                </c:pt>
                <c:pt idx="26">
                  <c:v>706085.52269659936</c:v>
                </c:pt>
                <c:pt idx="27">
                  <c:v>965436.81310129911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1856"/>
        <c:axId val="427836016"/>
      </c:lineChart>
      <c:catAx>
        <c:axId val="2455818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27836016"/>
        <c:crosses val="autoZero"/>
        <c:auto val="1"/>
        <c:lblAlgn val="ctr"/>
        <c:lblOffset val="100"/>
        <c:noMultiLvlLbl val="0"/>
      </c:catAx>
      <c:valAx>
        <c:axId val="427836016"/>
        <c:scaling>
          <c:orientation val="maxMin"/>
          <c:max val="3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558185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0.20071736475384158"/>
          <c:y val="0.65804243219597558"/>
          <c:w val="0.43345371254506843"/>
          <c:h val="0.27334645669291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88003987524152"/>
          <c:y val="0.19525238984069157"/>
          <c:w val="0.78527360901079424"/>
          <c:h val="0.75548065143069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Exergy'!$A$51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Exergy'!$B$51:$N$51</c:f>
              <c:numCache>
                <c:formatCode>_-* #,##0_-;\-* #,##0_-;_-* "-"??_-;_-@_-</c:formatCode>
                <c:ptCount val="13"/>
                <c:pt idx="1">
                  <c:v>213526.01675860025</c:v>
                </c:pt>
                <c:pt idx="2">
                  <c:v>399752.76202739961</c:v>
                </c:pt>
                <c:pt idx="3">
                  <c:v>568364.98855020106</c:v>
                </c:pt>
                <c:pt idx="5">
                  <c:v>135596.29940360039</c:v>
                </c:pt>
                <c:pt idx="6">
                  <c:v>260311.09054039977</c:v>
                </c:pt>
                <c:pt idx="7">
                  <c:v>390710.72989940085</c:v>
                </c:pt>
                <c:pt idx="9">
                  <c:v>84818.588600400835</c:v>
                </c:pt>
                <c:pt idx="10">
                  <c:v>165976.50788100064</c:v>
                </c:pt>
                <c:pt idx="11">
                  <c:v>236892.18445469998</c:v>
                </c:pt>
              </c:numCache>
            </c:numRef>
          </c:val>
        </c:ser>
        <c:ser>
          <c:idx val="0"/>
          <c:order val="1"/>
          <c:tx>
            <c:strRef>
              <c:f>'Overall - Exergy'!$A$50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Exergy'!$B$50:$N$50</c:f>
              <c:numCache>
                <c:formatCode>_-* #,##0_-;\-* #,##0_-;_-* "-"??_-;_-@_-</c:formatCode>
                <c:ptCount val="13"/>
                <c:pt idx="1">
                  <c:v>1030005.7929726094</c:v>
                </c:pt>
                <c:pt idx="2">
                  <c:v>1896435.9387404025</c:v>
                </c:pt>
                <c:pt idx="3">
                  <c:v>2709959.4892154038</c:v>
                </c:pt>
                <c:pt idx="5">
                  <c:v>546613.73434840143</c:v>
                </c:pt>
                <c:pt idx="6">
                  <c:v>1018242.0716139078</c:v>
                </c:pt>
                <c:pt idx="7">
                  <c:v>1540024.1584804058</c:v>
                </c:pt>
                <c:pt idx="9">
                  <c:v>510626.21518050134</c:v>
                </c:pt>
                <c:pt idx="10">
                  <c:v>979344.00977240503</c:v>
                </c:pt>
                <c:pt idx="11">
                  <c:v>1392734.4389286041</c:v>
                </c:pt>
              </c:numCache>
            </c:numRef>
          </c:val>
        </c:ser>
        <c:ser>
          <c:idx val="3"/>
          <c:order val="2"/>
          <c:tx>
            <c:strRef>
              <c:f>'Overall - Exergy'!$A$53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Exergy'!$B$53:$N$53</c:f>
              <c:numCache>
                <c:formatCode>_-* #,##0_-;\-* #,##0_-;_-* "-"??_-;_-@_-</c:formatCode>
                <c:ptCount val="13"/>
                <c:pt idx="1">
                  <c:v>654837.49863240123</c:v>
                </c:pt>
                <c:pt idx="2">
                  <c:v>1213758.9929510057</c:v>
                </c:pt>
                <c:pt idx="3">
                  <c:v>1725001.6532735005</c:v>
                </c:pt>
                <c:pt idx="5">
                  <c:v>321141.80709889531</c:v>
                </c:pt>
                <c:pt idx="6">
                  <c:v>603899.65675739944</c:v>
                </c:pt>
                <c:pt idx="7">
                  <c:v>906212.32466699183</c:v>
                </c:pt>
                <c:pt idx="9">
                  <c:v>346838.27369450033</c:v>
                </c:pt>
                <c:pt idx="10">
                  <c:v>659450.85474090278</c:v>
                </c:pt>
                <c:pt idx="11">
                  <c:v>928813.49678769708</c:v>
                </c:pt>
              </c:numCache>
            </c:numRef>
          </c:val>
        </c:ser>
        <c:ser>
          <c:idx val="4"/>
          <c:order val="3"/>
          <c:tx>
            <c:strRef>
              <c:f>'Overall - Exergy'!$A$54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Exergy'!$B$54:$N$54</c:f>
              <c:numCache>
                <c:formatCode>_-* #,##0_-;\-* #,##0_-;_-* "-"??_-;_-@_-</c:formatCode>
                <c:ptCount val="13"/>
                <c:pt idx="1">
                  <c:v>1219005.5376359969</c:v>
                </c:pt>
                <c:pt idx="2">
                  <c:v>2238963.5953190029</c:v>
                </c:pt>
                <c:pt idx="3">
                  <c:v>3178251.1332409978</c:v>
                </c:pt>
                <c:pt idx="5">
                  <c:v>632041.87710998952</c:v>
                </c:pt>
                <c:pt idx="6">
                  <c:v>1173765.5277179927</c:v>
                </c:pt>
                <c:pt idx="7">
                  <c:v>1759972.5319190025</c:v>
                </c:pt>
                <c:pt idx="9">
                  <c:v>613498.83443899453</c:v>
                </c:pt>
                <c:pt idx="10">
                  <c:v>1164443.4168829918</c:v>
                </c:pt>
                <c:pt idx="11">
                  <c:v>1637658.362579003</c:v>
                </c:pt>
              </c:numCache>
            </c:numRef>
          </c:val>
        </c:ser>
        <c:ser>
          <c:idx val="2"/>
          <c:order val="4"/>
          <c:tx>
            <c:strRef>
              <c:f>'Overall - Exergy'!$A$52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0907859711519354E-3"/>
                  <c:y val="-4.6263492541969493E-2"/>
                </c:manualLayout>
              </c:layout>
              <c:tx>
                <c:rich>
                  <a:bodyPr/>
                  <a:lstStyle/>
                  <a:p>
                    <a:fld id="{23440FEC-98F9-42B8-BFF7-3BD7A35956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1.6075193909220385E-2"/>
                  <c:y val="-6.8521257709085112E-2"/>
                </c:manualLayout>
              </c:layout>
              <c:tx>
                <c:rich>
                  <a:bodyPr/>
                  <a:lstStyle/>
                  <a:p>
                    <a:fld id="{8C1867FE-4EFB-4241-990F-4B749E49E85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1.618326290422575E-2"/>
                  <c:y val="-8.2432004949237025E-2"/>
                </c:manualLayout>
              </c:layout>
              <c:tx>
                <c:rich>
                  <a:bodyPr/>
                  <a:lstStyle/>
                  <a:p>
                    <a:fld id="{896929D3-D30E-4D8B-A504-575D54A7C25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0907859711519354E-3"/>
                  <c:y val="-3.2352526231481986E-2"/>
                </c:manualLayout>
              </c:layout>
              <c:tx>
                <c:rich>
                  <a:bodyPr/>
                  <a:lstStyle/>
                  <a:p>
                    <a:fld id="{7A9F1379-D983-40C8-AEA9-073F9EFA65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9.1629240982526814E-3"/>
                  <c:y val="-4.069932508811009E-2"/>
                </c:manualLayout>
              </c:layout>
              <c:tx>
                <c:rich>
                  <a:bodyPr/>
                  <a:lstStyle/>
                  <a:p>
                    <a:fld id="{8AB4C37C-389A-4ED2-B4AF-EAEA6E32CD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6183262904225847E-2"/>
                  <c:y val="-5.1827879066164498E-2"/>
                </c:manualLayout>
              </c:layout>
              <c:tx>
                <c:rich>
                  <a:bodyPr/>
                  <a:lstStyle/>
                  <a:p>
                    <a:fld id="{4DAC30B8-ED8D-4D12-B456-4EF27A3370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9.1629240982526814E-3"/>
                  <c:y val="-3.5134938563915086E-2"/>
                </c:manualLayout>
              </c:layout>
              <c:tx>
                <c:rich>
                  <a:bodyPr/>
                  <a:lstStyle/>
                  <a:p>
                    <a:fld id="{79485448-EDF6-4B90-9B97-96F789668A3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5.6527546952661635E-3"/>
                  <c:y val="-4.9045685804066944E-2"/>
                </c:manualLayout>
              </c:layout>
              <c:tx>
                <c:rich>
                  <a:bodyPr/>
                  <a:lstStyle/>
                  <a:p>
                    <a:fld id="{03709382-D99D-4008-A730-222FBCD37F4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9.1991313574488424E-3"/>
                  <c:y val="-5.7392265590359502E-2"/>
                </c:manualLayout>
              </c:layout>
              <c:tx>
                <c:rich>
                  <a:bodyPr/>
                  <a:lstStyle/>
                  <a:p>
                    <a:fld id="{DE9CB62B-796C-4218-8452-39635944B0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Exergy'!$B$52:$N$52</c:f>
              <c:numCache>
                <c:formatCode>_-* #,##0_-;\-* #,##0_-;_-* "-"??_-;_-@_-</c:formatCode>
                <c:ptCount val="13"/>
                <c:pt idx="1">
                  <c:v>923458.00748801231</c:v>
                </c:pt>
                <c:pt idx="2">
                  <c:v>1668004.5301119983</c:v>
                </c:pt>
                <c:pt idx="3">
                  <c:v>2278724.1092420071</c:v>
                </c:pt>
                <c:pt idx="5">
                  <c:v>402759.03957501054</c:v>
                </c:pt>
                <c:pt idx="6">
                  <c:v>749037.31834900379</c:v>
                </c:pt>
                <c:pt idx="7">
                  <c:v>1121497.0581490099</c:v>
                </c:pt>
                <c:pt idx="9">
                  <c:v>541643.48626700044</c:v>
                </c:pt>
                <c:pt idx="10">
                  <c:v>995654.31621600688</c:v>
                </c:pt>
                <c:pt idx="11">
                  <c:v>1324439.4283560067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Exergy'!$B$57:$M$57</c15:f>
                <c15:dlblRangeCache>
                  <c:ptCount val="12"/>
                  <c:pt idx="1">
                    <c:v>6.6%</c:v>
                  </c:pt>
                  <c:pt idx="2">
                    <c:v>12.1%</c:v>
                  </c:pt>
                  <c:pt idx="3">
                    <c:v>17.1%</c:v>
                  </c:pt>
                  <c:pt idx="5">
                    <c:v>3.3%</c:v>
                  </c:pt>
                  <c:pt idx="6">
                    <c:v>6.2%</c:v>
                  </c:pt>
                  <c:pt idx="7">
                    <c:v>9.3%</c:v>
                  </c:pt>
                  <c:pt idx="9">
                    <c:v>3.4%</c:v>
                  </c:pt>
                  <c:pt idx="10">
                    <c:v>6.5%</c:v>
                  </c:pt>
                  <c:pt idx="11">
                    <c:v>9.0%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7833664"/>
        <c:axId val="427831704"/>
      </c:barChart>
      <c:lineChart>
        <c:grouping val="standard"/>
        <c:varyColors val="0"/>
        <c:ser>
          <c:idx val="5"/>
          <c:order val="5"/>
          <c:tx>
            <c:strRef>
              <c:f>'Overall - Exergy'!$A$55</c:f>
              <c:strCache>
                <c:ptCount val="1"/>
                <c:pt idx="0">
                  <c:v>Saving that occurs in EU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12700">
                <a:noFill/>
              </a:ln>
              <a:effectLst/>
            </c:spPr>
          </c:marker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Exergy'!$B$55:$N$55</c:f>
              <c:numCache>
                <c:formatCode>_-* #,##0_-;\-* #,##0_-;_-* "-"??_-;_-@_-</c:formatCode>
                <c:ptCount val="13"/>
                <c:pt idx="1">
                  <c:v>2517169.3036032021</c:v>
                </c:pt>
                <c:pt idx="2">
                  <c:v>4593766.2951928973</c:v>
                </c:pt>
                <c:pt idx="3">
                  <c:v>6386556.2394530997</c:v>
                </c:pt>
                <c:pt idx="5">
                  <c:v>1183478.9539375007</c:v>
                </c:pt>
                <c:pt idx="6">
                  <c:v>2191817.4441139996</c:v>
                </c:pt>
                <c:pt idx="7">
                  <c:v>3278758.7270030975</c:v>
                </c:pt>
                <c:pt idx="9">
                  <c:v>1385945.4875717983</c:v>
                </c:pt>
                <c:pt idx="10">
                  <c:v>2596066.2440382019</c:v>
                </c:pt>
                <c:pt idx="11">
                  <c:v>3529962.8657568991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33664"/>
        <c:axId val="427831704"/>
      </c:lineChart>
      <c:catAx>
        <c:axId val="42783366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27831704"/>
        <c:crosses val="autoZero"/>
        <c:auto val="1"/>
        <c:lblAlgn val="ctr"/>
        <c:lblOffset val="100"/>
        <c:noMultiLvlLbl val="0"/>
      </c:catAx>
      <c:valAx>
        <c:axId val="427831704"/>
        <c:scaling>
          <c:orientation val="maxMin"/>
          <c:max val="13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3366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06047232037172"/>
          <c:y val="0.18740109792051249"/>
          <c:w val="0.79284886100122764"/>
          <c:h val="0.758888905629723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Exergy'!$A$75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Exergy'!$B$75:$N$75</c:f>
              <c:numCache>
                <c:formatCode>_-* #,##0_-;\-* #,##0_-;_-* "-"??_-;_-@_-</c:formatCode>
                <c:ptCount val="13"/>
                <c:pt idx="1">
                  <c:v>17342.633478401229</c:v>
                </c:pt>
                <c:pt idx="2">
                  <c:v>33014.892499400303</c:v>
                </c:pt>
                <c:pt idx="3">
                  <c:v>48407.572283500805</c:v>
                </c:pt>
                <c:pt idx="5">
                  <c:v>11174.079553401098</c:v>
                </c:pt>
                <c:pt idx="6">
                  <c:v>21522.429008200765</c:v>
                </c:pt>
                <c:pt idx="7">
                  <c:v>33013.154001800343</c:v>
                </c:pt>
                <c:pt idx="9">
                  <c:v>6658.0868830997497</c:v>
                </c:pt>
                <c:pt idx="10">
                  <c:v>13439.075509101152</c:v>
                </c:pt>
                <c:pt idx="11">
                  <c:v>19910.81481849961</c:v>
                </c:pt>
              </c:numCache>
            </c:numRef>
          </c:val>
        </c:ser>
        <c:ser>
          <c:idx val="0"/>
          <c:order val="1"/>
          <c:tx>
            <c:strRef>
              <c:f>'Overall - Exergy'!$A$74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Exergy'!$B$74:$N$74</c:f>
              <c:numCache>
                <c:formatCode>_-* #,##0_-;\-* #,##0_-;_-* "-"??_-;_-@_-</c:formatCode>
                <c:ptCount val="13"/>
                <c:pt idx="1">
                  <c:v>99220.18400169909</c:v>
                </c:pt>
                <c:pt idx="2">
                  <c:v>184762.45627550781</c:v>
                </c:pt>
                <c:pt idx="3">
                  <c:v>266097.92161950469</c:v>
                </c:pt>
                <c:pt idx="5">
                  <c:v>40944.734664201736</c:v>
                </c:pt>
                <c:pt idx="6">
                  <c:v>77652.702077299356</c:v>
                </c:pt>
                <c:pt idx="7">
                  <c:v>121216.40868030488</c:v>
                </c:pt>
                <c:pt idx="9">
                  <c:v>60398.878433212638</c:v>
                </c:pt>
                <c:pt idx="10">
                  <c:v>115161.4551551044</c:v>
                </c:pt>
                <c:pt idx="11">
                  <c:v>163181.1131850034</c:v>
                </c:pt>
              </c:numCache>
            </c:numRef>
          </c:val>
        </c:ser>
        <c:ser>
          <c:idx val="3"/>
          <c:order val="2"/>
          <c:tx>
            <c:strRef>
              <c:f>'Overall - Exergy'!$A$77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Exergy'!$B$77:$N$77</c:f>
              <c:numCache>
                <c:formatCode>_-* #,##0_-;\-* #,##0_-;_-* "-"??_-;_-@_-</c:formatCode>
                <c:ptCount val="13"/>
                <c:pt idx="1">
                  <c:v>59129.03718739748</c:v>
                </c:pt>
                <c:pt idx="2">
                  <c:v>110832.42096869648</c:v>
                </c:pt>
                <c:pt idx="3">
                  <c:v>161097.27195489407</c:v>
                </c:pt>
                <c:pt idx="5">
                  <c:v>20936.025190100074</c:v>
                </c:pt>
                <c:pt idx="6">
                  <c:v>40040.084710001945</c:v>
                </c:pt>
                <c:pt idx="7">
                  <c:v>62549.460646599531</c:v>
                </c:pt>
                <c:pt idx="9">
                  <c:v>39213.357435405254</c:v>
                </c:pt>
                <c:pt idx="10">
                  <c:v>74691.145690903068</c:v>
                </c:pt>
                <c:pt idx="11">
                  <c:v>107508.16623580456</c:v>
                </c:pt>
              </c:numCache>
            </c:numRef>
          </c:val>
        </c:ser>
        <c:ser>
          <c:idx val="4"/>
          <c:order val="3"/>
          <c:tx>
            <c:strRef>
              <c:f>'Overall - Exergy'!$A$78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Exergy'!$B$78:$N$78</c:f>
              <c:numCache>
                <c:formatCode>_-* #,##0_-;\-* #,##0_-;_-* "-"??_-;_-@_-</c:formatCode>
                <c:ptCount val="13"/>
                <c:pt idx="1">
                  <c:v>114146.65283299983</c:v>
                </c:pt>
                <c:pt idx="2">
                  <c:v>210046.88055498898</c:v>
                </c:pt>
                <c:pt idx="3">
                  <c:v>298917.9630869925</c:v>
                </c:pt>
                <c:pt idx="5">
                  <c:v>41248.696651995182</c:v>
                </c:pt>
                <c:pt idx="6">
                  <c:v>76294.816285997629</c:v>
                </c:pt>
                <c:pt idx="7">
                  <c:v>118160.97052299976</c:v>
                </c:pt>
                <c:pt idx="9">
                  <c:v>74897.387955993414</c:v>
                </c:pt>
                <c:pt idx="10">
                  <c:v>141275.62384898961</c:v>
                </c:pt>
                <c:pt idx="11">
                  <c:v>197860.2768599987</c:v>
                </c:pt>
              </c:numCache>
            </c:numRef>
          </c:val>
        </c:ser>
        <c:ser>
          <c:idx val="2"/>
          <c:order val="4"/>
          <c:tx>
            <c:strRef>
              <c:f>'Overall - Exergy'!$A$76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0602532289877531E-3"/>
                  <c:y val="-4.5312735303360115E-2"/>
                </c:manualLayout>
              </c:layout>
              <c:tx>
                <c:rich>
                  <a:bodyPr/>
                  <a:lstStyle/>
                  <a:p>
                    <a:fld id="{8F83305A-666D-47A5-95F1-E7247DE761C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1.2515664290397271E-2"/>
                  <c:y val="-6.2353159822176936E-2"/>
                </c:manualLayout>
              </c:layout>
              <c:tx>
                <c:rich>
                  <a:bodyPr/>
                  <a:lstStyle/>
                  <a:p>
                    <a:fld id="{C9A5FE0D-4D77-4C1C-9865-6B96FFD8FD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1.6271497768962469E-2"/>
                  <c:y val="-7.8624509589713634E-2"/>
                </c:manualLayout>
              </c:layout>
              <c:tx>
                <c:rich>
                  <a:bodyPr/>
                  <a:lstStyle/>
                  <a:p>
                    <a:fld id="{B564D927-81C8-42DB-B843-BE4645A7A4B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515940922457332E-2"/>
                  <c:y val="-3.1493763400050265E-2"/>
                </c:manualLayout>
              </c:layout>
              <c:tx>
                <c:rich>
                  <a:bodyPr/>
                  <a:lstStyle/>
                  <a:p>
                    <a:fld id="{1EE7F483-FA29-4CD1-829A-DBDA364F2E7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5.5757958012785935E-3"/>
                  <c:y val="-3.4257557780712232E-2"/>
                </c:manualLayout>
              </c:layout>
              <c:tx>
                <c:rich>
                  <a:bodyPr/>
                  <a:lstStyle/>
                  <a:p>
                    <a:fld id="{3E922792-6BB4-4354-A1D0-14817F3417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9.031206862688209E-3"/>
                  <c:y val="-4.5312952924964837E-2"/>
                </c:manualLayout>
              </c:layout>
              <c:tx>
                <c:rich>
                  <a:bodyPr/>
                  <a:lstStyle/>
                  <a:p>
                    <a:fld id="{DDA95B9C-7B59-4C89-BA6C-074D3A704B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5470260670390133E-3"/>
                  <c:y val="-3.6051412668885195E-2"/>
                </c:manualLayout>
              </c:layout>
              <c:tx>
                <c:rich>
                  <a:bodyPr/>
                  <a:lstStyle/>
                  <a:p>
                    <a:fld id="{AF224612-16FC-4F5C-A324-19CB8E482F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9.0312068626881448E-3"/>
                  <c:y val="-5.0840324064684E-2"/>
                </c:manualLayout>
              </c:layout>
              <c:tx>
                <c:rich>
                  <a:bodyPr/>
                  <a:lstStyle/>
                  <a:p>
                    <a:fld id="{5F89BF1E-B96C-44A4-A924-5DEA941BA03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9.0602532289877202E-3"/>
                  <c:y val="-5.7338069940101731E-2"/>
                </c:manualLayout>
              </c:layout>
              <c:tx>
                <c:rich>
                  <a:bodyPr/>
                  <a:lstStyle/>
                  <a:p>
                    <a:fld id="{6EA3D4E3-5FA4-44BC-B939-F3C29F3A1D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'Overall - Exergy'!$A$49:$N$49</c:f>
              <c:strCache>
                <c:ptCount val="12"/>
                <c:pt idx="3">
                  <c:v>All</c:v>
                </c:pt>
                <c:pt idx="7">
                  <c:v>Putting less in</c:v>
                </c:pt>
                <c:pt idx="11">
                  <c:v>Getting more out</c:v>
                </c:pt>
              </c:strCache>
            </c:strRef>
          </c:cat>
          <c:val>
            <c:numRef>
              <c:f>'Overall - Exergy'!$B$76:$N$76</c:f>
              <c:numCache>
                <c:formatCode>_-* #,##0_-;\-* #,##0_-;_-* "-"??_-;_-@_-</c:formatCode>
                <c:ptCount val="13"/>
                <c:pt idx="1">
                  <c:v>72744.839338004589</c:v>
                </c:pt>
                <c:pt idx="2">
                  <c:v>131892.49761600792</c:v>
                </c:pt>
                <c:pt idx="3">
                  <c:v>181331.56856900454</c:v>
                </c:pt>
                <c:pt idx="5">
                  <c:v>26919.023928001523</c:v>
                </c:pt>
                <c:pt idx="6">
                  <c:v>49576.6125100106</c:v>
                </c:pt>
                <c:pt idx="7">
                  <c:v>76108.619086012244</c:v>
                </c:pt>
                <c:pt idx="9">
                  <c:v>47052.551495999098</c:v>
                </c:pt>
                <c:pt idx="10">
                  <c:v>86852.32922001183</c:v>
                </c:pt>
                <c:pt idx="11">
                  <c:v>115416.99576500058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Exergy'!$B$81:$N$81</c15:f>
                <c15:dlblRangeCache>
                  <c:ptCount val="13"/>
                  <c:pt idx="1">
                    <c:v>5.2%</c:v>
                  </c:pt>
                  <c:pt idx="2">
                    <c:v>9.6%</c:v>
                  </c:pt>
                  <c:pt idx="3">
                    <c:v>13.7%</c:v>
                  </c:pt>
                  <c:pt idx="5">
                    <c:v>2.0%</c:v>
                  </c:pt>
                  <c:pt idx="6">
                    <c:v>3.8%</c:v>
                  </c:pt>
                  <c:pt idx="7">
                    <c:v>5.9%</c:v>
                  </c:pt>
                  <c:pt idx="9">
                    <c:v>3.3%</c:v>
                  </c:pt>
                  <c:pt idx="10">
                    <c:v>6.2%</c:v>
                  </c:pt>
                  <c:pt idx="11">
                    <c:v>8.7%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7832488"/>
        <c:axId val="427835232"/>
      </c:barChart>
      <c:lineChart>
        <c:grouping val="standard"/>
        <c:varyColors val="0"/>
        <c:ser>
          <c:idx val="5"/>
          <c:order val="5"/>
          <c:tx>
            <c:strRef>
              <c:f>'Overall - Exergy'!$A$80</c:f>
              <c:strCache>
                <c:ptCount val="1"/>
                <c:pt idx="0">
                  <c:v>Saving that occurs in UK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12700">
                <a:noFill/>
              </a:ln>
              <a:effectLst/>
            </c:spPr>
          </c:marker>
          <c:cat>
            <c:strRef>
              <c:f>'Overall - Exergy'!$C$49:$N$49</c:f>
              <c:strCache>
                <c:ptCount val="10"/>
                <c:pt idx="1">
                  <c:v>All</c:v>
                </c:pt>
                <c:pt idx="5">
                  <c:v>Putting less in</c:v>
                </c:pt>
                <c:pt idx="9">
                  <c:v>Getting more out</c:v>
                </c:pt>
              </c:strCache>
            </c:strRef>
          </c:cat>
          <c:val>
            <c:numRef>
              <c:f>'Overall - Exergy'!$B$80:$N$80</c:f>
              <c:numCache>
                <c:formatCode>_-* #,##0_-;\-* #,##0_-;_-* "-"??_-;_-@_-</c:formatCode>
                <c:ptCount val="13"/>
                <c:pt idx="1">
                  <c:v>200903.71799882036</c:v>
                </c:pt>
                <c:pt idx="2">
                  <c:v>366247.35741026048</c:v>
                </c:pt>
                <c:pt idx="3">
                  <c:v>503891.0605120901</c:v>
                </c:pt>
                <c:pt idx="5">
                  <c:v>55008.843923680484</c:v>
                </c:pt>
                <c:pt idx="6">
                  <c:v>97755.457868309692</c:v>
                </c:pt>
                <c:pt idx="7">
                  <c:v>147143.45955539029</c:v>
                </c:pt>
                <c:pt idx="9">
                  <c:v>148344.41546154022</c:v>
                </c:pt>
                <c:pt idx="10">
                  <c:v>277437.34929652046</c:v>
                </c:pt>
                <c:pt idx="11">
                  <c:v>376354.61421310995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32488"/>
        <c:axId val="427835232"/>
      </c:lineChart>
      <c:catAx>
        <c:axId val="42783248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27835232"/>
        <c:crosses val="autoZero"/>
        <c:auto val="1"/>
        <c:lblAlgn val="ctr"/>
        <c:lblOffset val="100"/>
        <c:noMultiLvlLbl val="0"/>
      </c:catAx>
      <c:valAx>
        <c:axId val="427835232"/>
        <c:scaling>
          <c:orientation val="maxMin"/>
          <c:max val="1150000.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324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98002805633982E-2"/>
          <c:y val="0.18486931708913973"/>
          <c:w val="0.90094421502643385"/>
          <c:h val="0.754212784878557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Exergy'!$A$41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Exergy'!$N$75:$AO$75</c:f>
              <c:numCache>
                <c:formatCode>_-* #,##0_-;\-* #,##0_-;_-* "-"??_-;_-@_-</c:formatCode>
                <c:ptCount val="28"/>
                <c:pt idx="1">
                  <c:v>1577.0291064996272</c:v>
                </c:pt>
                <c:pt idx="2">
                  <c:v>2855.075875300914</c:v>
                </c:pt>
                <c:pt idx="3">
                  <c:v>3836.4755026996136</c:v>
                </c:pt>
                <c:pt idx="5">
                  <c:v>3841.1088804006577</c:v>
                </c:pt>
                <c:pt idx="6">
                  <c:v>7360.2670406997204</c:v>
                </c:pt>
                <c:pt idx="7">
                  <c:v>10629.560599800199</c:v>
                </c:pt>
                <c:pt idx="9">
                  <c:v>1360.6327801998705</c:v>
                </c:pt>
                <c:pt idx="10">
                  <c:v>3024.27290529944</c:v>
                </c:pt>
                <c:pt idx="11">
                  <c:v>4492.8471969999373</c:v>
                </c:pt>
                <c:pt idx="13">
                  <c:v>991.00754510052502</c:v>
                </c:pt>
                <c:pt idx="14">
                  <c:v>1748.5840769000351</c:v>
                </c:pt>
                <c:pt idx="15">
                  <c:v>3018.5802100002766</c:v>
                </c:pt>
                <c:pt idx="17">
                  <c:v>3737.414791001007</c:v>
                </c:pt>
                <c:pt idx="18">
                  <c:v>8063.6817649006844</c:v>
                </c:pt>
                <c:pt idx="19">
                  <c:v>14334.343780100346</c:v>
                </c:pt>
                <c:pt idx="21">
                  <c:v>3736.9990462008864</c:v>
                </c:pt>
                <c:pt idx="22">
                  <c:v>6129.9437361005694</c:v>
                </c:pt>
                <c:pt idx="23">
                  <c:v>7959.7045860011131</c:v>
                </c:pt>
                <c:pt idx="25">
                  <c:v>2485.7833396010101</c:v>
                </c:pt>
                <c:pt idx="26">
                  <c:v>5356.187716299668</c:v>
                </c:pt>
                <c:pt idx="27">
                  <c:v>7465.075834101066</c:v>
                </c:pt>
              </c:numCache>
            </c:numRef>
          </c:val>
        </c:ser>
        <c:ser>
          <c:idx val="0"/>
          <c:order val="1"/>
          <c:tx>
            <c:strRef>
              <c:f>'Overall - Exergy'!$A$40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Exergy'!$N$74:$AO$74</c:f>
              <c:numCache>
                <c:formatCode>_-* #,##0_-;\-* #,##0_-;_-* "-"??_-;_-@_-</c:formatCode>
                <c:ptCount val="28"/>
                <c:pt idx="1">
                  <c:v>34210.237009108067</c:v>
                </c:pt>
                <c:pt idx="2">
                  <c:v>61885.725647509098</c:v>
                </c:pt>
                <c:pt idx="3">
                  <c:v>80703.515207111835</c:v>
                </c:pt>
                <c:pt idx="5">
                  <c:v>12474.543154701591</c:v>
                </c:pt>
                <c:pt idx="6">
                  <c:v>22874.754321411252</c:v>
                </c:pt>
                <c:pt idx="7">
                  <c:v>31670.189277812839</c:v>
                </c:pt>
                <c:pt idx="9">
                  <c:v>10156.715630203485</c:v>
                </c:pt>
                <c:pt idx="10">
                  <c:v>20948.513676807284</c:v>
                </c:pt>
                <c:pt idx="11">
                  <c:v>30117.133355513215</c:v>
                </c:pt>
                <c:pt idx="13">
                  <c:v>7641.6158852130175</c:v>
                </c:pt>
                <c:pt idx="14">
                  <c:v>13281.695098102093</c:v>
                </c:pt>
                <c:pt idx="15">
                  <c:v>24557.652482613921</c:v>
                </c:pt>
                <c:pt idx="17">
                  <c:v>14646.143261402845</c:v>
                </c:pt>
                <c:pt idx="18">
                  <c:v>32137.324458107352</c:v>
                </c:pt>
                <c:pt idx="19">
                  <c:v>56838.663609206676</c:v>
                </c:pt>
                <c:pt idx="21">
                  <c:v>7779.3088450133801</c:v>
                </c:pt>
                <c:pt idx="22">
                  <c:v>9564.0916279107332</c:v>
                </c:pt>
                <c:pt idx="23">
                  <c:v>14166.832990705967</c:v>
                </c:pt>
                <c:pt idx="25">
                  <c:v>14219.19386421144</c:v>
                </c:pt>
                <c:pt idx="26">
                  <c:v>31225.050968110561</c:v>
                </c:pt>
                <c:pt idx="27">
                  <c:v>43845.927425712347</c:v>
                </c:pt>
              </c:numCache>
            </c:numRef>
          </c:val>
        </c:ser>
        <c:ser>
          <c:idx val="3"/>
          <c:order val="2"/>
          <c:tx>
            <c:strRef>
              <c:f>'Overall - Exergy'!$A$43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Exergy'!$N$77:$AO$77</c:f>
              <c:numCache>
                <c:formatCode>_-* #,##0_-;\-* #,##0_-;_-* "-"??_-;_-@_-</c:formatCode>
                <c:ptCount val="28"/>
                <c:pt idx="1">
                  <c:v>26158.490638494492</c:v>
                </c:pt>
                <c:pt idx="2">
                  <c:v>48448.682911202312</c:v>
                </c:pt>
                <c:pt idx="3">
                  <c:v>66836.419237405062</c:v>
                </c:pt>
                <c:pt idx="5">
                  <c:v>4051.5690249949694</c:v>
                </c:pt>
                <c:pt idx="6">
                  <c:v>7484.4417344033718</c:v>
                </c:pt>
                <c:pt idx="7">
                  <c:v>10438.187701404095</c:v>
                </c:pt>
                <c:pt idx="9">
                  <c:v>7097.3083470910788</c:v>
                </c:pt>
                <c:pt idx="10">
                  <c:v>15027.146128892899</c:v>
                </c:pt>
                <c:pt idx="11">
                  <c:v>21728.733130902052</c:v>
                </c:pt>
                <c:pt idx="13">
                  <c:v>4004.2350329011679</c:v>
                </c:pt>
                <c:pt idx="14">
                  <c:v>6958.5299445986748</c:v>
                </c:pt>
                <c:pt idx="15">
                  <c:v>12791.479833498597</c:v>
                </c:pt>
                <c:pt idx="17">
                  <c:v>6611.5183922946453</c:v>
                </c:pt>
                <c:pt idx="18">
                  <c:v>15266.095268502831</c:v>
                </c:pt>
                <c:pt idx="19">
                  <c:v>27596.193720892072</c:v>
                </c:pt>
                <c:pt idx="21">
                  <c:v>4998.9342273920774</c:v>
                </c:pt>
                <c:pt idx="22">
                  <c:v>5518.0793170928955</c:v>
                </c:pt>
                <c:pt idx="23">
                  <c:v>7561.7513628005981</c:v>
                </c:pt>
                <c:pt idx="25">
                  <c:v>7052.2047495990992</c:v>
                </c:pt>
                <c:pt idx="26">
                  <c:v>15349.098491802812</c:v>
                </c:pt>
                <c:pt idx="27">
                  <c:v>21469.901307702065</c:v>
                </c:pt>
              </c:numCache>
            </c:numRef>
          </c:val>
        </c:ser>
        <c:ser>
          <c:idx val="4"/>
          <c:order val="3"/>
          <c:tx>
            <c:strRef>
              <c:f>'Overall - Exergy'!$A$44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Exergy'!$N$78:$AO$78</c:f>
              <c:numCache>
                <c:formatCode>_-* #,##0_-;\-* #,##0_-;_-* "-"??_-;_-@_-</c:formatCode>
                <c:ptCount val="28"/>
                <c:pt idx="1">
                  <c:v>44829.960596993566</c:v>
                </c:pt>
                <c:pt idx="2">
                  <c:v>80829.023795992136</c:v>
                </c:pt>
                <c:pt idx="3">
                  <c:v>104450.91820299625</c:v>
                </c:pt>
                <c:pt idx="5">
                  <c:v>10367.137801989913</c:v>
                </c:pt>
                <c:pt idx="6">
                  <c:v>19092.552617996931</c:v>
                </c:pt>
                <c:pt idx="7">
                  <c:v>26548.019329994917</c:v>
                </c:pt>
                <c:pt idx="9">
                  <c:v>11606.518871992826</c:v>
                </c:pt>
                <c:pt idx="10">
                  <c:v>23954.902446001768</c:v>
                </c:pt>
                <c:pt idx="11">
                  <c:v>34392.033558994532</c:v>
                </c:pt>
                <c:pt idx="13">
                  <c:v>8954.1558579951525</c:v>
                </c:pt>
                <c:pt idx="14">
                  <c:v>15501.106904000044</c:v>
                </c:pt>
                <c:pt idx="15">
                  <c:v>28724.63214199245</c:v>
                </c:pt>
                <c:pt idx="17">
                  <c:v>13816.689319998026</c:v>
                </c:pt>
                <c:pt idx="18">
                  <c:v>31251.618304997683</c:v>
                </c:pt>
                <c:pt idx="19">
                  <c:v>55691.536030992866</c:v>
                </c:pt>
                <c:pt idx="21">
                  <c:v>10754.894363999367</c:v>
                </c:pt>
                <c:pt idx="22">
                  <c:v>11882.288459002972</c:v>
                </c:pt>
                <c:pt idx="23">
                  <c:v>16282.956102997065</c:v>
                </c:pt>
                <c:pt idx="25">
                  <c:v>15761.495703995228</c:v>
                </c:pt>
                <c:pt idx="26">
                  <c:v>34803.665832996368</c:v>
                </c:pt>
                <c:pt idx="27">
                  <c:v>48994.129629001021</c:v>
                </c:pt>
              </c:numCache>
            </c:numRef>
          </c:val>
        </c:ser>
        <c:ser>
          <c:idx val="2"/>
          <c:order val="4"/>
          <c:tx>
            <c:strRef>
              <c:f>'Overall - Exergy'!$A$42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945789362391869E-3"/>
                  <c:y val="-5.2145446144066444E-2"/>
                </c:manualLayout>
              </c:layout>
              <c:tx>
                <c:rich>
                  <a:bodyPr/>
                  <a:lstStyle/>
                  <a:p>
                    <a:fld id="{A8246885-B47A-4B3C-8735-0436D2B664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6.8878379880705472E-3"/>
                  <c:y val="-7.1485647242998857E-2"/>
                </c:manualLayout>
              </c:layout>
              <c:tx>
                <c:rich>
                  <a:bodyPr/>
                  <a:lstStyle/>
                  <a:p>
                    <a:fld id="{117FB82E-8DCB-45F3-90E3-CA0E5AB44F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3.4873393396800683E-3"/>
                  <c:y val="-7.977430485682703E-2"/>
                </c:manualLayout>
              </c:layout>
              <c:tx>
                <c:rich>
                  <a:bodyPr/>
                  <a:lstStyle/>
                  <a:p>
                    <a:fld id="{EA5E97FC-0C87-4CDA-A963-EF701E9E51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014543127224705E-3"/>
                  <c:y val="-3.0042359173857964E-2"/>
                </c:manualLayout>
              </c:layout>
              <c:tx>
                <c:rich>
                  <a:bodyPr/>
                  <a:lstStyle/>
                  <a:p>
                    <a:fld id="{BFA26E59-25DD-4880-8C8A-76CDFAC19C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3.4733587949523242E-3"/>
                  <c:y val="-4.1093902658962206E-2"/>
                </c:manualLayout>
              </c:layout>
              <c:tx>
                <c:rich>
                  <a:bodyPr/>
                  <a:lstStyle/>
                  <a:p>
                    <a:fld id="{767E6AC2-94A2-4EE5-93F1-1FC3D7F07A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-1.7800997431209648E-3"/>
                  <c:y val="-4.6619674401514322E-2"/>
                </c:manualLayout>
              </c:layout>
              <c:tx>
                <c:rich>
                  <a:bodyPr/>
                  <a:lstStyle/>
                  <a:p>
                    <a:fld id="{06666752-F253-42DF-BA8B-2178CEF0B99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01454312722533E-3"/>
                  <c:y val="-3.0042359173857964E-2"/>
                </c:manualLayout>
              </c:layout>
              <c:tx>
                <c:rich>
                  <a:bodyPr/>
                  <a:lstStyle/>
                  <a:p>
                    <a:fld id="{97411CE9-5972-4F8B-B911-4152125546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5.1805983915114437E-3"/>
                  <c:y val="-4.1093685108893552E-2"/>
                </c:manualLayout>
              </c:layout>
              <c:tx>
                <c:rich>
                  <a:bodyPr/>
                  <a:lstStyle/>
                  <a:p>
                    <a:fld id="{7B2B20CA-AE59-4F10-99F0-E4E2767596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-3.4873393396800526E-3"/>
                  <c:y val="-4.3856788530238264E-2"/>
                </c:manualLayout>
              </c:layout>
              <c:tx>
                <c:rich>
                  <a:bodyPr/>
                  <a:lstStyle/>
                  <a:p>
                    <a:fld id="{56F101A8-5DC2-4B11-9864-F2DDA4D0AB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7800997431209335E-3"/>
                  <c:y val="-2.4516587431305796E-2"/>
                </c:manualLayout>
              </c:layout>
              <c:tx>
                <c:rich>
                  <a:bodyPr/>
                  <a:lstStyle/>
                  <a:p>
                    <a:fld id="{DE0D89DB-92D3-4913-BF70-5A39498E3F1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1.780099743120996E-3"/>
                  <c:y val="-3.2805245045134025E-2"/>
                </c:manualLayout>
              </c:layout>
              <c:tx>
                <c:rich>
                  <a:bodyPr/>
                  <a:lstStyle/>
                  <a:p>
                    <a:fld id="{32374FEB-724F-4561-8568-A830F8C891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-1.7800997431209335E-3"/>
                  <c:y val="-3.5568130916410035E-2"/>
                </c:manualLayout>
              </c:layout>
              <c:tx>
                <c:rich>
                  <a:bodyPr/>
                  <a:lstStyle/>
                  <a:p>
                    <a:fld id="{2626CB37-377B-4B7A-AF16-3AD54E39A4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6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1805983915115062E-3"/>
                  <c:y val="-3.0042359173857915E-2"/>
                </c:manualLayout>
              </c:layout>
              <c:tx>
                <c:rich>
                  <a:bodyPr/>
                  <a:lstStyle/>
                  <a:p>
                    <a:fld id="{ACB70765-A3C0-4CB2-A1C9-27F64BB6441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-5.1804639631968163E-3"/>
                  <c:y val="-4.6619674401514322E-2"/>
                </c:manualLayout>
              </c:layout>
              <c:tx>
                <c:rich>
                  <a:bodyPr/>
                  <a:lstStyle/>
                  <a:p>
                    <a:fld id="{B1DE21DB-8BF7-4912-9956-BBF331CC9A0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-5.1945789362391713E-3"/>
                  <c:y val="-6.3196989629170683E-2"/>
                </c:manualLayout>
              </c:layout>
              <c:tx>
                <c:rich>
                  <a:bodyPr/>
                  <a:lstStyle/>
                  <a:p>
                    <a:fld id="{A21014C3-3D9D-432C-A289-BF50982057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5.1945789362392971E-3"/>
                  <c:y val="-2.7279473302581854E-2"/>
                </c:manualLayout>
              </c:layout>
              <c:tx>
                <c:rich>
                  <a:bodyPr/>
                  <a:lstStyle/>
                  <a:p>
                    <a:fld id="{5F08453C-B2C6-49E4-B29A-43AE0C509D1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>
                <c:manualLayout>
                  <c:x val="-5.2086939092815896E-3"/>
                  <c:y val="-3.5567913366341478E-2"/>
                </c:manualLayout>
              </c:layout>
              <c:tx>
                <c:rich>
                  <a:bodyPr/>
                  <a:lstStyle/>
                  <a:p>
                    <a:fld id="{3EBA4AD4-1DBB-43C6-A670-793423B9DB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>
                <c:manualLayout>
                  <c:x val="-1.7801190354613256E-3"/>
                  <c:y val="-4.1094120209030811E-2"/>
                </c:manualLayout>
              </c:layout>
              <c:tx>
                <c:rich>
                  <a:bodyPr/>
                  <a:lstStyle/>
                  <a:p>
                    <a:fld id="{F0282510-BB53-463A-B85C-8BE09A1685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3.4733587949523242E-3"/>
                  <c:y val="-3.0042359173857964E-2"/>
                </c:manualLayout>
              </c:layout>
              <c:tx>
                <c:rich>
                  <a:bodyPr/>
                  <a:lstStyle/>
                  <a:p>
                    <a:fld id="{AA0CB1AE-22DB-4D58-AF22-4C15AC2B02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-3.4873393396801775E-3"/>
                  <c:y val="-3.8331016787686092E-2"/>
                </c:manualLayout>
              </c:layout>
              <c:tx>
                <c:rich>
                  <a:bodyPr/>
                  <a:lstStyle/>
                  <a:p>
                    <a:fld id="{63524643-53F6-4334-B363-BC37C83B41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1.7800997431209335E-3"/>
                  <c:y val="-5.214544614406634E-2"/>
                </c:manualLayout>
              </c:layout>
              <c:tx>
                <c:rich>
                  <a:bodyPr/>
                  <a:lstStyle/>
                  <a:p>
                    <a:fld id="{46020893-8BF0-4730-955A-76140D63DD0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Exergy'!$N$76:$AO$76</c:f>
              <c:numCache>
                <c:formatCode>_-* #,##0_-;\-* #,##0_-;_-* "-"??_-;_-@_-</c:formatCode>
                <c:ptCount val="28"/>
                <c:pt idx="1">
                  <c:v>27579.578338012099</c:v>
                </c:pt>
                <c:pt idx="2">
                  <c:v>48262.446038007736</c:v>
                </c:pt>
                <c:pt idx="3">
                  <c:v>57191.431230008602</c:v>
                </c:pt>
                <c:pt idx="5">
                  <c:v>8646.9439280033112</c:v>
                </c:pt>
                <c:pt idx="6">
                  <c:v>15780.795984998345</c:v>
                </c:pt>
                <c:pt idx="7">
                  <c:v>21742.821038007736</c:v>
                </c:pt>
                <c:pt idx="9">
                  <c:v>6516.6876019984484</c:v>
                </c:pt>
                <c:pt idx="10">
                  <c:v>13054.57506300509</c:v>
                </c:pt>
                <c:pt idx="11">
                  <c:v>18573.286327004433</c:v>
                </c:pt>
                <c:pt idx="13">
                  <c:v>4604.6290519982576</c:v>
                </c:pt>
                <c:pt idx="14">
                  <c:v>8126.7672840058804</c:v>
                </c:pt>
                <c:pt idx="15">
                  <c:v>14467.831287011504</c:v>
                </c:pt>
                <c:pt idx="17">
                  <c:v>10306.95301900804</c:v>
                </c:pt>
                <c:pt idx="18">
                  <c:v>22764.025865003467</c:v>
                </c:pt>
                <c:pt idx="19">
                  <c:v>40139.203354001045</c:v>
                </c:pt>
                <c:pt idx="21">
                  <c:v>7067.2419980019331</c:v>
                </c:pt>
                <c:pt idx="22">
                  <c:v>8798.2032060027122</c:v>
                </c:pt>
                <c:pt idx="23">
                  <c:v>11815.261248007417</c:v>
                </c:pt>
                <c:pt idx="25">
                  <c:v>9367.648419007659</c:v>
                </c:pt>
                <c:pt idx="26">
                  <c:v>20025.728637009859</c:v>
                </c:pt>
                <c:pt idx="27">
                  <c:v>27786.402009010315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Exergy'!$N$81:$AP$81</c15:f>
                <c15:dlblRangeCache>
                  <c:ptCount val="29"/>
                  <c:pt idx="1">
                    <c:v>1.9%</c:v>
                  </c:pt>
                  <c:pt idx="2">
                    <c:v>3.5%</c:v>
                  </c:pt>
                  <c:pt idx="3">
                    <c:v>4.5%</c:v>
                  </c:pt>
                  <c:pt idx="5">
                    <c:v>0.6%</c:v>
                  </c:pt>
                  <c:pt idx="6">
                    <c:v>1.0%</c:v>
                  </c:pt>
                  <c:pt idx="7">
                    <c:v>1.5%</c:v>
                  </c:pt>
                  <c:pt idx="9">
                    <c:v>0.5%</c:v>
                  </c:pt>
                  <c:pt idx="10">
                    <c:v>1.1%</c:v>
                  </c:pt>
                  <c:pt idx="11">
                    <c:v>1.6%</c:v>
                  </c:pt>
                  <c:pt idx="13">
                    <c:v>0.4%</c:v>
                  </c:pt>
                  <c:pt idx="14">
                    <c:v>0.7%</c:v>
                  </c:pt>
                  <c:pt idx="15">
                    <c:v>1.2%</c:v>
                  </c:pt>
                  <c:pt idx="17">
                    <c:v>0.7%</c:v>
                  </c:pt>
                  <c:pt idx="18">
                    <c:v>1.6%</c:v>
                  </c:pt>
                  <c:pt idx="19">
                    <c:v>2.8%</c:v>
                  </c:pt>
                  <c:pt idx="21">
                    <c:v>0.5%</c:v>
                  </c:pt>
                  <c:pt idx="22">
                    <c:v>0.6%</c:v>
                  </c:pt>
                  <c:pt idx="23">
                    <c:v>0.8%</c:v>
                  </c:pt>
                  <c:pt idx="25">
                    <c:v>0.7%</c:v>
                  </c:pt>
                  <c:pt idx="26">
                    <c:v>1.5%</c:v>
                  </c:pt>
                  <c:pt idx="27">
                    <c:v>2.1%</c:v>
                  </c:pt>
                </c15:dlblRangeCache>
              </c15:datalabelsRange>
            </c:ext>
          </c:extLst>
        </c:ser>
        <c:ser>
          <c:idx val="6"/>
          <c:order val="6"/>
          <c:spPr>
            <a:solidFill>
              <a:schemeClr val="accent5">
                <a:lumMod val="60000"/>
                <a:lumOff val="40000"/>
              </a:schemeClr>
            </a:solidFill>
            <a:ln w="3175"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val>
            <c:numRef>
              <c:f>'Overall - Exergy'!$N$82:$AT$82</c:f>
              <c:numCache>
                <c:formatCode>General</c:formatCode>
                <c:ptCount val="33"/>
                <c:pt idx="29">
                  <c:v>200000</c:v>
                </c:pt>
                <c:pt idx="30">
                  <c:v>250000</c:v>
                </c:pt>
                <c:pt idx="31">
                  <c:v>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7828568"/>
        <c:axId val="427835624"/>
      </c:barChart>
      <c:lineChart>
        <c:grouping val="standard"/>
        <c:varyColors val="0"/>
        <c:ser>
          <c:idx val="5"/>
          <c:order val="5"/>
          <c:tx>
            <c:strRef>
              <c:f>'Overall - Exergy'!$A$46</c:f>
              <c:strCache>
                <c:ptCount val="1"/>
                <c:pt idx="0">
                  <c:v>Saving that occurs in UK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12700">
                <a:noFill/>
              </a:ln>
              <a:effectLst/>
            </c:spPr>
          </c:marker>
          <c:cat>
            <c:strRef>
              <c:f>'Overall - Exergy'!$N$49:$AO$49</c:f>
              <c:strCache>
                <c:ptCount val="27"/>
                <c:pt idx="2">
                  <c:v>Reducing food waste</c:v>
                </c:pt>
                <c:pt idx="6">
                  <c:v>Steel material efficiency</c:v>
                </c:pt>
                <c:pt idx="10">
                  <c:v>Aluminium, plastics, paper, glass, textiles</c:v>
                </c:pt>
                <c:pt idx="14">
                  <c:v>Product refurb &amp; life extension</c:v>
                </c:pt>
                <c:pt idx="18">
                  <c:v>Vehicle production</c:v>
                </c:pt>
                <c:pt idx="22">
                  <c:v>Construction</c:v>
                </c:pt>
                <c:pt idx="26">
                  <c:v>Other equipment</c:v>
                </c:pt>
              </c:strCache>
            </c:strRef>
          </c:cat>
          <c:val>
            <c:numRef>
              <c:f>'Overall - Exergy'!$N$80:$AP$80</c:f>
              <c:numCache>
                <c:formatCode>_-* #,##0_-;\-* #,##0_-;_-* "-"??_-;_-@_-</c:formatCode>
                <c:ptCount val="29"/>
                <c:pt idx="1">
                  <c:v>101133.79041660018</c:v>
                </c:pt>
                <c:pt idx="2">
                  <c:v>180907.41617887001</c:v>
                </c:pt>
                <c:pt idx="3">
                  <c:v>227400.13511156011</c:v>
                </c:pt>
                <c:pt idx="5">
                  <c:v>11735.063387120143</c:v>
                </c:pt>
                <c:pt idx="6">
                  <c:v>21796.395977020264</c:v>
                </c:pt>
                <c:pt idx="7">
                  <c:v>30584.096976200119</c:v>
                </c:pt>
                <c:pt idx="9">
                  <c:v>19959.760909499601</c:v>
                </c:pt>
                <c:pt idx="10">
                  <c:v>41170.562848489732</c:v>
                </c:pt>
                <c:pt idx="11">
                  <c:v>59248.96789463982</c:v>
                </c:pt>
                <c:pt idx="13">
                  <c:v>14484.104283600114</c:v>
                </c:pt>
                <c:pt idx="14">
                  <c:v>24926.146392350085</c:v>
                </c:pt>
                <c:pt idx="15">
                  <c:v>47893.788426440209</c:v>
                </c:pt>
                <c:pt idx="17">
                  <c:v>11551.726397720166</c:v>
                </c:pt>
                <c:pt idx="18">
                  <c:v>27080.577259549871</c:v>
                </c:pt>
                <c:pt idx="19">
                  <c:v>48580.80143208988</c:v>
                </c:pt>
                <c:pt idx="21">
                  <c:v>19717.13414660003</c:v>
                </c:pt>
                <c:pt idx="22">
                  <c:v>23486.480698630214</c:v>
                </c:pt>
                <c:pt idx="23">
                  <c:v>31760.230920099653</c:v>
                </c:pt>
                <c:pt idx="25">
                  <c:v>25184.795405300334</c:v>
                </c:pt>
                <c:pt idx="26">
                  <c:v>57442.670842859894</c:v>
                </c:pt>
                <c:pt idx="27">
                  <c:v>81953.377597900108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828568"/>
        <c:axId val="427835624"/>
      </c:lineChart>
      <c:catAx>
        <c:axId val="427828568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427835624"/>
        <c:crosses val="autoZero"/>
        <c:auto val="1"/>
        <c:lblAlgn val="ctr"/>
        <c:lblOffset val="100"/>
        <c:noMultiLvlLbl val="0"/>
      </c:catAx>
      <c:valAx>
        <c:axId val="427835624"/>
        <c:scaling>
          <c:orientation val="maxMin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2856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1270887975642666"/>
          <c:y val="0.62631228920758042"/>
          <c:w val="0.38643986638363231"/>
          <c:h val="0.3132753620413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7851171824816"/>
          <c:y val="0.14311267437396658"/>
          <c:w val="0.80569679100951352"/>
          <c:h val="0.77608801316786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- Exergy'!$A$84</c:f>
              <c:strCache>
                <c:ptCount val="1"/>
                <c:pt idx="0">
                  <c:v>Saving occurring in UK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'Overall - Exergy'!$B$84:$M$84</c:f>
              <c:numCache>
                <c:formatCode>_-* #,##0_-;\-* #,##0_-;_-* "-"??_-;_-@_-</c:formatCode>
                <c:ptCount val="12"/>
                <c:pt idx="1">
                  <c:v>200903.71799882036</c:v>
                </c:pt>
                <c:pt idx="2">
                  <c:v>366247.35741026048</c:v>
                </c:pt>
                <c:pt idx="5">
                  <c:v>55008.843923680484</c:v>
                </c:pt>
                <c:pt idx="6">
                  <c:v>97755.457868309692</c:v>
                </c:pt>
                <c:pt idx="9">
                  <c:v>148344.41546154022</c:v>
                </c:pt>
                <c:pt idx="10">
                  <c:v>277437.34929652046</c:v>
                </c:pt>
              </c:numCache>
            </c:numRef>
          </c:val>
        </c:ser>
        <c:ser>
          <c:idx val="1"/>
          <c:order val="1"/>
          <c:tx>
            <c:strRef>
              <c:f>'Overall - Exergy'!$A$85</c:f>
              <c:strCache>
                <c:ptCount val="1"/>
                <c:pt idx="0">
                  <c:v>Saving occuring overseas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382716264445033E-2"/>
                  <c:y val="-0.11448995168726463"/>
                </c:manualLayout>
              </c:layout>
              <c:tx>
                <c:rich>
                  <a:bodyPr/>
                  <a:lstStyle/>
                  <a:p>
                    <a:fld id="{491494D9-3234-440F-8824-FF1C58F73E4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6.9135813222251496E-3"/>
                  <c:y val="-0.2003577441235532"/>
                </c:manualLayout>
              </c:layout>
              <c:tx>
                <c:rich>
                  <a:bodyPr/>
                  <a:lstStyle/>
                  <a:p>
                    <a:fld id="{E57B72C1-B558-455A-941F-803BFF359F0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370371983337788E-2"/>
                  <c:y val="-7.155614937507461E-2"/>
                </c:manualLayout>
              </c:layout>
              <c:tx>
                <c:rich>
                  <a:bodyPr/>
                  <a:lstStyle/>
                  <a:p>
                    <a:fld id="{53233B2E-4BAD-415F-AD93-C0176EBE98B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-6.3373763354608377E-17"/>
                  <c:y val="-0.11687535073873936"/>
                </c:manualLayout>
              </c:layout>
              <c:tx>
                <c:rich>
                  <a:bodyPr/>
                  <a:lstStyle/>
                  <a:p>
                    <a:fld id="{232FB99D-9192-4431-8700-869270FA7F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827162644450426E-2"/>
                  <c:y val="-6.4400515656376334E-2"/>
                </c:manualLayout>
              </c:layout>
              <c:tx>
                <c:rich>
                  <a:bodyPr/>
                  <a:lstStyle/>
                  <a:p>
                    <a:fld id="{BDB7D37C-57AA-4E54-BD76-A37D9B81A91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-6.9135813222252762E-3"/>
                  <c:y val="-0.11210492825960705"/>
                </c:manualLayout>
              </c:layout>
              <c:tx>
                <c:rich>
                  <a:bodyPr/>
                  <a:lstStyle/>
                  <a:p>
                    <a:fld id="{4AF8FEFF-42A8-4458-90F7-E013D7D35D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'Overall - Exergy'!$B$85:$M$85</c:f>
              <c:numCache>
                <c:formatCode>_-* #,##0_-;\-* #,##0_-;_-* "-"??_-;_-@_-</c:formatCode>
                <c:ptCount val="12"/>
                <c:pt idx="1">
                  <c:v>161679.62883968186</c:v>
                </c:pt>
                <c:pt idx="2">
                  <c:v>304301.79050434101</c:v>
                </c:pt>
                <c:pt idx="5">
                  <c:v>86213.716064019129</c:v>
                </c:pt>
                <c:pt idx="6">
                  <c:v>167331.1867232006</c:v>
                </c:pt>
                <c:pt idx="9">
                  <c:v>79875.846742169932</c:v>
                </c:pt>
                <c:pt idx="10">
                  <c:v>153982.28012758959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Exergy'!$B$86:$M$86</c15:f>
                <c15:dlblRangeCache>
                  <c:ptCount val="12"/>
                  <c:pt idx="1">
                    <c:v>5.2%</c:v>
                  </c:pt>
                  <c:pt idx="2">
                    <c:v>9.6%</c:v>
                  </c:pt>
                  <c:pt idx="5">
                    <c:v>2.0%</c:v>
                  </c:pt>
                  <c:pt idx="6">
                    <c:v>3.8%</c:v>
                  </c:pt>
                  <c:pt idx="9">
                    <c:v>3.3%</c:v>
                  </c:pt>
                  <c:pt idx="10">
                    <c:v>6.2%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7834056"/>
        <c:axId val="427830136"/>
      </c:barChart>
      <c:catAx>
        <c:axId val="427834056"/>
        <c:scaling>
          <c:orientation val="minMax"/>
        </c:scaling>
        <c:delete val="1"/>
        <c:axPos val="t"/>
        <c:majorTickMark val="none"/>
        <c:minorTickMark val="none"/>
        <c:tickLblPos val="nextTo"/>
        <c:crossAx val="427830136"/>
        <c:crosses val="autoZero"/>
        <c:auto val="1"/>
        <c:lblAlgn val="ctr"/>
        <c:lblOffset val="100"/>
        <c:noMultiLvlLbl val="0"/>
      </c:catAx>
      <c:valAx>
        <c:axId val="427830136"/>
        <c:scaling>
          <c:orientation val="maxMin"/>
          <c:max val="7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3405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063184689520319"/>
          <c:y val="0.69409647071373792"/>
          <c:w val="0.60169932562641404"/>
          <c:h val="0.19051902947820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71003534488225"/>
          <c:y val="0.14332920884889389"/>
          <c:w val="0.876459929284088"/>
          <c:h val="0.83048031496062991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val>
            <c:numRef>
              <c:f>'Overall - Exergy'!$N$84:$AO$84</c:f>
              <c:numCache>
                <c:formatCode>_-* #,##0_-;\-* #,##0_-;_-* "-"??_-;_-@_-</c:formatCode>
                <c:ptCount val="28"/>
                <c:pt idx="1">
                  <c:v>101133.79041660018</c:v>
                </c:pt>
                <c:pt idx="2">
                  <c:v>180907.41617887001</c:v>
                </c:pt>
                <c:pt idx="5">
                  <c:v>11735.063387120143</c:v>
                </c:pt>
                <c:pt idx="6">
                  <c:v>21796.395977020264</c:v>
                </c:pt>
                <c:pt idx="9">
                  <c:v>19959.760909499601</c:v>
                </c:pt>
                <c:pt idx="10">
                  <c:v>41170.562848489732</c:v>
                </c:pt>
                <c:pt idx="13">
                  <c:v>14484.104283600114</c:v>
                </c:pt>
                <c:pt idx="14">
                  <c:v>24926.146392350085</c:v>
                </c:pt>
                <c:pt idx="17">
                  <c:v>11551.726397720166</c:v>
                </c:pt>
                <c:pt idx="18">
                  <c:v>27080.577259549871</c:v>
                </c:pt>
                <c:pt idx="21">
                  <c:v>19717.13414660003</c:v>
                </c:pt>
                <c:pt idx="22">
                  <c:v>23486.480698630214</c:v>
                </c:pt>
                <c:pt idx="25">
                  <c:v>25184.795405300334</c:v>
                </c:pt>
                <c:pt idx="26">
                  <c:v>57442.670842859894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74232598357109E-3"/>
                  <c:y val="-7.6190101237345334E-2"/>
                </c:manualLayout>
              </c:layout>
              <c:tx>
                <c:rich>
                  <a:bodyPr/>
                  <a:lstStyle/>
                  <a:p>
                    <a:fld id="{925BD3CF-CF7A-41BF-A923-5E57E937528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1.7293558149589277E-3"/>
                  <c:y val="-0.10714248218972629"/>
                </c:manualLayout>
              </c:layout>
              <c:tx>
                <c:rich>
                  <a:bodyPr/>
                  <a:lstStyle/>
                  <a:p>
                    <a:fld id="{21793AD7-2841-49CD-B046-4F5EC9A9E51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917423259835743E-3"/>
                  <c:y val="-6.6665916760404953E-2"/>
                </c:manualLayout>
              </c:layout>
              <c:tx>
                <c:rich>
                  <a:bodyPr/>
                  <a:lstStyle/>
                  <a:p>
                    <a:fld id="{1DBC98E3-C63F-4A9D-950D-0665B2433D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0"/>
                  <c:y val="-0.10952324709411324"/>
                </c:manualLayout>
              </c:layout>
              <c:tx>
                <c:rich>
                  <a:bodyPr/>
                  <a:lstStyle/>
                  <a:p>
                    <a:fld id="{D55CC2E3-0303-4E10-9D95-21174B8926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9174232598357109E-3"/>
                  <c:y val="-4.9999437570303666E-2"/>
                </c:manualLayout>
              </c:layout>
              <c:tx>
                <c:rich>
                  <a:bodyPr/>
                  <a:lstStyle/>
                  <a:p>
                    <a:fld id="{9E91ABAD-38C4-4F74-88C2-0C4C4377A3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>
                <c:manualLayout>
                  <c:x val="0"/>
                  <c:y val="-7.8571053618297707E-2"/>
                </c:manualLayout>
              </c:layout>
              <c:tx>
                <c:rich>
                  <a:bodyPr/>
                  <a:lstStyle/>
                  <a:p>
                    <a:fld id="{569147B9-094C-4ADA-84B1-6FAE6174690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1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646779074794702E-3"/>
                  <c:y val="-4.0475628046494141E-2"/>
                </c:manualLayout>
              </c:layout>
              <c:tx>
                <c:rich>
                  <a:bodyPr/>
                  <a:lstStyle/>
                  <a:p>
                    <a:fld id="{27225C07-A4F5-4D3F-8A8B-D4BA034D15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1.7293558149589913E-3"/>
                  <c:y val="-5.4761529808773857E-2"/>
                </c:manualLayout>
              </c:layout>
              <c:tx>
                <c:rich>
                  <a:bodyPr/>
                  <a:lstStyle/>
                  <a:p>
                    <a:fld id="{E8C06213-1BCC-4F21-813D-B03F0C282E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1880674448767832E-3"/>
                  <c:y val="-8.5713723284589427E-2"/>
                </c:manualLayout>
              </c:layout>
              <c:tx>
                <c:rich>
                  <a:bodyPr/>
                  <a:lstStyle/>
                  <a:p>
                    <a:fld id="{018C45D9-9CC7-401B-AF36-9E6EC852655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>
                <c:manualLayout>
                  <c:x val="0"/>
                  <c:y val="-0.16428533933258344"/>
                </c:manualLayout>
              </c:layout>
              <c:tx>
                <c:rich>
                  <a:bodyPr/>
                  <a:lstStyle/>
                  <a:p>
                    <a:fld id="{57E89D66-A6CA-4C02-9F18-9C6B3BD2FE4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9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6467790747946395E-3"/>
                  <c:y val="-4.5237532808398949E-2"/>
                </c:manualLayout>
              </c:layout>
              <c:tx>
                <c:rich>
                  <a:bodyPr/>
                  <a:lstStyle/>
                  <a:p>
                    <a:fld id="{D6E153FB-DD9B-4B3A-9A96-17BC03DB1A5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2"/>
              <c:layout>
                <c:manualLayout>
                  <c:x val="-1.7293558149589277E-3"/>
                  <c:y val="-6.4285151856017991E-2"/>
                </c:manualLayout>
              </c:layout>
              <c:tx>
                <c:rich>
                  <a:bodyPr/>
                  <a:lstStyle/>
                  <a:p>
                    <a:fld id="{A51432A2-8529-4CFA-ACDC-1AABF35DF68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6.9174232598357109E-3"/>
                  <c:y val="-6.6666104236970378E-2"/>
                </c:manualLayout>
              </c:layout>
              <c:tx>
                <c:rich>
                  <a:bodyPr/>
                  <a:lstStyle/>
                  <a:p>
                    <a:fld id="{4023D937-1D21-46D0-8427-DFF66AEE1FE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1.7293558149588009E-3"/>
                  <c:y val="-0.11190438695163105"/>
                </c:manualLayout>
              </c:layout>
              <c:tx>
                <c:rich>
                  <a:bodyPr/>
                  <a:lstStyle/>
                  <a:p>
                    <a:fld id="{D538D3DA-A9A0-4F51-BCB5-FA01A77A3D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'Overall - Exergy'!$N$85:$AO$85</c:f>
              <c:numCache>
                <c:formatCode>_-* #,##0_-;\-* #,##0_-;_-* "-"??_-;_-@_-</c:formatCode>
                <c:ptCount val="28"/>
                <c:pt idx="1">
                  <c:v>33221.505272507668</c:v>
                </c:pt>
                <c:pt idx="2">
                  <c:v>61373.538089142181</c:v>
                </c:pt>
                <c:pt idx="5">
                  <c:v>27646.239402970299</c:v>
                </c:pt>
                <c:pt idx="6">
                  <c:v>50796.415722489357</c:v>
                </c:pt>
                <c:pt idx="9">
                  <c:v>16778.102321986109</c:v>
                </c:pt>
                <c:pt idx="10">
                  <c:v>34838.847371516749</c:v>
                </c:pt>
                <c:pt idx="13">
                  <c:v>11711.539089608006</c:v>
                </c:pt>
                <c:pt idx="14">
                  <c:v>20690.536915256642</c:v>
                </c:pt>
                <c:pt idx="17">
                  <c:v>37566.992385984398</c:v>
                </c:pt>
                <c:pt idx="18">
                  <c:v>82402.168401962146</c:v>
                </c:pt>
                <c:pt idx="21">
                  <c:v>14620.244334007613</c:v>
                </c:pt>
                <c:pt idx="22">
                  <c:v>18406.125647479668</c:v>
                </c:pt>
                <c:pt idx="25">
                  <c:v>23701.530671114102</c:v>
                </c:pt>
                <c:pt idx="26">
                  <c:v>49317.060803359374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'Overall - Exergy'!$N$86:$AO$86</c15:f>
                <c15:dlblRangeCache>
                  <c:ptCount val="28"/>
                  <c:pt idx="1">
                    <c:v>1.9%</c:v>
                  </c:pt>
                  <c:pt idx="2">
                    <c:v>3.5%</c:v>
                  </c:pt>
                  <c:pt idx="5">
                    <c:v>0.6%</c:v>
                  </c:pt>
                  <c:pt idx="6">
                    <c:v>1.0%</c:v>
                  </c:pt>
                  <c:pt idx="9">
                    <c:v>0.5%</c:v>
                  </c:pt>
                  <c:pt idx="10">
                    <c:v>1.1%</c:v>
                  </c:pt>
                  <c:pt idx="13">
                    <c:v>0.4%</c:v>
                  </c:pt>
                  <c:pt idx="14">
                    <c:v>0.7%</c:v>
                  </c:pt>
                  <c:pt idx="17">
                    <c:v>0.7%</c:v>
                  </c:pt>
                  <c:pt idx="18">
                    <c:v>1.6%</c:v>
                  </c:pt>
                  <c:pt idx="21">
                    <c:v>0.5%</c:v>
                  </c:pt>
                  <c:pt idx="22">
                    <c:v>0.6%</c:v>
                  </c:pt>
                  <c:pt idx="25">
                    <c:v>0.7%</c:v>
                  </c:pt>
                  <c:pt idx="26">
                    <c:v>1.5%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7834840"/>
        <c:axId val="427834448"/>
      </c:barChart>
      <c:catAx>
        <c:axId val="427834840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427834448"/>
        <c:crosses val="autoZero"/>
        <c:auto val="1"/>
        <c:lblAlgn val="ctr"/>
        <c:lblOffset val="100"/>
        <c:noMultiLvlLbl val="0"/>
      </c:catAx>
      <c:valAx>
        <c:axId val="427834448"/>
        <c:scaling>
          <c:orientation val="maxMin"/>
          <c:max val="2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3484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6518353572595"/>
          <c:y val="0.13379682356173911"/>
          <c:w val="0.80030204815606054"/>
          <c:h val="0.66315018258496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- PE'!$A$5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PE'!$B$5:$E$5</c:f>
              <c:numCache>
                <c:formatCode>_-* #,##0_-;\-* #,##0_-;_-* "-"??_-;_-@_-</c:formatCode>
                <c:ptCount val="4"/>
                <c:pt idx="0">
                  <c:v>135658550.53259999</c:v>
                </c:pt>
                <c:pt idx="1">
                  <c:v>125919907.11768299</c:v>
                </c:pt>
                <c:pt idx="2">
                  <c:v>118199284.71737599</c:v>
                </c:pt>
                <c:pt idx="3">
                  <c:v>111231452.555893</c:v>
                </c:pt>
              </c:numCache>
            </c:numRef>
          </c:val>
        </c:ser>
        <c:ser>
          <c:idx val="1"/>
          <c:order val="1"/>
          <c:tx>
            <c:strRef>
              <c:f>'Overall - PE'!$A$6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PE'!$B$6:$E$6</c:f>
              <c:numCache>
                <c:formatCode>_-* #,##0_-;\-* #,##0_-;_-* "-"??_-;_-@_-</c:formatCode>
                <c:ptCount val="4"/>
                <c:pt idx="0">
                  <c:v>158343010.72999999</c:v>
                </c:pt>
                <c:pt idx="1">
                  <c:v>152877596.92460299</c:v>
                </c:pt>
                <c:pt idx="2">
                  <c:v>148700916.636417</c:v>
                </c:pt>
                <c:pt idx="3">
                  <c:v>144831877.57961601</c:v>
                </c:pt>
              </c:numCache>
            </c:numRef>
          </c:val>
        </c:ser>
        <c:ser>
          <c:idx val="2"/>
          <c:order val="2"/>
          <c:tx>
            <c:strRef>
              <c:f>'Overall - PE'!$A$7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PE'!$B$7:$E$7</c:f>
              <c:numCache>
                <c:formatCode>_-* #,##0_-;\-* #,##0_-;_-* "-"??_-;_-@_-</c:formatCode>
                <c:ptCount val="4"/>
                <c:pt idx="0">
                  <c:v>120916376.46699999</c:v>
                </c:pt>
                <c:pt idx="1">
                  <c:v>113416937.776935</c:v>
                </c:pt>
                <c:pt idx="2">
                  <c:v>107841214.82323401</c:v>
                </c:pt>
                <c:pt idx="3">
                  <c:v>104461074.643549</c:v>
                </c:pt>
              </c:numCache>
            </c:numRef>
          </c:val>
        </c:ser>
        <c:ser>
          <c:idx val="3"/>
          <c:order val="3"/>
          <c:tx>
            <c:strRef>
              <c:f>'Overall - PE'!$A$8</c:f>
              <c:strCache>
                <c:ptCount val="1"/>
                <c:pt idx="0">
                  <c:v>Electricity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PE'!$B$8:$E$8</c:f>
              <c:numCache>
                <c:formatCode>_-* #,##0_-;\-* #,##0_-;_-* "-"??_-;_-@_-</c:formatCode>
                <c:ptCount val="4"/>
                <c:pt idx="0">
                  <c:v>43502247.112617001</c:v>
                </c:pt>
                <c:pt idx="1">
                  <c:v>41103702.777790003</c:v>
                </c:pt>
                <c:pt idx="2">
                  <c:v>39156560.526760101</c:v>
                </c:pt>
                <c:pt idx="3">
                  <c:v>37433737.195294701</c:v>
                </c:pt>
              </c:numCache>
            </c:numRef>
          </c:val>
        </c:ser>
        <c:ser>
          <c:idx val="4"/>
          <c:order val="4"/>
          <c:tx>
            <c:strRef>
              <c:f>'Overall - PE'!$A$9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dk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PE'!$B$9:$E$9</c:f>
              <c:numCache>
                <c:formatCode>_-* #,##0_-;\-* #,##0_-;_-* "-"??_-;_-@_-</c:formatCode>
                <c:ptCount val="4"/>
                <c:pt idx="0">
                  <c:v>50200504.381387003</c:v>
                </c:pt>
                <c:pt idx="1">
                  <c:v>48469167.911826797</c:v>
                </c:pt>
                <c:pt idx="2">
                  <c:v>47338217.871201903</c:v>
                </c:pt>
                <c:pt idx="3">
                  <c:v>46261505.3633717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7829352"/>
        <c:axId val="427829744"/>
      </c:barChart>
      <c:catAx>
        <c:axId val="427829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7829744"/>
        <c:crosses val="autoZero"/>
        <c:auto val="1"/>
        <c:lblAlgn val="ctr"/>
        <c:lblOffset val="100"/>
        <c:noMultiLvlLbl val="0"/>
      </c:catAx>
      <c:valAx>
        <c:axId val="427829744"/>
        <c:scaling>
          <c:orientation val="minMax"/>
          <c:max val="59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82935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6518353572595"/>
          <c:y val="0.15795747997390633"/>
          <c:w val="0.80030204815606054"/>
          <c:h val="0.646254687177064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Exergy'!$A$18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Exergy'!$B$18:$E$18</c:f>
              <c:numCache>
                <c:formatCode>_-* #,##0_-;\-* #,##0_-;_-* "-"??_-;_-@_-</c:formatCode>
                <c:ptCount val="4"/>
                <c:pt idx="0">
                  <c:v>2049243.26083231</c:v>
                </c:pt>
                <c:pt idx="1">
                  <c:v>1803808.5769773701</c:v>
                </c:pt>
                <c:pt idx="2">
                  <c:v>1585600.29295918</c:v>
                </c:pt>
                <c:pt idx="3">
                  <c:v>1382868.0873731901</c:v>
                </c:pt>
              </c:numCache>
            </c:numRef>
          </c:val>
        </c:ser>
        <c:ser>
          <c:idx val="0"/>
          <c:order val="1"/>
          <c:tx>
            <c:strRef>
              <c:f>'Overall - Exergy'!$A$17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Exergy'!$B$17:$E$17</c:f>
              <c:numCache>
                <c:formatCode>_-* #,##0_-;\-* #,##0_-;_-* "-"??_-;_-@_-</c:formatCode>
                <c:ptCount val="4"/>
                <c:pt idx="0">
                  <c:v>12549203.6616184</c:v>
                </c:pt>
                <c:pt idx="1">
                  <c:v>11689297.5436235</c:v>
                </c:pt>
                <c:pt idx="2">
                  <c:v>10965432.0032587</c:v>
                </c:pt>
                <c:pt idx="3">
                  <c:v>10294751.530059701</c:v>
                </c:pt>
              </c:numCache>
            </c:numRef>
          </c:val>
        </c:ser>
        <c:ser>
          <c:idx val="3"/>
          <c:order val="2"/>
          <c:tx>
            <c:strRef>
              <c:f>'Overall - Exergy'!$A$20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Exergy'!$B$20:$E$20</c:f>
              <c:numCache>
                <c:formatCode>_-* #,##0_-;\-* #,##0_-;_-* "-"??_-;_-@_-</c:formatCode>
                <c:ptCount val="4"/>
                <c:pt idx="0">
                  <c:v>10740531.864948001</c:v>
                </c:pt>
                <c:pt idx="1">
                  <c:v>10094800.3536555</c:v>
                </c:pt>
                <c:pt idx="2">
                  <c:v>9539743.6833345108</c:v>
                </c:pt>
                <c:pt idx="3">
                  <c:v>9039353.1594190206</c:v>
                </c:pt>
              </c:numCache>
            </c:numRef>
          </c:val>
        </c:ser>
        <c:ser>
          <c:idx val="4"/>
          <c:order val="3"/>
          <c:tx>
            <c:strRef>
              <c:f>'Overall - Exergy'!$A$21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Exergy'!$B$21:$E$21</c:f>
              <c:numCache>
                <c:formatCode>_-* #,##0_-;\-* #,##0_-;_-* "-"??_-;_-@_-</c:formatCode>
                <c:ptCount val="4"/>
                <c:pt idx="0">
                  <c:v>19426703.540005598</c:v>
                </c:pt>
                <c:pt idx="1">
                  <c:v>18371017.903496999</c:v>
                </c:pt>
                <c:pt idx="2">
                  <c:v>17490916.4604588</c:v>
                </c:pt>
                <c:pt idx="3">
                  <c:v>16692544.4258756</c:v>
                </c:pt>
              </c:numCache>
            </c:numRef>
          </c:val>
        </c:ser>
        <c:ser>
          <c:idx val="2"/>
          <c:order val="4"/>
          <c:tx>
            <c:strRef>
              <c:f>'Overall - Exergy'!$A$19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Exergy'!$B$19:$E$19</c:f>
              <c:numCache>
                <c:formatCode>_-* #,##0_-;\-* #,##0_-;_-* "-"??_-;_-@_-</c:formatCode>
                <c:ptCount val="4"/>
                <c:pt idx="0">
                  <c:v>16429656.876176599</c:v>
                </c:pt>
                <c:pt idx="1">
                  <c:v>15702651.0228556</c:v>
                </c:pt>
                <c:pt idx="2">
                  <c:v>15118924.3449311</c:v>
                </c:pt>
                <c:pt idx="3">
                  <c:v>14669280.6865789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86904"/>
        <c:axId val="127488472"/>
      </c:barChart>
      <c:catAx>
        <c:axId val="127486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488472"/>
        <c:crosses val="autoZero"/>
        <c:auto val="1"/>
        <c:lblAlgn val="ctr"/>
        <c:lblOffset val="100"/>
        <c:noMultiLvlLbl val="0"/>
      </c:catAx>
      <c:valAx>
        <c:axId val="127488472"/>
        <c:scaling>
          <c:orientation val="minMax"/>
          <c:max val="64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8690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6503449097157"/>
          <c:y val="0.12985462836553696"/>
          <c:w val="0.80030204815606054"/>
          <c:h val="0.66913501505490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- PE'!$A$17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PE'!$B$17:$E$17</c:f>
              <c:numCache>
                <c:formatCode>_-* #,##0_-;\-* #,##0_-;_-* "-"??_-;_-@_-</c:formatCode>
                <c:ptCount val="4"/>
                <c:pt idx="0">
                  <c:v>7781998.6645999998</c:v>
                </c:pt>
                <c:pt idx="1">
                  <c:v>7488484.8140661502</c:v>
                </c:pt>
                <c:pt idx="2">
                  <c:v>7235273.3201146498</c:v>
                </c:pt>
                <c:pt idx="3">
                  <c:v>7001223.1135954103</c:v>
                </c:pt>
              </c:numCache>
            </c:numRef>
          </c:val>
        </c:ser>
        <c:ser>
          <c:idx val="1"/>
          <c:order val="1"/>
          <c:tx>
            <c:strRef>
              <c:f>'Overall - PE'!$A$18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PE'!$B$18:$E$18</c:f>
              <c:numCache>
                <c:formatCode>_-* #,##0_-;\-* #,##0_-;_-* "-"??_-;_-@_-</c:formatCode>
                <c:ptCount val="4"/>
                <c:pt idx="0">
                  <c:v>4632024.8</c:v>
                </c:pt>
                <c:pt idx="1">
                  <c:v>4494562.75840957</c:v>
                </c:pt>
                <c:pt idx="2">
                  <c:v>4388151.2014535703</c:v>
                </c:pt>
                <c:pt idx="3">
                  <c:v>4302964.4161578901</c:v>
                </c:pt>
              </c:numCache>
            </c:numRef>
          </c:val>
        </c:ser>
        <c:ser>
          <c:idx val="2"/>
          <c:order val="2"/>
          <c:tx>
            <c:strRef>
              <c:f>'Overall - PE'!$A$19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PE'!$B$19:$E$19</c:f>
              <c:numCache>
                <c:formatCode>_-* #,##0_-;\-* #,##0_-;_-* "-"??_-;_-@_-</c:formatCode>
                <c:ptCount val="4"/>
                <c:pt idx="0">
                  <c:v>7368451.6670000004</c:v>
                </c:pt>
                <c:pt idx="1">
                  <c:v>6940741.3080214197</c:v>
                </c:pt>
                <c:pt idx="2">
                  <c:v>6624741.0226682797</c:v>
                </c:pt>
                <c:pt idx="3">
                  <c:v>6454126.2600342799</c:v>
                </c:pt>
              </c:numCache>
            </c:numRef>
          </c:val>
        </c:ser>
        <c:ser>
          <c:idx val="3"/>
          <c:order val="3"/>
          <c:tx>
            <c:strRef>
              <c:f>'Overall - PE'!$A$20</c:f>
              <c:strCache>
                <c:ptCount val="1"/>
                <c:pt idx="0">
                  <c:v>Electricity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PE'!$B$20:$E$20</c:f>
              <c:numCache>
                <c:formatCode>_-* #,##0_-;\-* #,##0_-;_-* "-"??_-;_-@_-</c:formatCode>
                <c:ptCount val="4"/>
                <c:pt idx="0">
                  <c:v>3510483.0715056299</c:v>
                </c:pt>
                <c:pt idx="1">
                  <c:v>3332233.72638905</c:v>
                </c:pt>
                <c:pt idx="2">
                  <c:v>3190637.5285939099</c:v>
                </c:pt>
                <c:pt idx="3">
                  <c:v>3074863.8901895499</c:v>
                </c:pt>
              </c:numCache>
            </c:numRef>
          </c:val>
        </c:ser>
        <c:ser>
          <c:idx val="4"/>
          <c:order val="4"/>
          <c:tx>
            <c:strRef>
              <c:f>'Overall - PE'!$A$21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dk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PE'!$B$21:$E$21</c:f>
              <c:numCache>
                <c:formatCode>_-* #,##0_-;\-* #,##0_-;_-* "-"??_-;_-@_-</c:formatCode>
                <c:ptCount val="4"/>
                <c:pt idx="0">
                  <c:v>4298117.5903869998</c:v>
                </c:pt>
                <c:pt idx="1">
                  <c:v>4006529.34101944</c:v>
                </c:pt>
                <c:pt idx="2">
                  <c:v>3763220.2539970698</c:v>
                </c:pt>
                <c:pt idx="3">
                  <c:v>3536524.7366353301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149576"/>
        <c:axId val="426150752"/>
      </c:barChart>
      <c:catAx>
        <c:axId val="426149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150752"/>
        <c:crosses val="autoZero"/>
        <c:auto val="1"/>
        <c:lblAlgn val="ctr"/>
        <c:lblOffset val="100"/>
        <c:noMultiLvlLbl val="0"/>
      </c:catAx>
      <c:valAx>
        <c:axId val="4261507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4957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81796163464099"/>
          <c:y val="0.14126377272648061"/>
          <c:w val="0.83625969051385873"/>
          <c:h val="0.65568305210103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- PE'!$A$27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PE'!$B$27:$E$27</c:f>
              <c:numCache>
                <c:formatCode>_-* #,##0_-;\-* #,##0_-;_-* "-"??_-;_-@_-</c:formatCode>
                <c:ptCount val="4"/>
                <c:pt idx="0">
                  <c:v>426616.4</c:v>
                </c:pt>
                <c:pt idx="1">
                  <c:v>419879.349820517</c:v>
                </c:pt>
                <c:pt idx="2">
                  <c:v>414947.34454359999</c:v>
                </c:pt>
                <c:pt idx="3">
                  <c:v>411219.17107511201</c:v>
                </c:pt>
              </c:numCache>
            </c:numRef>
          </c:val>
        </c:ser>
        <c:ser>
          <c:idx val="1"/>
          <c:order val="1"/>
          <c:tx>
            <c:strRef>
              <c:f>'Overall - PE'!$A$28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PE'!$B$28:$E$28</c:f>
              <c:numCache>
                <c:formatCode>_-* #,##0_-;\-* #,##0_-;_-* "-"??_-;_-@_-</c:formatCode>
                <c:ptCount val="4"/>
                <c:pt idx="0">
                  <c:v>3051500</c:v>
                </c:pt>
                <c:pt idx="1">
                  <c:v>2973397.9798564301</c:v>
                </c:pt>
                <c:pt idx="2">
                  <c:v>2912602.8762159399</c:v>
                </c:pt>
                <c:pt idx="3">
                  <c:v>2859218.8955555698</c:v>
                </c:pt>
              </c:numCache>
            </c:numRef>
          </c:val>
        </c:ser>
        <c:ser>
          <c:idx val="2"/>
          <c:order val="2"/>
          <c:tx>
            <c:strRef>
              <c:f>'Overall - PE'!$A$29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PE'!$B$29:$E$29</c:f>
              <c:numCache>
                <c:formatCode>_-* #,##0_-;\-* #,##0_-;_-* "-"??_-;_-@_-</c:formatCode>
                <c:ptCount val="4"/>
                <c:pt idx="0">
                  <c:v>3021730</c:v>
                </c:pt>
                <c:pt idx="1">
                  <c:v>2874254.98189701</c:v>
                </c:pt>
                <c:pt idx="2">
                  <c:v>2767095.5374991498</c:v>
                </c:pt>
                <c:pt idx="3">
                  <c:v>2712417.50807038</c:v>
                </c:pt>
              </c:numCache>
            </c:numRef>
          </c:val>
        </c:ser>
        <c:ser>
          <c:idx val="3"/>
          <c:order val="3"/>
          <c:tx>
            <c:strRef>
              <c:f>'Overall - PE'!$A$30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PE'!$B$30:$E$30</c:f>
              <c:numCache>
                <c:formatCode>_-* #,##0_-;\-* #,##0_-;_-* "-"??_-;_-@_-</c:formatCode>
                <c:ptCount val="4"/>
                <c:pt idx="0">
                  <c:v>37364.409</c:v>
                </c:pt>
                <c:pt idx="1">
                  <c:v>35690.825156096798</c:v>
                </c:pt>
                <c:pt idx="2">
                  <c:v>34431.449081385697</c:v>
                </c:pt>
                <c:pt idx="3">
                  <c:v>33666.046458950899</c:v>
                </c:pt>
              </c:numCache>
            </c:numRef>
          </c:val>
        </c:ser>
        <c:ser>
          <c:idx val="4"/>
          <c:order val="4"/>
          <c:tx>
            <c:strRef>
              <c:f>'Overall - PE'!$A$31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dk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PE'!$B$31:$E$31</c:f>
              <c:numCache>
                <c:formatCode>_-* #,##0_-;\-* #,##0_-;_-* "-"??_-;_-@_-</c:formatCode>
                <c:ptCount val="4"/>
                <c:pt idx="0">
                  <c:v>169139.93</c:v>
                </c:pt>
                <c:pt idx="1">
                  <c:v>156089.93207533899</c:v>
                </c:pt>
                <c:pt idx="2">
                  <c:v>145443.93994479199</c:v>
                </c:pt>
                <c:pt idx="3">
                  <c:v>136933.03503388801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6148400"/>
        <c:axId val="426017296"/>
      </c:barChart>
      <c:catAx>
        <c:axId val="426148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17296"/>
        <c:crosses val="autoZero"/>
        <c:auto val="1"/>
        <c:lblAlgn val="ctr"/>
        <c:lblOffset val="100"/>
        <c:noMultiLvlLbl val="0"/>
      </c:catAx>
      <c:valAx>
        <c:axId val="426017296"/>
        <c:scaling>
          <c:orientation val="minMax"/>
          <c:max val="69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48400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53227350473597"/>
          <c:y val="0.59209130850478553"/>
          <c:w val="1.4187953578022577E-2"/>
          <c:h val="1.5580702078198472E-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- PE'!$A$27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PE'!$B$27:$E$27</c:f>
              <c:numCache>
                <c:formatCode>_-* #,##0_-;\-* #,##0_-;_-* "-"??_-;_-@_-</c:formatCode>
                <c:ptCount val="4"/>
                <c:pt idx="0">
                  <c:v>426616.4</c:v>
                </c:pt>
                <c:pt idx="1">
                  <c:v>419879.349820517</c:v>
                </c:pt>
                <c:pt idx="2">
                  <c:v>414947.34454359999</c:v>
                </c:pt>
                <c:pt idx="3">
                  <c:v>411219.17107511201</c:v>
                </c:pt>
              </c:numCache>
            </c:numRef>
          </c:val>
        </c:ser>
        <c:ser>
          <c:idx val="1"/>
          <c:order val="1"/>
          <c:tx>
            <c:strRef>
              <c:f>'Overall - PE'!$A$28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PE'!$B$28:$E$28</c:f>
              <c:numCache>
                <c:formatCode>_-* #,##0_-;\-* #,##0_-;_-* "-"??_-;_-@_-</c:formatCode>
                <c:ptCount val="4"/>
                <c:pt idx="0">
                  <c:v>3051500</c:v>
                </c:pt>
                <c:pt idx="1">
                  <c:v>2973397.9798564301</c:v>
                </c:pt>
                <c:pt idx="2">
                  <c:v>2912602.8762159399</c:v>
                </c:pt>
                <c:pt idx="3">
                  <c:v>2859218.8955555698</c:v>
                </c:pt>
              </c:numCache>
            </c:numRef>
          </c:val>
        </c:ser>
        <c:ser>
          <c:idx val="2"/>
          <c:order val="2"/>
          <c:tx>
            <c:strRef>
              <c:f>'Overall - PE'!$A$29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PE'!$B$29:$E$29</c:f>
              <c:numCache>
                <c:formatCode>_-* #,##0_-;\-* #,##0_-;_-* "-"??_-;_-@_-</c:formatCode>
                <c:ptCount val="4"/>
                <c:pt idx="0">
                  <c:v>3021730</c:v>
                </c:pt>
                <c:pt idx="1">
                  <c:v>2874254.98189701</c:v>
                </c:pt>
                <c:pt idx="2">
                  <c:v>2767095.5374991498</c:v>
                </c:pt>
                <c:pt idx="3">
                  <c:v>2712417.50807038</c:v>
                </c:pt>
              </c:numCache>
            </c:numRef>
          </c:val>
        </c:ser>
        <c:ser>
          <c:idx val="3"/>
          <c:order val="3"/>
          <c:tx>
            <c:strRef>
              <c:f>'Overall - PE'!$A$30</c:f>
              <c:strCache>
                <c:ptCount val="1"/>
                <c:pt idx="0">
                  <c:v>Electricity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PE'!$B$30:$E$30</c:f>
              <c:numCache>
                <c:formatCode>_-* #,##0_-;\-* #,##0_-;_-* "-"??_-;_-@_-</c:formatCode>
                <c:ptCount val="4"/>
                <c:pt idx="0">
                  <c:v>37364.409</c:v>
                </c:pt>
                <c:pt idx="1">
                  <c:v>35690.825156096798</c:v>
                </c:pt>
                <c:pt idx="2">
                  <c:v>34431.449081385697</c:v>
                </c:pt>
                <c:pt idx="3">
                  <c:v>33666.046458950899</c:v>
                </c:pt>
              </c:numCache>
            </c:numRef>
          </c:val>
        </c:ser>
        <c:ser>
          <c:idx val="4"/>
          <c:order val="4"/>
          <c:tx>
            <c:strRef>
              <c:f>'Overall - PE'!$A$31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dkUpDiag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PE'!$B$4:$E$4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PE'!$B$31:$E$31</c:f>
              <c:numCache>
                <c:formatCode>_-* #,##0_-;\-* #,##0_-;_-* "-"??_-;_-@_-</c:formatCode>
                <c:ptCount val="4"/>
                <c:pt idx="0">
                  <c:v>169139.93</c:v>
                </c:pt>
                <c:pt idx="1">
                  <c:v>156089.93207533899</c:v>
                </c:pt>
                <c:pt idx="2">
                  <c:v>145443.93994479199</c:v>
                </c:pt>
                <c:pt idx="3">
                  <c:v>136933.03503388801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802552"/>
        <c:axId val="431801376"/>
      </c:barChart>
      <c:catAx>
        <c:axId val="431802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1801376"/>
        <c:crosses val="autoZero"/>
        <c:auto val="1"/>
        <c:lblAlgn val="ctr"/>
        <c:lblOffset val="100"/>
        <c:noMultiLvlLbl val="0"/>
      </c:catAx>
      <c:valAx>
        <c:axId val="431801376"/>
        <c:scaling>
          <c:orientation val="minMax"/>
          <c:max val="69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802552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34752459983670803"/>
          <c:w val="0.64493115283666469"/>
          <c:h val="0.3621048814547923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0319970676826"/>
          <c:y val="0.16615802658918796"/>
          <c:w val="0.84216412670933738"/>
          <c:h val="0.634453681009477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Exergy'!$A$28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Exergy'!$B$28:$E$28</c:f>
              <c:numCache>
                <c:formatCode>_-* #,##0_-;\-* #,##0_-;_-* "-"??_-;_-@_-</c:formatCode>
                <c:ptCount val="4"/>
                <c:pt idx="0">
                  <c:v>140291.535</c:v>
                </c:pt>
                <c:pt idx="1">
                  <c:v>125069.38639934</c:v>
                </c:pt>
                <c:pt idx="2">
                  <c:v>111662.067715564</c:v>
                </c:pt>
                <c:pt idx="3">
                  <c:v>99450.561264813194</c:v>
                </c:pt>
              </c:numCache>
            </c:numRef>
          </c:val>
        </c:ser>
        <c:ser>
          <c:idx val="0"/>
          <c:order val="1"/>
          <c:tx>
            <c:strRef>
              <c:f>'Overall - Exergy'!$A$27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Exergy'!$B$27:$E$27</c:f>
              <c:numCache>
                <c:formatCode>_-* #,##0_-;\-* #,##0_-;_-* "-"??_-;_-@_-</c:formatCode>
                <c:ptCount val="4"/>
                <c:pt idx="0">
                  <c:v>1637211.7333393199</c:v>
                </c:pt>
                <c:pt idx="1">
                  <c:v>1548167.2075247201</c:v>
                </c:pt>
                <c:pt idx="2">
                  <c:v>1474844.4674595101</c:v>
                </c:pt>
                <c:pt idx="3">
                  <c:v>1410183.9905663901</c:v>
                </c:pt>
              </c:numCache>
            </c:numRef>
          </c:val>
        </c:ser>
        <c:ser>
          <c:idx val="3"/>
          <c:order val="2"/>
          <c:tx>
            <c:strRef>
              <c:f>'Overall - Exergy'!$A$30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Exergy'!$B$30:$E$30</c:f>
              <c:numCache>
                <c:formatCode>_-* #,##0_-;\-* #,##0_-;_-* "-"??_-;_-@_-</c:formatCode>
                <c:ptCount val="4"/>
                <c:pt idx="0">
                  <c:v>1005604.7148462</c:v>
                </c:pt>
                <c:pt idx="1">
                  <c:v>947009.253899717</c:v>
                </c:pt>
                <c:pt idx="2">
                  <c:v>900078.85750682198</c:v>
                </c:pt>
                <c:pt idx="3">
                  <c:v>860349.623040759</c:v>
                </c:pt>
              </c:numCache>
            </c:numRef>
          </c:val>
        </c:ser>
        <c:ser>
          <c:idx val="4"/>
          <c:order val="3"/>
          <c:tx>
            <c:strRef>
              <c:f>'Overall - Exergy'!$A$31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Exergy'!$B$31:$E$31</c:f>
              <c:numCache>
                <c:formatCode>_-* #,##0_-;\-* #,##0_-;_-* "-"??_-;_-@_-</c:formatCode>
                <c:ptCount val="4"/>
                <c:pt idx="0">
                  <c:v>2531157.2232758398</c:v>
                </c:pt>
                <c:pt idx="1">
                  <c:v>2424313.6583213401</c:v>
                </c:pt>
                <c:pt idx="2">
                  <c:v>2339098.5455161599</c:v>
                </c:pt>
                <c:pt idx="3">
                  <c:v>2266300.37383724</c:v>
                </c:pt>
              </c:numCache>
            </c:numRef>
          </c:val>
        </c:ser>
        <c:ser>
          <c:idx val="2"/>
          <c:order val="4"/>
          <c:tx>
            <c:strRef>
              <c:f>'Overall - Exergy'!$A$29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'Overall - Exergy'!$B$4:$E$4</c:f>
              <c:strCache>
                <c:ptCount val="4"/>
                <c:pt idx="0">
                  <c:v>No Circular Economy</c:v>
                </c:pt>
                <c:pt idx="1">
                  <c:v>Intermediate level of adoption</c:v>
                </c:pt>
                <c:pt idx="2">
                  <c:v>Advanced level of adoption</c:v>
                </c:pt>
                <c:pt idx="3">
                  <c:v>Maximum technical application</c:v>
                </c:pt>
              </c:strCache>
            </c:strRef>
          </c:cat>
          <c:val>
            <c:numRef>
              <c:f>'Overall - Exergy'!$B$29:$E$29</c:f>
              <c:numCache>
                <c:formatCode>_-* #,##0_-;\-* #,##0_-;_-* "-"??_-;_-@_-</c:formatCode>
                <c:ptCount val="4"/>
                <c:pt idx="0">
                  <c:v>1649644.48714431</c:v>
                </c:pt>
                <c:pt idx="1">
                  <c:v>1595919.97423572</c:v>
                </c:pt>
                <c:pt idx="2">
                  <c:v>1553869.8911687599</c:v>
                </c:pt>
                <c:pt idx="3">
                  <c:v>1523296.03812426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91216"/>
        <c:axId val="127488864"/>
      </c:barChart>
      <c:catAx>
        <c:axId val="12749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488864"/>
        <c:crosses val="autoZero"/>
        <c:auto val="1"/>
        <c:lblAlgn val="ctr"/>
        <c:lblOffset val="100"/>
        <c:noMultiLvlLbl val="0"/>
      </c:catAx>
      <c:valAx>
        <c:axId val="127488864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91216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4683562992125978"/>
          <c:y val="0.58636122047244088"/>
          <c:w val="2.2719816272965862E-2"/>
          <c:h val="1.4483267716535433E-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'Overall - Exergy'!$A$28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numRef>
              <c:f>'Overall - Exergy'!$C$3:$F$3</c:f>
              <c:numCache>
                <c:formatCode>General</c:formatCode>
                <c:ptCount val="4"/>
              </c:numCache>
            </c:numRef>
          </c:cat>
          <c:val>
            <c:numRef>
              <c:f>'Overall - Exergy'!$B$28:$E$28</c:f>
              <c:numCache>
                <c:formatCode>_-* #,##0_-;\-* #,##0_-;_-* "-"??_-;_-@_-</c:formatCode>
                <c:ptCount val="4"/>
                <c:pt idx="0">
                  <c:v>140291.535</c:v>
                </c:pt>
                <c:pt idx="1">
                  <c:v>125069.38639934</c:v>
                </c:pt>
                <c:pt idx="2">
                  <c:v>111662.067715564</c:v>
                </c:pt>
                <c:pt idx="3">
                  <c:v>99450.561264813194</c:v>
                </c:pt>
              </c:numCache>
            </c:numRef>
          </c:val>
        </c:ser>
        <c:ser>
          <c:idx val="0"/>
          <c:order val="1"/>
          <c:tx>
            <c:strRef>
              <c:f>'Overall - Exergy'!$A$27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numRef>
              <c:f>'Overall - Exergy'!$C$3:$F$3</c:f>
              <c:numCache>
                <c:formatCode>General</c:formatCode>
                <c:ptCount val="4"/>
              </c:numCache>
            </c:numRef>
          </c:cat>
          <c:val>
            <c:numRef>
              <c:f>'Overall - Exergy'!$B$27:$E$27</c:f>
              <c:numCache>
                <c:formatCode>_-* #,##0_-;\-* #,##0_-;_-* "-"??_-;_-@_-</c:formatCode>
                <c:ptCount val="4"/>
                <c:pt idx="0">
                  <c:v>1637211.7333393199</c:v>
                </c:pt>
                <c:pt idx="1">
                  <c:v>1548167.2075247201</c:v>
                </c:pt>
                <c:pt idx="2">
                  <c:v>1474844.4674595101</c:v>
                </c:pt>
                <c:pt idx="3">
                  <c:v>1410183.9905663901</c:v>
                </c:pt>
              </c:numCache>
            </c:numRef>
          </c:val>
        </c:ser>
        <c:ser>
          <c:idx val="3"/>
          <c:order val="2"/>
          <c:tx>
            <c:strRef>
              <c:f>'Overall - Exergy'!$A$30</c:f>
              <c:strCache>
                <c:ptCount val="1"/>
                <c:pt idx="0">
                  <c:v>Degradation due to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numRef>
              <c:f>'Overall - Exergy'!$C$3:$F$3</c:f>
              <c:numCache>
                <c:formatCode>General</c:formatCode>
                <c:ptCount val="4"/>
              </c:numCache>
            </c:numRef>
          </c:cat>
          <c:val>
            <c:numRef>
              <c:f>'Overall - Exergy'!$B$30:$E$30</c:f>
              <c:numCache>
                <c:formatCode>_-* #,##0_-;\-* #,##0_-;_-* "-"??_-;_-@_-</c:formatCode>
                <c:ptCount val="4"/>
                <c:pt idx="0">
                  <c:v>1005604.7148462</c:v>
                </c:pt>
                <c:pt idx="1">
                  <c:v>947009.253899717</c:v>
                </c:pt>
                <c:pt idx="2">
                  <c:v>900078.85750682198</c:v>
                </c:pt>
                <c:pt idx="3">
                  <c:v>860349.623040759</c:v>
                </c:pt>
              </c:numCache>
            </c:numRef>
          </c:val>
        </c:ser>
        <c:ser>
          <c:idx val="4"/>
          <c:order val="3"/>
          <c:tx>
            <c:strRef>
              <c:f>'Overall - Exergy'!$A$31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numRef>
              <c:f>'Overall - Exergy'!$C$3:$F$3</c:f>
              <c:numCache>
                <c:formatCode>General</c:formatCode>
                <c:ptCount val="4"/>
              </c:numCache>
            </c:numRef>
          </c:cat>
          <c:val>
            <c:numRef>
              <c:f>'Overall - Exergy'!$B$31:$E$31</c:f>
              <c:numCache>
                <c:formatCode>_-* #,##0_-;\-* #,##0_-;_-* "-"??_-;_-@_-</c:formatCode>
                <c:ptCount val="4"/>
                <c:pt idx="0">
                  <c:v>2531157.2232758398</c:v>
                </c:pt>
                <c:pt idx="1">
                  <c:v>2424313.6583213401</c:v>
                </c:pt>
                <c:pt idx="2">
                  <c:v>2339098.5455161599</c:v>
                </c:pt>
                <c:pt idx="3">
                  <c:v>2266300.37383724</c:v>
                </c:pt>
              </c:numCache>
            </c:numRef>
          </c:val>
        </c:ser>
        <c:ser>
          <c:idx val="2"/>
          <c:order val="4"/>
          <c:tx>
            <c:strRef>
              <c:f>'Overall - Exergy'!$A$29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numRef>
              <c:f>'Overall - Exergy'!$C$3:$F$3</c:f>
              <c:numCache>
                <c:formatCode>General</c:formatCode>
                <c:ptCount val="4"/>
              </c:numCache>
            </c:numRef>
          </c:cat>
          <c:val>
            <c:numRef>
              <c:f>'Overall - Exergy'!$B$29:$E$29</c:f>
              <c:numCache>
                <c:formatCode>_-* #,##0_-;\-* #,##0_-;_-* "-"??_-;_-@_-</c:formatCode>
                <c:ptCount val="4"/>
                <c:pt idx="0">
                  <c:v>1649644.48714431</c:v>
                </c:pt>
                <c:pt idx="1">
                  <c:v>1595919.97423572</c:v>
                </c:pt>
                <c:pt idx="2">
                  <c:v>1553869.8911687599</c:v>
                </c:pt>
                <c:pt idx="3">
                  <c:v>1523296.03812426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489648"/>
        <c:axId val="127493568"/>
      </c:barChart>
      <c:catAx>
        <c:axId val="127489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7493568"/>
        <c:crosses val="autoZero"/>
        <c:auto val="1"/>
        <c:lblAlgn val="ctr"/>
        <c:lblOffset val="100"/>
        <c:noMultiLvlLbl val="0"/>
      </c:catAx>
      <c:valAx>
        <c:axId val="127493568"/>
        <c:scaling>
          <c:orientation val="minMax"/>
          <c:max val="73000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crossAx val="127489648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090191732002556E-2"/>
          <c:y val="0.11698474142307951"/>
          <c:w val="0.94322615923009623"/>
          <c:h val="0.80582637596777917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EU-27 steel</a:t>
            </a:r>
          </a:p>
        </c:rich>
      </c:tx>
      <c:layout>
        <c:manualLayout>
          <c:xMode val="edge"/>
          <c:yMode val="edge"/>
          <c:x val="0.40367543040170822"/>
          <c:y val="5.1502145922746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3.9769072983524112E-2"/>
          <c:w val="0.89315664265371075"/>
          <c:h val="0.7533840244218399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industries'!$C$6:$AA$6</c:f>
              <c:numCache>
                <c:formatCode>_-* #,##0_-;\-* #,##0_-;_-* "-"??_-;_-@_-</c:formatCode>
                <c:ptCount val="25"/>
                <c:pt idx="1">
                  <c:v>845871.09476623696</c:v>
                </c:pt>
                <c:pt idx="2">
                  <c:v>685862.629199925</c:v>
                </c:pt>
                <c:pt idx="3">
                  <c:v>664585.71509880596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51407.903965179401</c:v>
                </c:pt>
                <c:pt idx="14">
                  <c:v>38394.714071098497</c:v>
                </c:pt>
                <c:pt idx="15">
                  <c:v>34026.885043524802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industries'!$C$5:$AA$5</c:f>
              <c:numCache>
                <c:formatCode>_-* #,##0_-;\-* #,##0_-;_-* "-"??_-;_-@_-</c:formatCode>
                <c:ptCount val="25"/>
                <c:pt idx="1">
                  <c:v>1078172.55148423</c:v>
                </c:pt>
                <c:pt idx="2">
                  <c:v>809043.24788749497</c:v>
                </c:pt>
                <c:pt idx="3">
                  <c:v>774429.10454728198</c:v>
                </c:pt>
                <c:pt idx="5">
                  <c:v>168338.32790874399</c:v>
                </c:pt>
                <c:pt idx="6">
                  <c:v>125868.484368456</c:v>
                </c:pt>
                <c:pt idx="7">
                  <c:v>117530.779380573</c:v>
                </c:pt>
                <c:pt idx="9">
                  <c:v>190551.89642114801</c:v>
                </c:pt>
                <c:pt idx="10">
                  <c:v>148526.68216538799</c:v>
                </c:pt>
                <c:pt idx="11">
                  <c:v>140226.704923057</c:v>
                </c:pt>
                <c:pt idx="13">
                  <c:v>412705.05780943198</c:v>
                </c:pt>
                <c:pt idx="14">
                  <c:v>317308.501499707</c:v>
                </c:pt>
                <c:pt idx="15">
                  <c:v>297076.898913246</c:v>
                </c:pt>
                <c:pt idx="17">
                  <c:v>32471.744952037901</c:v>
                </c:pt>
                <c:pt idx="18">
                  <c:v>23796.10182402554</c:v>
                </c:pt>
                <c:pt idx="19">
                  <c:v>21568.509487741216</c:v>
                </c:pt>
                <c:pt idx="21">
                  <c:v>133593.95262180539</c:v>
                </c:pt>
                <c:pt idx="22">
                  <c:v>105102.83533816371</c:v>
                </c:pt>
                <c:pt idx="23">
                  <c:v>99658.084943925496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industries'!$C$8:$AA$8</c:f>
              <c:numCache>
                <c:formatCode>_-* #,##0_-;\-* #,##0_-;_-* "-"??_-;_-@_-</c:formatCode>
                <c:ptCount val="25"/>
                <c:pt idx="1">
                  <c:v>244043.321832663</c:v>
                </c:pt>
                <c:pt idx="2">
                  <c:v>186406.116582716</c:v>
                </c:pt>
                <c:pt idx="3">
                  <c:v>179110.996607443</c:v>
                </c:pt>
                <c:pt idx="5">
                  <c:v>44536.456140693197</c:v>
                </c:pt>
                <c:pt idx="6">
                  <c:v>33151.521572648198</c:v>
                </c:pt>
                <c:pt idx="7">
                  <c:v>31369.733537566299</c:v>
                </c:pt>
                <c:pt idx="9">
                  <c:v>192167.40273385801</c:v>
                </c:pt>
                <c:pt idx="10">
                  <c:v>149441.91235643</c:v>
                </c:pt>
                <c:pt idx="11">
                  <c:v>140496.562948529</c:v>
                </c:pt>
                <c:pt idx="13">
                  <c:v>268909.368538476</c:v>
                </c:pt>
                <c:pt idx="14">
                  <c:v>205780.03435625101</c:v>
                </c:pt>
                <c:pt idx="15">
                  <c:v>189508.788851183</c:v>
                </c:pt>
                <c:pt idx="17">
                  <c:v>21928.688250228588</c:v>
                </c:pt>
                <c:pt idx="18">
                  <c:v>16497.821829178498</c:v>
                </c:pt>
                <c:pt idx="19">
                  <c:v>14867.243457574205</c:v>
                </c:pt>
                <c:pt idx="21">
                  <c:v>97166.36334319193</c:v>
                </c:pt>
                <c:pt idx="22">
                  <c:v>76934.792214117377</c:v>
                </c:pt>
                <c:pt idx="23">
                  <c:v>73549.178793644009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industries'!$C$9:$AA$9</c:f>
              <c:numCache>
                <c:formatCode>_-* #,##0_-;\-* #,##0_-;_-* "-"??_-;_-@_-</c:formatCode>
                <c:ptCount val="25"/>
                <c:pt idx="1">
                  <c:v>682473.49907920195</c:v>
                </c:pt>
                <c:pt idx="2">
                  <c:v>515885.034698451</c:v>
                </c:pt>
                <c:pt idx="3">
                  <c:v>494613.42819066002</c:v>
                </c:pt>
                <c:pt idx="5">
                  <c:v>230838.80951414499</c:v>
                </c:pt>
                <c:pt idx="6">
                  <c:v>172695.81813642199</c:v>
                </c:pt>
                <c:pt idx="7">
                  <c:v>161217.15159182501</c:v>
                </c:pt>
                <c:pt idx="9">
                  <c:v>285733.97209250502</c:v>
                </c:pt>
                <c:pt idx="10">
                  <c:v>221750.67589787199</c:v>
                </c:pt>
                <c:pt idx="11">
                  <c:v>208331.54813576199</c:v>
                </c:pt>
                <c:pt idx="13">
                  <c:v>371109.308043656</c:v>
                </c:pt>
                <c:pt idx="14">
                  <c:v>284853.98188680701</c:v>
                </c:pt>
                <c:pt idx="15">
                  <c:v>266265.43524964602</c:v>
                </c:pt>
                <c:pt idx="17">
                  <c:v>36892.847767634383</c:v>
                </c:pt>
                <c:pt idx="18">
                  <c:v>27445.458952343921</c:v>
                </c:pt>
                <c:pt idx="19">
                  <c:v>24929.447448584353</c:v>
                </c:pt>
                <c:pt idx="21">
                  <c:v>309883.95408428763</c:v>
                </c:pt>
                <c:pt idx="22">
                  <c:v>244054.1034312165</c:v>
                </c:pt>
                <c:pt idx="23">
                  <c:v>231370.27792802482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industries'!$C$7:$AA$7</c:f>
              <c:numCache>
                <c:formatCode>_-* #,##0_-;\-* #,##0_-;_-* "-"??_-;_-@_-</c:formatCode>
                <c:ptCount val="25"/>
                <c:pt idx="1">
                  <c:v>421384.27927255101</c:v>
                </c:pt>
                <c:pt idx="2">
                  <c:v>367965.67741843301</c:v>
                </c:pt>
                <c:pt idx="3">
                  <c:v>352278.196547197</c:v>
                </c:pt>
                <c:pt idx="5">
                  <c:v>1265703.6727617399</c:v>
                </c:pt>
                <c:pt idx="6">
                  <c:v>948939.65135537798</c:v>
                </c:pt>
                <c:pt idx="7">
                  <c:v>889375.56031910097</c:v>
                </c:pt>
                <c:pt idx="9">
                  <c:v>104875.876189972</c:v>
                </c:pt>
                <c:pt idx="10">
                  <c:v>81331.926476730398</c:v>
                </c:pt>
                <c:pt idx="11">
                  <c:v>76432.622710567506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150360"/>
        <c:axId val="426149184"/>
      </c:barChart>
      <c:lineChart>
        <c:grouping val="standard"/>
        <c:varyColors val="0"/>
        <c:ser>
          <c:idx val="5"/>
          <c:order val="5"/>
          <c:tx>
            <c:strRef>
              <c:f>'Specific industries'!$B$10</c:f>
              <c:strCache>
                <c:ptCount val="1"/>
                <c:pt idx="0">
                  <c:v>Used in EU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industries'!$C$10:$AA$10</c:f>
              <c:numCache>
                <c:formatCode>_-* #,##0_-;\-* #,##0_-;_-* "-"??_-;_-@_-</c:formatCode>
                <c:ptCount val="25"/>
                <c:pt idx="1">
                  <c:v>3271944.7464348902</c:v>
                </c:pt>
                <c:pt idx="2">
                  <c:v>2565162.7057870198</c:v>
                </c:pt>
                <c:pt idx="3">
                  <c:v>2465017.44099139</c:v>
                </c:pt>
                <c:pt idx="5">
                  <c:v>1016781.1018724201</c:v>
                </c:pt>
                <c:pt idx="6">
                  <c:v>749427.862550213</c:v>
                </c:pt>
                <c:pt idx="7">
                  <c:v>719809.62160959502</c:v>
                </c:pt>
                <c:pt idx="9">
                  <c:v>235262.434793213</c:v>
                </c:pt>
                <c:pt idx="10">
                  <c:v>180695.5727592</c:v>
                </c:pt>
                <c:pt idx="11">
                  <c:v>174633.77999709899</c:v>
                </c:pt>
                <c:pt idx="13">
                  <c:v>508307.26305458299</c:v>
                </c:pt>
                <c:pt idx="14">
                  <c:v>384505.74146944802</c:v>
                </c:pt>
                <c:pt idx="15">
                  <c:v>367046.81254386599</c:v>
                </c:pt>
                <c:pt idx="17">
                  <c:v>49797.105258670344</c:v>
                </c:pt>
                <c:pt idx="18">
                  <c:v>35325.616639354936</c:v>
                </c:pt>
                <c:pt idx="19">
                  <c:v>34386.441051296606</c:v>
                </c:pt>
                <c:pt idx="21">
                  <c:v>304124.45381135383</c:v>
                </c:pt>
                <c:pt idx="22">
                  <c:v>240472.92053793953</c:v>
                </c:pt>
                <c:pt idx="23">
                  <c:v>232645.46142808333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50360"/>
        <c:axId val="426149184"/>
      </c:lineChart>
      <c:catAx>
        <c:axId val="426150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149184"/>
        <c:crosses val="autoZero"/>
        <c:auto val="1"/>
        <c:lblAlgn val="ctr"/>
        <c:lblOffset val="100"/>
        <c:noMultiLvlLbl val="0"/>
      </c:catAx>
      <c:valAx>
        <c:axId val="426149184"/>
        <c:scaling>
          <c:orientation val="minMax"/>
          <c:max val="4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50360"/>
        <c:crosses val="autoZero"/>
        <c:crossBetween val="between"/>
        <c:majorUnit val="5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254218355772832"/>
          <c:y val="0.19742579387876943"/>
          <c:w val="0.449522979840286"/>
          <c:h val="0.25679880143737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EU-27 electrical products</a:t>
            </a:r>
          </a:p>
        </c:rich>
      </c:tx>
      <c:layout>
        <c:manualLayout>
          <c:xMode val="edge"/>
          <c:yMode val="edge"/>
          <c:x val="0.31324988699587608"/>
          <c:y val="5.1502145922746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1.5310982730010449E-2"/>
          <c:w val="0.89315664265371075"/>
          <c:h val="0.7812600419677427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industries'!$C$15:$AA$15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198191.47509022101</c:v>
                </c:pt>
                <c:pt idx="14">
                  <c:v>130247.88224978599</c:v>
                </c:pt>
                <c:pt idx="15">
                  <c:v>111727.915601224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industries'!$C$14:$AA$14</c:f>
              <c:numCache>
                <c:formatCode>_-* #,##0_-;\-* #,##0_-;_-* "-"??_-;_-@_-</c:formatCode>
                <c:ptCount val="25"/>
                <c:pt idx="1">
                  <c:v>116043.401651308</c:v>
                </c:pt>
                <c:pt idx="2">
                  <c:v>83736.729779927104</c:v>
                </c:pt>
                <c:pt idx="3">
                  <c:v>82430.195833687001</c:v>
                </c:pt>
                <c:pt idx="5">
                  <c:v>91199.9260341396</c:v>
                </c:pt>
                <c:pt idx="6">
                  <c:v>63855.050753542098</c:v>
                </c:pt>
                <c:pt idx="7">
                  <c:v>57847.241048575699</c:v>
                </c:pt>
                <c:pt idx="9">
                  <c:v>98093.846764447706</c:v>
                </c:pt>
                <c:pt idx="10">
                  <c:v>69407.561220430594</c:v>
                </c:pt>
                <c:pt idx="11">
                  <c:v>62749.569652677899</c:v>
                </c:pt>
                <c:pt idx="13">
                  <c:v>517351.52525107499</c:v>
                </c:pt>
                <c:pt idx="14">
                  <c:v>343070.28348874702</c:v>
                </c:pt>
                <c:pt idx="15">
                  <c:v>296712.81562641799</c:v>
                </c:pt>
                <c:pt idx="17">
                  <c:v>26893.208334598879</c:v>
                </c:pt>
                <c:pt idx="18">
                  <c:v>19715.181969627345</c:v>
                </c:pt>
                <c:pt idx="19">
                  <c:v>17427.367840374176</c:v>
                </c:pt>
                <c:pt idx="21">
                  <c:v>120767.09727024999</c:v>
                </c:pt>
                <c:pt idx="22">
                  <c:v>91605.431878713265</c:v>
                </c:pt>
                <c:pt idx="23">
                  <c:v>84692.88967551192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industries'!$C$17:$AA$17</c:f>
              <c:numCache>
                <c:formatCode>_-* #,##0_-;\-* #,##0_-;_-* "-"??_-;_-@_-</c:formatCode>
                <c:ptCount val="25"/>
                <c:pt idx="1">
                  <c:v>50655.989771869798</c:v>
                </c:pt>
                <c:pt idx="2">
                  <c:v>36119.194864157696</c:v>
                </c:pt>
                <c:pt idx="3">
                  <c:v>35558.518814883399</c:v>
                </c:pt>
                <c:pt idx="5">
                  <c:v>25638.941027990499</c:v>
                </c:pt>
                <c:pt idx="6">
                  <c:v>17993.498125361399</c:v>
                </c:pt>
                <c:pt idx="7">
                  <c:v>16623.551429328902</c:v>
                </c:pt>
                <c:pt idx="9">
                  <c:v>114453.172146597</c:v>
                </c:pt>
                <c:pt idx="10">
                  <c:v>82033.138217625194</c:v>
                </c:pt>
                <c:pt idx="11">
                  <c:v>74187.408048669502</c:v>
                </c:pt>
                <c:pt idx="13">
                  <c:v>295343.94663312298</c:v>
                </c:pt>
                <c:pt idx="14">
                  <c:v>206869.15522944601</c:v>
                </c:pt>
                <c:pt idx="15">
                  <c:v>175432.15987225299</c:v>
                </c:pt>
                <c:pt idx="17">
                  <c:v>19395.816882572562</c:v>
                </c:pt>
                <c:pt idx="18">
                  <c:v>14408.938725629529</c:v>
                </c:pt>
                <c:pt idx="19">
                  <c:v>12690.546286347399</c:v>
                </c:pt>
                <c:pt idx="21">
                  <c:v>101891.63487010912</c:v>
                </c:pt>
                <c:pt idx="22">
                  <c:v>79905.777459034434</c:v>
                </c:pt>
                <c:pt idx="23">
                  <c:v>76371.561636095372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industries'!$C$18:$AA$18</c:f>
              <c:numCache>
                <c:formatCode>_-* #,##0_-;\-* #,##0_-;_-* "-"??_-;_-@_-</c:formatCode>
                <c:ptCount val="25"/>
                <c:pt idx="1">
                  <c:v>97835.406992524993</c:v>
                </c:pt>
                <c:pt idx="2">
                  <c:v>71012.775151211099</c:v>
                </c:pt>
                <c:pt idx="3">
                  <c:v>69924.922093891102</c:v>
                </c:pt>
                <c:pt idx="5">
                  <c:v>124070.86634721101</c:v>
                </c:pt>
                <c:pt idx="6">
                  <c:v>86820.248539079796</c:v>
                </c:pt>
                <c:pt idx="7">
                  <c:v>78696.274466769493</c:v>
                </c:pt>
                <c:pt idx="9">
                  <c:v>159176.370990136</c:v>
                </c:pt>
                <c:pt idx="10">
                  <c:v>113183.39853278</c:v>
                </c:pt>
                <c:pt idx="11">
                  <c:v>102142.044349859</c:v>
                </c:pt>
                <c:pt idx="13">
                  <c:v>415782.135767892</c:v>
                </c:pt>
                <c:pt idx="14">
                  <c:v>281088.45199161803</c:v>
                </c:pt>
                <c:pt idx="15">
                  <c:v>242874.415569467</c:v>
                </c:pt>
                <c:pt idx="17">
                  <c:v>30389.711405858379</c:v>
                </c:pt>
                <c:pt idx="18">
                  <c:v>22342.328373561752</c:v>
                </c:pt>
                <c:pt idx="19">
                  <c:v>19805.581001580071</c:v>
                </c:pt>
                <c:pt idx="21">
                  <c:v>288657.49914870982</c:v>
                </c:pt>
                <c:pt idx="22">
                  <c:v>219954.01529685481</c:v>
                </c:pt>
                <c:pt idx="23">
                  <c:v>204197.23896226438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industries'!$C$16:$AA$16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772519.12147156103</c:v>
                </c:pt>
                <c:pt idx="6">
                  <c:v>555047.64193183999</c:v>
                </c:pt>
                <c:pt idx="7">
                  <c:v>494196.77996446402</c:v>
                </c:pt>
                <c:pt idx="9">
                  <c:v>72781.205548939994</c:v>
                </c:pt>
                <c:pt idx="10">
                  <c:v>52733.7353580243</c:v>
                </c:pt>
                <c:pt idx="11">
                  <c:v>47310.2247813012</c:v>
                </c:pt>
                <c:pt idx="13">
                  <c:v>63318.012094370803</c:v>
                </c:pt>
                <c:pt idx="14">
                  <c:v>43194.197672946502</c:v>
                </c:pt>
                <c:pt idx="15">
                  <c:v>38334.355042932402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148792"/>
        <c:axId val="426151144"/>
      </c:barChart>
      <c:lineChart>
        <c:grouping val="standard"/>
        <c:varyColors val="0"/>
        <c:ser>
          <c:idx val="5"/>
          <c:order val="5"/>
          <c:tx>
            <c:strRef>
              <c:f>'Specific industries'!$B$10</c:f>
              <c:strCache>
                <c:ptCount val="1"/>
                <c:pt idx="0">
                  <c:v>Used in EU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industries'!$C$19:$AA$19</c:f>
              <c:numCache>
                <c:formatCode>_-* #,##0_-;\-* #,##0_-;_-* "-"??_-;_-@_-</c:formatCode>
                <c:ptCount val="25"/>
                <c:pt idx="1">
                  <c:v>264534.798415703</c:v>
                </c:pt>
                <c:pt idx="2">
                  <c:v>190868.69979529601</c:v>
                </c:pt>
                <c:pt idx="3">
                  <c:v>187913.636742462</c:v>
                </c:pt>
                <c:pt idx="5">
                  <c:v>496150.19787709101</c:v>
                </c:pt>
                <c:pt idx="6">
                  <c:v>342288.85335009301</c:v>
                </c:pt>
                <c:pt idx="7">
                  <c:v>333894.25486136501</c:v>
                </c:pt>
                <c:pt idx="9">
                  <c:v>141872.656756704</c:v>
                </c:pt>
                <c:pt idx="10">
                  <c:v>99920.960498907705</c:v>
                </c:pt>
                <c:pt idx="11">
                  <c:v>97055.702937891096</c:v>
                </c:pt>
                <c:pt idx="13">
                  <c:v>629796.57453032699</c:v>
                </c:pt>
                <c:pt idx="14">
                  <c:v>396849.48548419698</c:v>
                </c:pt>
                <c:pt idx="15">
                  <c:v>374735.67877986003</c:v>
                </c:pt>
                <c:pt idx="17">
                  <c:v>35179.839037149686</c:v>
                </c:pt>
                <c:pt idx="18">
                  <c:v>24826.201950293853</c:v>
                </c:pt>
                <c:pt idx="19">
                  <c:v>24264.427803898478</c:v>
                </c:pt>
                <c:pt idx="21">
                  <c:v>281834.39717782056</c:v>
                </c:pt>
                <c:pt idx="22">
                  <c:v>217664.04699579364</c:v>
                </c:pt>
                <c:pt idx="23">
                  <c:v>210743.09342400805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148792"/>
        <c:axId val="426151144"/>
      </c:lineChart>
      <c:catAx>
        <c:axId val="426148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151144"/>
        <c:crosses val="autoZero"/>
        <c:auto val="1"/>
        <c:lblAlgn val="ctr"/>
        <c:lblOffset val="100"/>
        <c:noMultiLvlLbl val="0"/>
      </c:catAx>
      <c:valAx>
        <c:axId val="426151144"/>
        <c:scaling>
          <c:orientation val="minMax"/>
          <c:max val="19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148792"/>
        <c:crosses val="autoZero"/>
        <c:crossBetween val="between"/>
        <c:majorUnit val="5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EU-27 construction</a:t>
            </a:r>
          </a:p>
        </c:rich>
      </c:tx>
      <c:layout>
        <c:manualLayout>
          <c:xMode val="edge"/>
          <c:yMode val="edge"/>
          <c:x val="0.3584776902887139"/>
          <c:y val="2.2889842632331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3.9769072983524112E-2"/>
          <c:w val="0.89315664265371075"/>
          <c:h val="0.7533840244218399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industries'!$C$24:$AA$24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488369.19266124198</c:v>
                </c:pt>
                <c:pt idx="14">
                  <c:v>395538.84903029702</c:v>
                </c:pt>
                <c:pt idx="15">
                  <c:v>377966.73875759001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industries'!$C$23:$AA$23</c:f>
              <c:numCache>
                <c:formatCode>_-* #,##0_-;\-* #,##0_-;_-* "-"??_-;_-@_-</c:formatCode>
                <c:ptCount val="25"/>
                <c:pt idx="1">
                  <c:v>105319.877125559</c:v>
                </c:pt>
                <c:pt idx="2">
                  <c:v>106045.40326914701</c:v>
                </c:pt>
                <c:pt idx="3">
                  <c:v>105876.746543585</c:v>
                </c:pt>
                <c:pt idx="5">
                  <c:v>206391.08961735701</c:v>
                </c:pt>
                <c:pt idx="6">
                  <c:v>180260.645476859</c:v>
                </c:pt>
                <c:pt idx="7">
                  <c:v>173291.30059341301</c:v>
                </c:pt>
                <c:pt idx="9">
                  <c:v>241557.160968507</c:v>
                </c:pt>
                <c:pt idx="10">
                  <c:v>215866.433608316</c:v>
                </c:pt>
                <c:pt idx="11">
                  <c:v>208939.98675825301</c:v>
                </c:pt>
                <c:pt idx="13">
                  <c:v>1223101.64562232</c:v>
                </c:pt>
                <c:pt idx="14">
                  <c:v>1050902.2531200701</c:v>
                </c:pt>
                <c:pt idx="15">
                  <c:v>994437.08875517896</c:v>
                </c:pt>
                <c:pt idx="17">
                  <c:v>70704.256287609795</c:v>
                </c:pt>
                <c:pt idx="18">
                  <c:v>59974.686601936999</c:v>
                </c:pt>
                <c:pt idx="19">
                  <c:v>55929.286648542897</c:v>
                </c:pt>
                <c:pt idx="21">
                  <c:v>245849.04031657192</c:v>
                </c:pt>
                <c:pt idx="22">
                  <c:v>229763.2917587285</c:v>
                </c:pt>
                <c:pt idx="23">
                  <c:v>223664.31983653377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industries'!$C$26:$AA$26</c:f>
              <c:numCache>
                <c:formatCode>_-* #,##0_-;\-* #,##0_-;_-* "-"??_-;_-@_-</c:formatCode>
                <c:ptCount val="25"/>
                <c:pt idx="1">
                  <c:v>65199.305182196003</c:v>
                </c:pt>
                <c:pt idx="2">
                  <c:v>65550.378473148303</c:v>
                </c:pt>
                <c:pt idx="3">
                  <c:v>65437.851572195097</c:v>
                </c:pt>
                <c:pt idx="5">
                  <c:v>51956.455457889897</c:v>
                </c:pt>
                <c:pt idx="6">
                  <c:v>45470.5213209961</c:v>
                </c:pt>
                <c:pt idx="7">
                  <c:v>44242.398772992397</c:v>
                </c:pt>
                <c:pt idx="9">
                  <c:v>280917.80906414997</c:v>
                </c:pt>
                <c:pt idx="10">
                  <c:v>253958.20958506301</c:v>
                </c:pt>
                <c:pt idx="11">
                  <c:v>245837.724328001</c:v>
                </c:pt>
                <c:pt idx="13">
                  <c:v>821831.10066108301</c:v>
                </c:pt>
                <c:pt idx="14">
                  <c:v>716739.223885805</c:v>
                </c:pt>
                <c:pt idx="15">
                  <c:v>681174.727522915</c:v>
                </c:pt>
                <c:pt idx="17">
                  <c:v>45965.682070153802</c:v>
                </c:pt>
                <c:pt idx="18">
                  <c:v>40282.525783646597</c:v>
                </c:pt>
                <c:pt idx="19">
                  <c:v>37443.999847286403</c:v>
                </c:pt>
                <c:pt idx="21">
                  <c:v>231646.41293294969</c:v>
                </c:pt>
                <c:pt idx="22">
                  <c:v>219538.28761701888</c:v>
                </c:pt>
                <c:pt idx="23">
                  <c:v>215709.57460949328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industries'!$C$27:$AA$27</c:f>
              <c:numCache>
                <c:formatCode>_-* #,##0_-;\-* #,##0_-;_-* "-"??_-;_-@_-</c:formatCode>
                <c:ptCount val="25"/>
                <c:pt idx="1">
                  <c:v>418062.19861507998</c:v>
                </c:pt>
                <c:pt idx="2">
                  <c:v>421151.10896433098</c:v>
                </c:pt>
                <c:pt idx="3">
                  <c:v>420510.96024935198</c:v>
                </c:pt>
                <c:pt idx="5">
                  <c:v>284309.61650722299</c:v>
                </c:pt>
                <c:pt idx="6">
                  <c:v>248337.93169361301</c:v>
                </c:pt>
                <c:pt idx="7">
                  <c:v>238749.65424882999</c:v>
                </c:pt>
                <c:pt idx="9">
                  <c:v>374732.23678610497</c:v>
                </c:pt>
                <c:pt idx="10">
                  <c:v>335087.63483307901</c:v>
                </c:pt>
                <c:pt idx="11">
                  <c:v>323209.79300106899</c:v>
                </c:pt>
                <c:pt idx="13">
                  <c:v>1115306.9959718201</c:v>
                </c:pt>
                <c:pt idx="14">
                  <c:v>962262.70538357901</c:v>
                </c:pt>
                <c:pt idx="15">
                  <c:v>917324.89627798705</c:v>
                </c:pt>
                <c:pt idx="17">
                  <c:v>71637.213193175106</c:v>
                </c:pt>
                <c:pt idx="18">
                  <c:v>61466.449071035699</c:v>
                </c:pt>
                <c:pt idx="19">
                  <c:v>57089.5864362391</c:v>
                </c:pt>
                <c:pt idx="21">
                  <c:v>604773.77907262358</c:v>
                </c:pt>
                <c:pt idx="22">
                  <c:v>566810.81454510405</c:v>
                </c:pt>
                <c:pt idx="23">
                  <c:v>552058.50884655979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industries'!$C$25:$AA$25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1492483.2620918499</c:v>
                </c:pt>
                <c:pt idx="6">
                  <c:v>1314514.8845581999</c:v>
                </c:pt>
                <c:pt idx="7">
                  <c:v>1264199.0313074801</c:v>
                </c:pt>
                <c:pt idx="9">
                  <c:v>212910.958588562</c:v>
                </c:pt>
                <c:pt idx="10">
                  <c:v>197814.13179839801</c:v>
                </c:pt>
                <c:pt idx="11">
                  <c:v>192494.20533045501</c:v>
                </c:pt>
                <c:pt idx="13">
                  <c:v>105679.16040015301</c:v>
                </c:pt>
                <c:pt idx="14">
                  <c:v>89192.0110313763</c:v>
                </c:pt>
                <c:pt idx="15">
                  <c:v>84801.157390434993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012592"/>
        <c:axId val="426013768"/>
      </c:barChart>
      <c:lineChart>
        <c:grouping val="standard"/>
        <c:varyColors val="0"/>
        <c:ser>
          <c:idx val="5"/>
          <c:order val="5"/>
          <c:tx>
            <c:strRef>
              <c:f>'Specific industries'!$B$10</c:f>
              <c:strCache>
                <c:ptCount val="1"/>
                <c:pt idx="0">
                  <c:v>Used in EU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industries'!$C$28:$AA$28</c:f>
              <c:numCache>
                <c:formatCode>_-* #,##0_-;\-* #,##0_-;_-* "-"??_-;_-@_-</c:formatCode>
                <c:ptCount val="25"/>
                <c:pt idx="1">
                  <c:v>588581.38092283497</c:v>
                </c:pt>
                <c:pt idx="2">
                  <c:v>592746.890706626</c:v>
                </c:pt>
                <c:pt idx="3">
                  <c:v>591825.55836513196</c:v>
                </c:pt>
                <c:pt idx="5">
                  <c:v>1326285.7932889599</c:v>
                </c:pt>
                <c:pt idx="6">
                  <c:v>1166305.48568008</c:v>
                </c:pt>
                <c:pt idx="7">
                  <c:v>1156848.7379318899</c:v>
                </c:pt>
                <c:pt idx="9">
                  <c:v>523072.47797706601</c:v>
                </c:pt>
                <c:pt idx="10">
                  <c:v>478430.97145134601</c:v>
                </c:pt>
                <c:pt idx="11">
                  <c:v>475248.97903676302</c:v>
                </c:pt>
                <c:pt idx="13">
                  <c:v>2403448.9640745101</c:v>
                </c:pt>
                <c:pt idx="14">
                  <c:v>2054416.7713780301</c:v>
                </c:pt>
                <c:pt idx="15">
                  <c:v>2008714.61429941</c:v>
                </c:pt>
                <c:pt idx="17">
                  <c:v>116989.97499442</c:v>
                </c:pt>
                <c:pt idx="18">
                  <c:v>96243.222500855001</c:v>
                </c:pt>
                <c:pt idx="19">
                  <c:v>95759.074488208906</c:v>
                </c:pt>
                <c:pt idx="21">
                  <c:v>714610.65631849971</c:v>
                </c:pt>
                <c:pt idx="22">
                  <c:v>676933.48294047208</c:v>
                </c:pt>
                <c:pt idx="23">
                  <c:v>671274.31802355545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12592"/>
        <c:axId val="426013768"/>
      </c:lineChart>
      <c:catAx>
        <c:axId val="426012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13768"/>
        <c:crosses val="autoZero"/>
        <c:auto val="1"/>
        <c:lblAlgn val="ctr"/>
        <c:lblOffset val="100"/>
        <c:noMultiLvlLbl val="0"/>
      </c:catAx>
      <c:valAx>
        <c:axId val="426013768"/>
        <c:scaling>
          <c:orientation val="minMax"/>
          <c:max val="4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012592"/>
        <c:crosses val="autoZero"/>
        <c:crossBetween val="between"/>
        <c:majorUnit val="5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UK steel</a:t>
            </a:r>
          </a:p>
        </c:rich>
      </c:tx>
      <c:layout>
        <c:manualLayout>
          <c:xMode val="edge"/>
          <c:yMode val="edge"/>
          <c:x val="0.4036753880035554"/>
          <c:y val="4.8640915593705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1.5327414042991908E-2"/>
          <c:w val="0.89315664265371075"/>
          <c:h val="0.795243063276698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industries'!$C$37:$AA$37</c:f>
              <c:numCache>
                <c:formatCode>_-* #,##0_-;\-* #,##0_-;_-* "-"??_-;_-@_-</c:formatCode>
                <c:ptCount val="25"/>
                <c:pt idx="1">
                  <c:v>76153.5</c:v>
                </c:pt>
                <c:pt idx="2">
                  <c:v>69362.950680084396</c:v>
                </c:pt>
                <c:pt idx="3">
                  <c:v>62342.153626293097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2504.8087490525099</c:v>
                </c:pt>
                <c:pt idx="14">
                  <c:v>2011.43425870752</c:v>
                </c:pt>
                <c:pt idx="15">
                  <c:v>1658.09695540504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industries'!$C$36:$AA$36</c:f>
              <c:numCache>
                <c:formatCode>_-* #,##0_-;\-* #,##0_-;_-* "-"??_-;_-@_-</c:formatCode>
                <c:ptCount val="25"/>
                <c:pt idx="1">
                  <c:v>87500.136810690106</c:v>
                </c:pt>
                <c:pt idx="2">
                  <c:v>77288.392926034096</c:v>
                </c:pt>
                <c:pt idx="3">
                  <c:v>68701.947424727696</c:v>
                </c:pt>
                <c:pt idx="5">
                  <c:v>17188.201441613099</c:v>
                </c:pt>
                <c:pt idx="6">
                  <c:v>14270.0398070181</c:v>
                </c:pt>
                <c:pt idx="7">
                  <c:v>12918.550548933301</c:v>
                </c:pt>
                <c:pt idx="9">
                  <c:v>13250.1569420654</c:v>
                </c:pt>
                <c:pt idx="10">
                  <c:v>11178.8804099758</c:v>
                </c:pt>
                <c:pt idx="11">
                  <c:v>10094.475019691999</c:v>
                </c:pt>
                <c:pt idx="13">
                  <c:v>24113.8364422825</c:v>
                </c:pt>
                <c:pt idx="14">
                  <c:v>19941.124347439301</c:v>
                </c:pt>
                <c:pt idx="15">
                  <c:v>18068.050576253601</c:v>
                </c:pt>
                <c:pt idx="17">
                  <c:v>3824.165499499602</c:v>
                </c:pt>
                <c:pt idx="18">
                  <c:v>2965.5929456279473</c:v>
                </c:pt>
                <c:pt idx="19">
                  <c:v>2486.1238789882409</c:v>
                </c:pt>
                <c:pt idx="21">
                  <c:v>8351.5946681103323</c:v>
                </c:pt>
                <c:pt idx="22">
                  <c:v>7117.5329444744802</c:v>
                </c:pt>
                <c:pt idx="23">
                  <c:v>6428.5008468503838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industries'!$C$39:$AA$39</c:f>
              <c:numCache>
                <c:formatCode>_-* #,##0_-;\-* #,##0_-;_-* "-"??_-;_-@_-</c:formatCode>
                <c:ptCount val="25"/>
                <c:pt idx="1">
                  <c:v>19309.4148223462</c:v>
                </c:pt>
                <c:pt idx="2">
                  <c:v>17073.3180016068</c:v>
                </c:pt>
                <c:pt idx="3">
                  <c:v>15369.299081351201</c:v>
                </c:pt>
                <c:pt idx="5">
                  <c:v>3747.7436068316701</c:v>
                </c:pt>
                <c:pt idx="6">
                  <c:v>3125.5063259926301</c:v>
                </c:pt>
                <c:pt idx="7">
                  <c:v>2832.3702472528698</c:v>
                </c:pt>
                <c:pt idx="9">
                  <c:v>10377.609144862799</c:v>
                </c:pt>
                <c:pt idx="10">
                  <c:v>8770.64611165116</c:v>
                </c:pt>
                <c:pt idx="11">
                  <c:v>7809.9997145380603</c:v>
                </c:pt>
                <c:pt idx="13">
                  <c:v>15060.928526706701</c:v>
                </c:pt>
                <c:pt idx="14">
                  <c:v>12446.9561414366</c:v>
                </c:pt>
                <c:pt idx="15">
                  <c:v>10963.863451900999</c:v>
                </c:pt>
                <c:pt idx="17">
                  <c:v>2305.5925669513076</c:v>
                </c:pt>
                <c:pt idx="18">
                  <c:v>1820.9804139491466</c:v>
                </c:pt>
                <c:pt idx="19">
                  <c:v>1505.8889935551856</c:v>
                </c:pt>
                <c:pt idx="21">
                  <c:v>5674.002632416953</c:v>
                </c:pt>
                <c:pt idx="22">
                  <c:v>4840.4192222218899</c:v>
                </c:pt>
                <c:pt idx="23">
                  <c:v>4411.736486500482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industries'!$C$40:$AA$40</c:f>
              <c:numCache>
                <c:formatCode>_-* #,##0_-;\-* #,##0_-;_-* "-"??_-;_-@_-</c:formatCode>
                <c:ptCount val="25"/>
                <c:pt idx="1">
                  <c:v>53330.498443175398</c:v>
                </c:pt>
                <c:pt idx="2">
                  <c:v>47138.846563669198</c:v>
                </c:pt>
                <c:pt idx="3">
                  <c:v>42248.598231890501</c:v>
                </c:pt>
                <c:pt idx="5">
                  <c:v>24573.558104665899</c:v>
                </c:pt>
                <c:pt idx="6">
                  <c:v>20400.606785354299</c:v>
                </c:pt>
                <c:pt idx="7">
                  <c:v>18486.927907731199</c:v>
                </c:pt>
                <c:pt idx="9">
                  <c:v>19162.707040150701</c:v>
                </c:pt>
                <c:pt idx="10">
                  <c:v>16118.7501224319</c:v>
                </c:pt>
                <c:pt idx="11">
                  <c:v>14461.051653717899</c:v>
                </c:pt>
                <c:pt idx="13">
                  <c:v>21369.754188613799</c:v>
                </c:pt>
                <c:pt idx="14">
                  <c:v>17668.599314158499</c:v>
                </c:pt>
                <c:pt idx="15">
                  <c:v>15925.2061652597</c:v>
                </c:pt>
                <c:pt idx="17">
                  <c:v>4425.8174822293222</c:v>
                </c:pt>
                <c:pt idx="18">
                  <c:v>3423.7293079759102</c:v>
                </c:pt>
                <c:pt idx="19">
                  <c:v>2874.8062376349712</c:v>
                </c:pt>
                <c:pt idx="21">
                  <c:v>19691.71227586157</c:v>
                </c:pt>
                <c:pt idx="22">
                  <c:v>16802.809818978447</c:v>
                </c:pt>
                <c:pt idx="23">
                  <c:v>15184.385012193929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industries'!$C$38:$AA$38</c:f>
              <c:numCache>
                <c:formatCode>_-* #,##0_-;\-* #,##0_-;_-* "-"??_-;_-@_-</c:formatCode>
                <c:ptCount val="25"/>
                <c:pt idx="1">
                  <c:v>47235.9472126623</c:v>
                </c:pt>
                <c:pt idx="2">
                  <c:v>43008.797081393102</c:v>
                </c:pt>
                <c:pt idx="3">
                  <c:v>37266.188629081698</c:v>
                </c:pt>
                <c:pt idx="5">
                  <c:v>83854.342416499305</c:v>
                </c:pt>
                <c:pt idx="6">
                  <c:v>70262.237253528801</c:v>
                </c:pt>
                <c:pt idx="7">
                  <c:v>62700.717263129802</c:v>
                </c:pt>
                <c:pt idx="9">
                  <c:v>7893.0984257086102</c:v>
                </c:pt>
                <c:pt idx="10">
                  <c:v>6616.0494702001697</c:v>
                </c:pt>
                <c:pt idx="11">
                  <c:v>5951.4240166283798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018472"/>
        <c:axId val="426015336"/>
      </c:barChart>
      <c:lineChart>
        <c:grouping val="standard"/>
        <c:varyColors val="0"/>
        <c:ser>
          <c:idx val="5"/>
          <c:order val="5"/>
          <c:tx>
            <c:strRef>
              <c:f>'Specific industries'!$B$41</c:f>
              <c:strCache>
                <c:ptCount val="1"/>
                <c:pt idx="0">
                  <c:v>Used in UK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industries'!$C$41:$AA$41</c:f>
              <c:numCache>
                <c:formatCode>_-* #,##0_-;\-* #,##0_-;_-* "-"??_-;_-@_-</c:formatCode>
                <c:ptCount val="25"/>
                <c:pt idx="1">
                  <c:v>283529.497288874</c:v>
                </c:pt>
                <c:pt idx="2">
                  <c:v>253872.30525278801</c:v>
                </c:pt>
                <c:pt idx="3">
                  <c:v>225928.18699334399</c:v>
                </c:pt>
                <c:pt idx="5">
                  <c:v>75582.059292049205</c:v>
                </c:pt>
                <c:pt idx="6">
                  <c:v>63491.352075111201</c:v>
                </c:pt>
                <c:pt idx="7">
                  <c:v>58811.395642495903</c:v>
                </c:pt>
                <c:pt idx="9">
                  <c:v>13507.810277876701</c:v>
                </c:pt>
                <c:pt idx="10">
                  <c:v>11061.180222737799</c:v>
                </c:pt>
                <c:pt idx="11">
                  <c:v>10235.1526085716</c:v>
                </c:pt>
                <c:pt idx="13">
                  <c:v>19893.2955150663</c:v>
                </c:pt>
                <c:pt idx="14">
                  <c:v>16492.169613398699</c:v>
                </c:pt>
                <c:pt idx="15">
                  <c:v>15759.805839131701</c:v>
                </c:pt>
                <c:pt idx="17">
                  <c:v>6010.1317487178103</c:v>
                </c:pt>
                <c:pt idx="18">
                  <c:v>4357.6166688844405</c:v>
                </c:pt>
                <c:pt idx="19">
                  <c:v>3891.1678336666037</c:v>
                </c:pt>
                <c:pt idx="21">
                  <c:v>13002.610228287718</c:v>
                </c:pt>
                <c:pt idx="22">
                  <c:v>11241.045946569615</c:v>
                </c:pt>
                <c:pt idx="23">
                  <c:v>10533.133084225434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18472"/>
        <c:axId val="426015336"/>
      </c:lineChart>
      <c:catAx>
        <c:axId val="426018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15336"/>
        <c:crosses val="autoZero"/>
        <c:auto val="1"/>
        <c:lblAlgn val="ctr"/>
        <c:lblOffset val="100"/>
        <c:noMultiLvlLbl val="0"/>
      </c:catAx>
      <c:valAx>
        <c:axId val="426015336"/>
        <c:scaling>
          <c:orientation val="minMax"/>
          <c:max val="34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01847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560747646770213"/>
          <c:y val="0.19742579387876943"/>
          <c:w val="0.449522979840286"/>
          <c:h val="0.25679880143737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UK electrical products</a:t>
            </a:r>
          </a:p>
        </c:rich>
      </c:tx>
      <c:layout>
        <c:manualLayout>
          <c:xMode val="edge"/>
          <c:yMode val="edge"/>
          <c:x val="0.33595056611324053"/>
          <c:y val="3.71959942775393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387893002736353E-2"/>
          <c:y val="9.8371653150211513E-2"/>
          <c:w val="0.89315664265371075"/>
          <c:h val="0.683619146226452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'Specific industries'!$B$6</c:f>
              <c:strCache>
                <c:ptCount val="1"/>
                <c:pt idx="0">
                  <c:v>In materials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industries'!$C$46:$AA$46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12837.9052669506</c:v>
                </c:pt>
                <c:pt idx="14">
                  <c:v>9243.57989783841</c:v>
                </c:pt>
                <c:pt idx="15">
                  <c:v>7361.33049473953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1"/>
          <c:tx>
            <c:strRef>
              <c:f>'Specific industries'!$B$5</c:f>
              <c:strCache>
                <c:ptCount val="1"/>
                <c:pt idx="0">
                  <c:v>Used in processes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industries'!$C$45:$AA$45</c:f>
              <c:numCache>
                <c:formatCode>_-* #,##0_-;\-* #,##0_-;_-* "-"??_-;_-@_-</c:formatCode>
                <c:ptCount val="25"/>
                <c:pt idx="1">
                  <c:v>10190.577851945</c:v>
                </c:pt>
                <c:pt idx="2">
                  <c:v>7697.7947712290797</c:v>
                </c:pt>
                <c:pt idx="3">
                  <c:v>7420.3112248268399</c:v>
                </c:pt>
                <c:pt idx="5">
                  <c:v>7962.7336301441401</c:v>
                </c:pt>
                <c:pt idx="6">
                  <c:v>5931.1837767758898</c:v>
                </c:pt>
                <c:pt idx="7">
                  <c:v>5290.49810368815</c:v>
                </c:pt>
                <c:pt idx="9">
                  <c:v>6959.6718239232196</c:v>
                </c:pt>
                <c:pt idx="10">
                  <c:v>5267.5084601662202</c:v>
                </c:pt>
                <c:pt idx="11">
                  <c:v>4575.4651376461998</c:v>
                </c:pt>
                <c:pt idx="13">
                  <c:v>32499.4891429948</c:v>
                </c:pt>
                <c:pt idx="14">
                  <c:v>23585.613077235401</c:v>
                </c:pt>
                <c:pt idx="15">
                  <c:v>19025.976311957402</c:v>
                </c:pt>
                <c:pt idx="17">
                  <c:v>2506.5873084534414</c:v>
                </c:pt>
                <c:pt idx="18">
                  <c:v>1905.9873522676955</c:v>
                </c:pt>
                <c:pt idx="19">
                  <c:v>1664.2701467547367</c:v>
                </c:pt>
                <c:pt idx="21">
                  <c:v>7367.7235261263168</c:v>
                </c:pt>
                <c:pt idx="22">
                  <c:v>5854.6667928128527</c:v>
                </c:pt>
                <c:pt idx="23">
                  <c:v>5142.96257922316</c:v>
                </c:pt>
              </c:numCache>
            </c:numRef>
          </c:val>
        </c:ser>
        <c:ser>
          <c:idx val="3"/>
          <c:order val="2"/>
          <c:tx>
            <c:strRef>
              <c:f>'Specific industries'!$B$8</c:f>
              <c:strCache>
                <c:ptCount val="1"/>
                <c:pt idx="0">
                  <c:v>Degraded through heat transfer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industries'!$C$48:$AA$48</c:f>
              <c:numCache>
                <c:formatCode>_-* #,##0_-;\-* #,##0_-;_-* "-"??_-;_-@_-</c:formatCode>
                <c:ptCount val="25"/>
                <c:pt idx="1">
                  <c:v>3768.8340220556702</c:v>
                </c:pt>
                <c:pt idx="2">
                  <c:v>2806.0104708471299</c:v>
                </c:pt>
                <c:pt idx="3">
                  <c:v>2693.2348987652699</c:v>
                </c:pt>
                <c:pt idx="5">
                  <c:v>1788.8868587775801</c:v>
                </c:pt>
                <c:pt idx="6">
                  <c:v>1341.1242885355</c:v>
                </c:pt>
                <c:pt idx="7">
                  <c:v>1188.76483590204</c:v>
                </c:pt>
                <c:pt idx="9">
                  <c:v>6513.4728934454597</c:v>
                </c:pt>
                <c:pt idx="10">
                  <c:v>4995.6704689409298</c:v>
                </c:pt>
                <c:pt idx="11">
                  <c:v>4227.5605454659199</c:v>
                </c:pt>
                <c:pt idx="13">
                  <c:v>18393.7788626086</c:v>
                </c:pt>
                <c:pt idx="14">
                  <c:v>13843.030887446101</c:v>
                </c:pt>
                <c:pt idx="15">
                  <c:v>11061.2240674722</c:v>
                </c:pt>
                <c:pt idx="17">
                  <c:v>1620.5345974515865</c:v>
                </c:pt>
                <c:pt idx="18">
                  <c:v>1249.2398493704061</c:v>
                </c:pt>
                <c:pt idx="19">
                  <c:v>1082.8446711569011</c:v>
                </c:pt>
                <c:pt idx="21">
                  <c:v>5824.7043834689184</c:v>
                </c:pt>
                <c:pt idx="22">
                  <c:v>4742.678247035843</c:v>
                </c:pt>
                <c:pt idx="23">
                  <c:v>4301.1583451115393</c:v>
                </c:pt>
              </c:numCache>
            </c:numRef>
          </c:val>
        </c:ser>
        <c:ser>
          <c:idx val="4"/>
          <c:order val="3"/>
          <c:tx>
            <c:strRef>
              <c:f>'Specific industries'!$B$9</c:f>
              <c:strCache>
                <c:ptCount val="1"/>
                <c:pt idx="0">
                  <c:v>Losses to inefficiency</c:v>
                </c:pt>
              </c:strCache>
            </c:strRef>
          </c:tx>
          <c:spPr>
            <a:pattFill prst="wdDnDiag">
              <a:fgClr>
                <a:schemeClr val="accent5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industries'!$C$49:$AA$49</c:f>
              <c:numCache>
                <c:formatCode>_-* #,##0_-;\-* #,##0_-;_-* "-"??_-;_-@_-</c:formatCode>
                <c:ptCount val="25"/>
                <c:pt idx="1">
                  <c:v>8080.7721897472802</c:v>
                </c:pt>
                <c:pt idx="2">
                  <c:v>6134.8961743312502</c:v>
                </c:pt>
                <c:pt idx="3">
                  <c:v>5921.7558430895697</c:v>
                </c:pt>
                <c:pt idx="5">
                  <c:v>11260.426352639601</c:v>
                </c:pt>
                <c:pt idx="6">
                  <c:v>8380.6732497685298</c:v>
                </c:pt>
                <c:pt idx="7">
                  <c:v>7504.1824230751499</c:v>
                </c:pt>
                <c:pt idx="9">
                  <c:v>10562.0189842905</c:v>
                </c:pt>
                <c:pt idx="10">
                  <c:v>8005.2363854986697</c:v>
                </c:pt>
                <c:pt idx="11">
                  <c:v>6891.0334274376301</c:v>
                </c:pt>
                <c:pt idx="13">
                  <c:v>25920.819430403699</c:v>
                </c:pt>
                <c:pt idx="14">
                  <c:v>19081.952787877599</c:v>
                </c:pt>
                <c:pt idx="15">
                  <c:v>15431.2149543982</c:v>
                </c:pt>
                <c:pt idx="17">
                  <c:v>2758.5456887985733</c:v>
                </c:pt>
                <c:pt idx="18">
                  <c:v>2091.8536172014569</c:v>
                </c:pt>
                <c:pt idx="19">
                  <c:v>1826.5635477437436</c:v>
                </c:pt>
                <c:pt idx="21">
                  <c:v>17362.311135059721</c:v>
                </c:pt>
                <c:pt idx="22">
                  <c:v>13824.195323283706</c:v>
                </c:pt>
                <c:pt idx="23">
                  <c:v>12186.366769708819</c:v>
                </c:pt>
              </c:numCache>
            </c:numRef>
          </c:val>
        </c:ser>
        <c:ser>
          <c:idx val="2"/>
          <c:order val="4"/>
          <c:tx>
            <c:strRef>
              <c:f>'Specific industries'!$B$7</c:f>
              <c:strCache>
                <c:ptCount val="1"/>
                <c:pt idx="0">
                  <c:v>Energy transformation losses</c:v>
                </c:pt>
              </c:strCache>
            </c:strRef>
          </c:tx>
          <c:spPr>
            <a:pattFill prst="wdUpDiag">
              <a:fgClr>
                <a:schemeClr val="accent3"/>
              </a:fgClr>
              <a:bgClr>
                <a:schemeClr val="bg1"/>
              </a:bgClr>
            </a:pattFill>
            <a:ln w="3175">
              <a:solidFill>
                <a:schemeClr val="accent3"/>
              </a:solidFill>
            </a:ln>
            <a:effectLst/>
          </c:spPr>
          <c:invertIfNegative val="0"/>
          <c:cat>
            <c:strRef>
              <c:f>'Specific industries'!$C$4:$AA$4</c:f>
              <c:strCache>
                <c:ptCount val="23"/>
                <c:pt idx="2">
                  <c:v>Used directly by sector</c:v>
                </c:pt>
                <c:pt idx="6">
                  <c:v>Dissipated by electricity generators (for use directly or embodied)</c:v>
                </c:pt>
                <c:pt idx="10">
                  <c:v>Fuels</c:v>
                </c:pt>
                <c:pt idx="14">
                  <c:v>Materials</c:v>
                </c:pt>
                <c:pt idx="18">
                  <c:v>Manufacturing + Construction</c:v>
                </c:pt>
                <c:pt idx="22">
                  <c:v>Food + Services</c:v>
                </c:pt>
              </c:strCache>
            </c:strRef>
          </c:cat>
          <c:val>
            <c:numRef>
              <c:f>'Specific industries'!$C$47:$AA$47</c:f>
              <c:numCache>
                <c:formatCode>_-* #,##0_-;\-* #,##0_-;_-* "-"??_-;_-@_-</c:formatCode>
                <c:ptCount val="2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49152.959838483999</c:v>
                </c:pt>
                <c:pt idx="6">
                  <c:v>37454.144662347098</c:v>
                </c:pt>
                <c:pt idx="7">
                  <c:v>31481.0787773745</c:v>
                </c:pt>
                <c:pt idx="9">
                  <c:v>5131.90937426858</c:v>
                </c:pt>
                <c:pt idx="10">
                  <c:v>3960.75920626897</c:v>
                </c:pt>
                <c:pt idx="11">
                  <c:v>3443.7155626983399</c:v>
                </c:pt>
                <c:pt idx="13">
                  <c:v>3583.2672778834699</c:v>
                </c:pt>
                <c:pt idx="14">
                  <c:v>2609.7840800209801</c:v>
                </c:pt>
                <c:pt idx="15">
                  <c:v>2116.2719141100802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26014552"/>
        <c:axId val="426011416"/>
      </c:barChart>
      <c:lineChart>
        <c:grouping val="standard"/>
        <c:varyColors val="0"/>
        <c:ser>
          <c:idx val="5"/>
          <c:order val="5"/>
          <c:tx>
            <c:strRef>
              <c:f>'Specific industries'!$B$41</c:f>
              <c:strCache>
                <c:ptCount val="1"/>
                <c:pt idx="0">
                  <c:v>Used in UK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val>
            <c:numRef>
              <c:f>'Specific industries'!$C$50:$AA$50</c:f>
              <c:numCache>
                <c:formatCode>_-* #,##0_-;\-* #,##0_-;_-* "-"??_-;_-@_-</c:formatCode>
                <c:ptCount val="25"/>
                <c:pt idx="1">
                  <c:v>22040.184063748002</c:v>
                </c:pt>
                <c:pt idx="2">
                  <c:v>16638.701416407501</c:v>
                </c:pt>
                <c:pt idx="3">
                  <c:v>16035.3019666817</c:v>
                </c:pt>
                <c:pt idx="5">
                  <c:v>28576.080155780201</c:v>
                </c:pt>
                <c:pt idx="6">
                  <c:v>21231.642310159899</c:v>
                </c:pt>
                <c:pt idx="7">
                  <c:v>20608.040013371101</c:v>
                </c:pt>
                <c:pt idx="9">
                  <c:v>7020.1304511632097</c:v>
                </c:pt>
                <c:pt idx="10">
                  <c:v>5313.8699556144702</c:v>
                </c:pt>
                <c:pt idx="11">
                  <c:v>5160.89462891737</c:v>
                </c:pt>
                <c:pt idx="13">
                  <c:v>21170.390068768302</c:v>
                </c:pt>
                <c:pt idx="14">
                  <c:v>14601.4078340203</c:v>
                </c:pt>
                <c:pt idx="15">
                  <c:v>14092.2737168233</c:v>
                </c:pt>
                <c:pt idx="17">
                  <c:v>3081.9659304881866</c:v>
                </c:pt>
                <c:pt idx="18">
                  <c:v>2239.2835393626083</c:v>
                </c:pt>
                <c:pt idx="19">
                  <c:v>2179.1373415515855</c:v>
                </c:pt>
                <c:pt idx="21">
                  <c:v>10668.881492501439</c:v>
                </c:pt>
                <c:pt idx="22">
                  <c:v>8727.4450640998039</c:v>
                </c:pt>
                <c:pt idx="23">
                  <c:v>8464.9434440386576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14552"/>
        <c:axId val="426011416"/>
      </c:lineChart>
      <c:catAx>
        <c:axId val="426014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011416"/>
        <c:crosses val="autoZero"/>
        <c:auto val="1"/>
        <c:lblAlgn val="ctr"/>
        <c:lblOffset val="100"/>
        <c:noMultiLvlLbl val="0"/>
      </c:catAx>
      <c:valAx>
        <c:axId val="426011416"/>
        <c:scaling>
          <c:orientation val="minMax"/>
          <c:max val="1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01455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595904</xdr:colOff>
      <xdr:row>23</xdr:row>
      <xdr:rowOff>103507</xdr:rowOff>
    </xdr:from>
    <xdr:to>
      <xdr:col>19</xdr:col>
      <xdr:colOff>576854</xdr:colOff>
      <xdr:row>41</xdr:row>
      <xdr:rowOff>126443</xdr:rowOff>
    </xdr:to>
    <xdr:grpSp>
      <xdr:nvGrpSpPr>
        <xdr:cNvPr id="17" name="Group 16"/>
        <xdr:cNvGrpSpPr/>
      </xdr:nvGrpSpPr>
      <xdr:grpSpPr>
        <a:xfrm>
          <a:off x="595904" y="4485007"/>
          <a:ext cx="11563350" cy="3451936"/>
          <a:chOff x="622788" y="3870792"/>
          <a:chExt cx="11580935" cy="3456132"/>
        </a:xfrm>
      </xdr:grpSpPr>
      <xdr:graphicFrame macro="">
        <xdr:nvGraphicFramePr>
          <xdr:cNvPr id="7" name="Chart 6"/>
          <xdr:cNvGraphicFramePr>
            <a:graphicFrameLocks/>
          </xdr:cNvGraphicFramePr>
        </xdr:nvGraphicFramePr>
        <xdr:xfrm>
          <a:off x="622788" y="4015976"/>
          <a:ext cx="3062175" cy="32902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Chart 7"/>
          <xdr:cNvGraphicFramePr>
            <a:graphicFrameLocks/>
          </xdr:cNvGraphicFramePr>
        </xdr:nvGraphicFramePr>
        <xdr:xfrm>
          <a:off x="3631592" y="4026529"/>
          <a:ext cx="3060552" cy="33003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9" name="Chart 8"/>
          <xdr:cNvGraphicFramePr>
            <a:graphicFrameLocks/>
          </xdr:cNvGraphicFramePr>
        </xdr:nvGraphicFramePr>
        <xdr:xfrm>
          <a:off x="6696850" y="4005835"/>
          <a:ext cx="3038392" cy="33210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0" name="TextBox 9"/>
          <xdr:cNvSpPr txBox="1"/>
        </xdr:nvSpPr>
        <xdr:spPr>
          <a:xfrm>
            <a:off x="3746964" y="3870792"/>
            <a:ext cx="4381170" cy="3352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800" b="0"/>
              <a:t>Exergy dissipation due to economic activity</a:t>
            </a:r>
          </a:p>
        </xdr:txBody>
      </xdr:sp>
      <xdr:graphicFrame macro="">
        <xdr:nvGraphicFramePr>
          <xdr:cNvPr id="12" name="Chart 11"/>
          <xdr:cNvGraphicFramePr>
            <a:graphicFrameLocks/>
          </xdr:cNvGraphicFramePr>
        </xdr:nvGraphicFramePr>
        <xdr:xfrm>
          <a:off x="9761615" y="4005630"/>
          <a:ext cx="2442108" cy="331094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607366</xdr:colOff>
      <xdr:row>94</xdr:row>
      <xdr:rowOff>7576</xdr:rowOff>
    </xdr:from>
    <xdr:to>
      <xdr:col>15</xdr:col>
      <xdr:colOff>368227</xdr:colOff>
      <xdr:row>163</xdr:row>
      <xdr:rowOff>81659</xdr:rowOff>
    </xdr:to>
    <xdr:grpSp>
      <xdr:nvGrpSpPr>
        <xdr:cNvPr id="14" name="Group 13"/>
        <xdr:cNvGrpSpPr/>
      </xdr:nvGrpSpPr>
      <xdr:grpSpPr>
        <a:xfrm>
          <a:off x="607366" y="17914576"/>
          <a:ext cx="8904861" cy="13218583"/>
          <a:chOff x="607366" y="17914576"/>
          <a:chExt cx="8945682" cy="13218583"/>
        </a:xfrm>
      </xdr:grpSpPr>
      <xdr:graphicFrame macro="">
        <xdr:nvGraphicFramePr>
          <xdr:cNvPr id="23" name="Chart 22"/>
          <xdr:cNvGraphicFramePr>
            <a:graphicFrameLocks/>
          </xdr:cNvGraphicFramePr>
        </xdr:nvGraphicFramePr>
        <xdr:xfrm>
          <a:off x="607366" y="17916525"/>
          <a:ext cx="4520818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24" name="Chart 23"/>
          <xdr:cNvGraphicFramePr>
            <a:graphicFrameLocks/>
          </xdr:cNvGraphicFramePr>
        </xdr:nvGraphicFramePr>
        <xdr:xfrm>
          <a:off x="613645" y="26647486"/>
          <a:ext cx="4498975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25" name="Chart 24"/>
          <xdr:cNvGraphicFramePr>
            <a:graphicFrameLocks/>
          </xdr:cNvGraphicFramePr>
        </xdr:nvGraphicFramePr>
        <xdr:xfrm>
          <a:off x="612321" y="22312696"/>
          <a:ext cx="4506119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6" name="Chart 25"/>
          <xdr:cNvGraphicFramePr>
            <a:graphicFrameLocks/>
          </xdr:cNvGraphicFramePr>
        </xdr:nvGraphicFramePr>
        <xdr:xfrm>
          <a:off x="5044021" y="17914576"/>
          <a:ext cx="4482089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27" name="Chart 26"/>
          <xdr:cNvGraphicFramePr>
            <a:graphicFrameLocks/>
          </xdr:cNvGraphicFramePr>
        </xdr:nvGraphicFramePr>
        <xdr:xfrm>
          <a:off x="5060953" y="26694509"/>
          <a:ext cx="4492095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28" name="Chart 27"/>
          <xdr:cNvGraphicFramePr>
            <a:graphicFrameLocks/>
          </xdr:cNvGraphicFramePr>
        </xdr:nvGraphicFramePr>
        <xdr:xfrm>
          <a:off x="5093496" y="22293960"/>
          <a:ext cx="4408488" cy="44386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1</xdr:col>
      <xdr:colOff>0</xdr:colOff>
      <xdr:row>164</xdr:row>
      <xdr:rowOff>83228</xdr:rowOff>
    </xdr:from>
    <xdr:to>
      <xdr:col>13</xdr:col>
      <xdr:colOff>321469</xdr:colOff>
      <xdr:row>205</xdr:row>
      <xdr:rowOff>59531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565438</xdr:colOff>
      <xdr:row>207</xdr:row>
      <xdr:rowOff>114872</xdr:rowOff>
    </xdr:from>
    <xdr:to>
      <xdr:col>13</xdr:col>
      <xdr:colOff>333375</xdr:colOff>
      <xdr:row>247</xdr:row>
      <xdr:rowOff>23811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48315</xdr:colOff>
      <xdr:row>52</xdr:row>
      <xdr:rowOff>16554</xdr:rowOff>
    </xdr:from>
    <xdr:to>
      <xdr:col>19</xdr:col>
      <xdr:colOff>212951</xdr:colOff>
      <xdr:row>101</xdr:row>
      <xdr:rowOff>164194</xdr:rowOff>
    </xdr:to>
    <xdr:grpSp>
      <xdr:nvGrpSpPr>
        <xdr:cNvPr id="15" name="Group 14"/>
        <xdr:cNvGrpSpPr/>
      </xdr:nvGrpSpPr>
      <xdr:grpSpPr>
        <a:xfrm>
          <a:off x="657915" y="9922554"/>
          <a:ext cx="11137436" cy="9482140"/>
          <a:chOff x="589006" y="7386523"/>
          <a:chExt cx="11186614" cy="9482140"/>
        </a:xfrm>
      </xdr:grpSpPr>
      <xdr:graphicFrame macro="">
        <xdr:nvGraphicFramePr>
          <xdr:cNvPr id="31" name="Chart 30"/>
          <xdr:cNvGraphicFramePr>
            <a:graphicFrameLocks/>
          </xdr:cNvGraphicFramePr>
        </xdr:nvGraphicFramePr>
        <xdr:xfrm>
          <a:off x="4260395" y="7431769"/>
          <a:ext cx="7515225" cy="457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32" name="Chart 31"/>
          <xdr:cNvGraphicFramePr>
            <a:graphicFrameLocks/>
          </xdr:cNvGraphicFramePr>
        </xdr:nvGraphicFramePr>
        <xdr:xfrm>
          <a:off x="612321" y="7429500"/>
          <a:ext cx="3648074" cy="45647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graphicFrame macro="">
        <xdr:nvGraphicFramePr>
          <xdr:cNvPr id="33" name="Chart 32"/>
          <xdr:cNvGraphicFramePr>
            <a:graphicFrameLocks/>
          </xdr:cNvGraphicFramePr>
        </xdr:nvGraphicFramePr>
        <xdr:xfrm>
          <a:off x="589006" y="12264006"/>
          <a:ext cx="3644899" cy="4595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34" name="Chart 33"/>
          <xdr:cNvGraphicFramePr>
            <a:graphicFrameLocks/>
          </xdr:cNvGraphicFramePr>
        </xdr:nvGraphicFramePr>
        <xdr:xfrm>
          <a:off x="4238982" y="12272020"/>
          <a:ext cx="7500622" cy="45966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35" name="TextBox 34"/>
          <xdr:cNvSpPr txBox="1"/>
        </xdr:nvSpPr>
        <xdr:spPr>
          <a:xfrm>
            <a:off x="1896859" y="12054794"/>
            <a:ext cx="8415522" cy="320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600"/>
              <a:t>Effect on energy use of circular economy approaches</a:t>
            </a:r>
            <a:r>
              <a:rPr lang="en-GB" sz="1600" baseline="0"/>
              <a:t> applied to different extents in UK</a:t>
            </a:r>
          </a:p>
        </xdr:txBody>
      </xdr:sp>
      <xdr:sp macro="" textlink="">
        <xdr:nvSpPr>
          <xdr:cNvPr id="36" name="TextBox 35"/>
          <xdr:cNvSpPr txBox="1"/>
        </xdr:nvSpPr>
        <xdr:spPr>
          <a:xfrm>
            <a:off x="2112949" y="7386523"/>
            <a:ext cx="8307477" cy="2930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600"/>
              <a:t>Effect</a:t>
            </a:r>
            <a:r>
              <a:rPr lang="en-GB" sz="1600" baseline="0"/>
              <a:t> on energy use of c</a:t>
            </a:r>
            <a:r>
              <a:rPr lang="en-GB" sz="1600"/>
              <a:t>ircular economy approaches applied to different extents</a:t>
            </a:r>
            <a:r>
              <a:rPr lang="en-GB" sz="1600" baseline="0"/>
              <a:t> in EU-27</a:t>
            </a:r>
          </a:p>
        </xdr:txBody>
      </xdr:sp>
    </xdr:grpSp>
    <xdr:clientData/>
  </xdr:twoCellAnchor>
  <xdr:twoCellAnchor>
    <xdr:from>
      <xdr:col>22</xdr:col>
      <xdr:colOff>381001</xdr:colOff>
      <xdr:row>42</xdr:row>
      <xdr:rowOff>155122</xdr:rowOff>
    </xdr:from>
    <xdr:to>
      <xdr:col>42</xdr:col>
      <xdr:colOff>394607</xdr:colOff>
      <xdr:row>76</xdr:row>
      <xdr:rowOff>19050</xdr:rowOff>
    </xdr:to>
    <xdr:grpSp>
      <xdr:nvGrpSpPr>
        <xdr:cNvPr id="4" name="Group 3"/>
        <xdr:cNvGrpSpPr/>
      </xdr:nvGrpSpPr>
      <xdr:grpSpPr>
        <a:xfrm>
          <a:off x="13792201" y="8156122"/>
          <a:ext cx="12205606" cy="6340928"/>
          <a:chOff x="12801601" y="11375572"/>
          <a:chExt cx="12205606" cy="6340928"/>
        </a:xfrm>
      </xdr:grpSpPr>
      <xdr:sp macro="" textlink="">
        <xdr:nvSpPr>
          <xdr:cNvPr id="43" name="TextBox 42"/>
          <xdr:cNvSpPr txBox="1"/>
        </xdr:nvSpPr>
        <xdr:spPr>
          <a:xfrm>
            <a:off x="15661822" y="11375572"/>
            <a:ext cx="6486526" cy="320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600"/>
              <a:t>Reduction</a:t>
            </a:r>
            <a:r>
              <a:rPr lang="en-GB" sz="1600" baseline="0"/>
              <a:t> in energy use due to c</a:t>
            </a:r>
            <a:r>
              <a:rPr lang="en-GB" sz="1600"/>
              <a:t>ircular economy approaches</a:t>
            </a:r>
            <a:r>
              <a:rPr lang="en-GB" sz="1600" baseline="0"/>
              <a:t> applied in UK</a:t>
            </a:r>
          </a:p>
        </xdr:txBody>
      </xdr:sp>
      <xdr:sp macro="" textlink="">
        <xdr:nvSpPr>
          <xdr:cNvPr id="45" name="TextBox 1"/>
          <xdr:cNvSpPr txBox="1"/>
        </xdr:nvSpPr>
        <xdr:spPr>
          <a:xfrm>
            <a:off x="14863081" y="11789229"/>
            <a:ext cx="8286751" cy="457200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400" i="0" baseline="0">
                <a:solidFill>
                  <a:sysClr val="windowText" lastClr="000000"/>
                </a:solidFill>
              </a:rPr>
              <a:t>Data on a collection of 73 circular economy approaches (plus regional variations) was gathered from literature and the potential full supply chain impacts analysed using input-output analysis</a:t>
            </a:r>
            <a:r>
              <a:rPr lang="en-GB" sz="1400" i="0">
                <a:solidFill>
                  <a:sysClr val="windowText" lastClr="000000"/>
                </a:solidFill>
              </a:rPr>
              <a:t> </a:t>
            </a:r>
          </a:p>
        </xdr:txBody>
      </xdr:sp>
      <xdr:graphicFrame macro="">
        <xdr:nvGraphicFramePr>
          <xdr:cNvPr id="44" name="Chart 43"/>
          <xdr:cNvGraphicFramePr>
            <a:graphicFrameLocks/>
          </xdr:cNvGraphicFramePr>
        </xdr:nvGraphicFramePr>
        <xdr:xfrm>
          <a:off x="12801601" y="12378417"/>
          <a:ext cx="3657599" cy="5324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47" name="Chart 46"/>
          <xdr:cNvGraphicFramePr>
            <a:graphicFrameLocks/>
          </xdr:cNvGraphicFramePr>
        </xdr:nvGraphicFramePr>
        <xdr:xfrm>
          <a:off x="17696090" y="12382500"/>
          <a:ext cx="7311117" cy="5334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pSp>
        <xdr:nvGrpSpPr>
          <xdr:cNvPr id="13" name="Group 12"/>
          <xdr:cNvGrpSpPr/>
        </xdr:nvGrpSpPr>
        <xdr:grpSpPr>
          <a:xfrm>
            <a:off x="16358505" y="12526280"/>
            <a:ext cx="1431020" cy="3539219"/>
            <a:chOff x="16478250" y="12453836"/>
            <a:chExt cx="1319892" cy="3956379"/>
          </a:xfrm>
        </xdr:grpSpPr>
        <xdr:sp macro="" textlink="">
          <xdr:nvSpPr>
            <xdr:cNvPr id="49" name="TextBox 1"/>
            <xdr:cNvSpPr txBox="1"/>
          </xdr:nvSpPr>
          <xdr:spPr>
            <a:xfrm>
              <a:off x="16478250" y="12453836"/>
              <a:ext cx="1319892" cy="649842"/>
            </a:xfrm>
            <a:prstGeom prst="rect">
              <a:avLst/>
            </a:prstGeom>
          </xdr:spPr>
          <xdr:txBody>
            <a:bodyPr wrap="square" rtlCol="0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100" i="1">
                  <a:solidFill>
                    <a:sysClr val="windowText" lastClr="000000"/>
                  </a:solidFill>
                </a:rPr>
                <a:t>Columns relate to </a:t>
              </a:r>
              <a:r>
                <a:rPr lang="en-GB" sz="1100" i="1" baseline="0">
                  <a:solidFill>
                    <a:sysClr val="windowText" lastClr="000000"/>
                  </a:solidFill>
                </a:rPr>
                <a:t>extent approaches are applied:</a:t>
              </a:r>
              <a:endParaRPr lang="en-GB" sz="1100" i="1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16886464" y="13144501"/>
              <a:ext cx="217714" cy="2299608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l"/>
              <a:r>
                <a:rPr lang="en-GB" sz="1200" b="1" i="0">
                  <a:solidFill>
                    <a:sysClr val="windowText" lastClr="000000"/>
                  </a:solidFill>
                </a:rPr>
                <a:t>INTERMEDIATE LEVEL</a:t>
              </a:r>
            </a:p>
            <a:p>
              <a:pPr algn="l"/>
              <a:endParaRPr lang="en-GB" sz="1100"/>
            </a:p>
          </xdr:txBody>
        </xdr:sp>
        <xdr:sp macro="" textlink="">
          <xdr:nvSpPr>
            <xdr:cNvPr id="51" name="Rectangle 50"/>
            <xdr:cNvSpPr/>
          </xdr:nvSpPr>
          <xdr:spPr>
            <a:xfrm>
              <a:off x="17145000" y="13144500"/>
              <a:ext cx="217714" cy="3265715"/>
            </a:xfrm>
            <a:prstGeom prst="rect">
              <a:avLst/>
            </a:prstGeom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vert="vert270" rtlCol="0" anchor="ctr"/>
            <a:lstStyle/>
            <a:p>
              <a:pPr algn="l"/>
              <a:r>
                <a:rPr lang="en-GB" sz="1200" b="1" i="0">
                  <a:solidFill>
                    <a:sysClr val="windowText" lastClr="000000"/>
                  </a:solidFill>
                </a:rPr>
                <a:t>ADVANCED LEVEL</a:t>
              </a:r>
            </a:p>
            <a:p>
              <a:pPr algn="l"/>
              <a:endParaRPr lang="en-GB" sz="1100"/>
            </a:p>
          </xdr:txBody>
        </xdr:sp>
      </xdr:grpSp>
    </xdr:grpSp>
    <xdr:clientData/>
  </xdr:twoCellAnchor>
  <xdr:twoCellAnchor>
    <xdr:from>
      <xdr:col>0</xdr:col>
      <xdr:colOff>595313</xdr:colOff>
      <xdr:row>2</xdr:row>
      <xdr:rowOff>35718</xdr:rowOff>
    </xdr:from>
    <xdr:to>
      <xdr:col>19</xdr:col>
      <xdr:colOff>595312</xdr:colOff>
      <xdr:row>20</xdr:row>
      <xdr:rowOff>172555</xdr:rowOff>
    </xdr:to>
    <xdr:grpSp>
      <xdr:nvGrpSpPr>
        <xdr:cNvPr id="48" name="Group 47"/>
        <xdr:cNvGrpSpPr/>
      </xdr:nvGrpSpPr>
      <xdr:grpSpPr>
        <a:xfrm>
          <a:off x="595313" y="416718"/>
          <a:ext cx="11582399" cy="3565837"/>
          <a:chOff x="620104" y="257696"/>
          <a:chExt cx="11434652" cy="3657323"/>
        </a:xfrm>
      </xdr:grpSpPr>
      <xdr:graphicFrame macro="">
        <xdr:nvGraphicFramePr>
          <xdr:cNvPr id="50" name="Chart 49"/>
          <xdr:cNvGraphicFramePr>
            <a:graphicFrameLocks/>
          </xdr:cNvGraphicFramePr>
        </xdr:nvGraphicFramePr>
        <xdr:xfrm>
          <a:off x="620104" y="400360"/>
          <a:ext cx="3068121" cy="34926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52" name="Chart 51"/>
          <xdr:cNvGraphicFramePr>
            <a:graphicFrameLocks/>
          </xdr:cNvGraphicFramePr>
        </xdr:nvGraphicFramePr>
        <xdr:xfrm>
          <a:off x="3550396" y="412573"/>
          <a:ext cx="3047426" cy="35024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graphicFrame macro="">
        <xdr:nvGraphicFramePr>
          <xdr:cNvPr id="53" name="Chart 52"/>
          <xdr:cNvGraphicFramePr>
            <a:graphicFrameLocks/>
          </xdr:cNvGraphicFramePr>
        </xdr:nvGraphicFramePr>
        <xdr:xfrm>
          <a:off x="6527887" y="400362"/>
          <a:ext cx="3061302" cy="3500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54" name="Chart 53"/>
          <xdr:cNvGraphicFramePr>
            <a:graphicFrameLocks/>
          </xdr:cNvGraphicFramePr>
        </xdr:nvGraphicFramePr>
        <xdr:xfrm>
          <a:off x="9600259" y="396687"/>
          <a:ext cx="2454497" cy="35061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55" name="TextBox 54"/>
          <xdr:cNvSpPr txBox="1"/>
        </xdr:nvSpPr>
        <xdr:spPr>
          <a:xfrm>
            <a:off x="4327910" y="257696"/>
            <a:ext cx="2735249" cy="3512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GB" sz="1800" b="0"/>
              <a:t>Primary energy extraction</a:t>
            </a:r>
          </a:p>
        </xdr:txBody>
      </xdr:sp>
    </xdr:grpSp>
    <xdr:clientData/>
  </xdr:twoCellAnchor>
  <xdr:twoCellAnchor>
    <xdr:from>
      <xdr:col>1</xdr:col>
      <xdr:colOff>595312</xdr:colOff>
      <xdr:row>17</xdr:row>
      <xdr:rowOff>47622</xdr:rowOff>
    </xdr:from>
    <xdr:to>
      <xdr:col>5</xdr:col>
      <xdr:colOff>595314</xdr:colOff>
      <xdr:row>23</xdr:row>
      <xdr:rowOff>65485</xdr:rowOff>
    </xdr:to>
    <xdr:grpSp>
      <xdr:nvGrpSpPr>
        <xdr:cNvPr id="3" name="Group 2"/>
        <xdr:cNvGrpSpPr/>
      </xdr:nvGrpSpPr>
      <xdr:grpSpPr>
        <a:xfrm>
          <a:off x="1204912" y="3286122"/>
          <a:ext cx="2438402" cy="1160863"/>
          <a:chOff x="1214438" y="3286122"/>
          <a:chExt cx="2428877" cy="1160863"/>
        </a:xfrm>
      </xdr:grpSpPr>
      <xdr:sp macro="" textlink="">
        <xdr:nvSpPr>
          <xdr:cNvPr id="2" name="TextBox 1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39" name="TextBox 38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40" name="TextBox 39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41" name="TextBox 40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  <xdr:twoCellAnchor>
    <xdr:from>
      <xdr:col>6</xdr:col>
      <xdr:colOff>476250</xdr:colOff>
      <xdr:row>17</xdr:row>
      <xdr:rowOff>59530</xdr:rowOff>
    </xdr:from>
    <xdr:to>
      <xdr:col>10</xdr:col>
      <xdr:colOff>476252</xdr:colOff>
      <xdr:row>23</xdr:row>
      <xdr:rowOff>77393</xdr:rowOff>
    </xdr:to>
    <xdr:grpSp>
      <xdr:nvGrpSpPr>
        <xdr:cNvPr id="46" name="Group 45"/>
        <xdr:cNvGrpSpPr/>
      </xdr:nvGrpSpPr>
      <xdr:grpSpPr>
        <a:xfrm>
          <a:off x="4133850" y="3298030"/>
          <a:ext cx="2438402" cy="1160863"/>
          <a:chOff x="1214438" y="3286122"/>
          <a:chExt cx="2428877" cy="1160863"/>
        </a:xfrm>
      </xdr:grpSpPr>
      <xdr:sp macro="" textlink="">
        <xdr:nvSpPr>
          <xdr:cNvPr id="56" name="TextBox 55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58" name="TextBox 57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59" name="TextBox 58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  <xdr:twoCellAnchor>
    <xdr:from>
      <xdr:col>11</xdr:col>
      <xdr:colOff>452438</xdr:colOff>
      <xdr:row>17</xdr:row>
      <xdr:rowOff>59531</xdr:rowOff>
    </xdr:from>
    <xdr:to>
      <xdr:col>15</xdr:col>
      <xdr:colOff>452440</xdr:colOff>
      <xdr:row>23</xdr:row>
      <xdr:rowOff>77394</xdr:rowOff>
    </xdr:to>
    <xdr:grpSp>
      <xdr:nvGrpSpPr>
        <xdr:cNvPr id="65" name="Group 64"/>
        <xdr:cNvGrpSpPr/>
      </xdr:nvGrpSpPr>
      <xdr:grpSpPr>
        <a:xfrm>
          <a:off x="7158038" y="3298031"/>
          <a:ext cx="2438402" cy="1160863"/>
          <a:chOff x="1214438" y="3286122"/>
          <a:chExt cx="2428877" cy="1160863"/>
        </a:xfrm>
      </xdr:grpSpPr>
      <xdr:sp macro="" textlink="">
        <xdr:nvSpPr>
          <xdr:cNvPr id="66" name="TextBox 65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67" name="TextBox 66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68" name="TextBox 67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69" name="TextBox 68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  <xdr:twoCellAnchor>
    <xdr:from>
      <xdr:col>2</xdr:col>
      <xdr:colOff>12497</xdr:colOff>
      <xdr:row>38</xdr:row>
      <xdr:rowOff>67788</xdr:rowOff>
    </xdr:from>
    <xdr:to>
      <xdr:col>6</xdr:col>
      <xdr:colOff>12499</xdr:colOff>
      <xdr:row>44</xdr:row>
      <xdr:rowOff>85651</xdr:rowOff>
    </xdr:to>
    <xdr:grpSp>
      <xdr:nvGrpSpPr>
        <xdr:cNvPr id="70" name="Group 69"/>
        <xdr:cNvGrpSpPr/>
      </xdr:nvGrpSpPr>
      <xdr:grpSpPr>
        <a:xfrm>
          <a:off x="1231697" y="7306788"/>
          <a:ext cx="2438402" cy="1160863"/>
          <a:chOff x="1214438" y="3286122"/>
          <a:chExt cx="2428877" cy="1160863"/>
        </a:xfrm>
      </xdr:grpSpPr>
      <xdr:sp macro="" textlink="">
        <xdr:nvSpPr>
          <xdr:cNvPr id="71" name="TextBox 70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72" name="TextBox 71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73" name="TextBox 72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74" name="TextBox 73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  <xdr:twoCellAnchor>
    <xdr:from>
      <xdr:col>6</xdr:col>
      <xdr:colOff>500654</xdr:colOff>
      <xdr:row>38</xdr:row>
      <xdr:rowOff>79696</xdr:rowOff>
    </xdr:from>
    <xdr:to>
      <xdr:col>10</xdr:col>
      <xdr:colOff>500656</xdr:colOff>
      <xdr:row>44</xdr:row>
      <xdr:rowOff>97559</xdr:rowOff>
    </xdr:to>
    <xdr:grpSp>
      <xdr:nvGrpSpPr>
        <xdr:cNvPr id="75" name="Group 74"/>
        <xdr:cNvGrpSpPr/>
      </xdr:nvGrpSpPr>
      <xdr:grpSpPr>
        <a:xfrm>
          <a:off x="4158254" y="7318696"/>
          <a:ext cx="2438402" cy="1160863"/>
          <a:chOff x="1214438" y="3286122"/>
          <a:chExt cx="2428877" cy="1160863"/>
        </a:xfrm>
      </xdr:grpSpPr>
      <xdr:sp macro="" textlink="">
        <xdr:nvSpPr>
          <xdr:cNvPr id="76" name="TextBox 75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78" name="TextBox 77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79" name="TextBox 78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  <xdr:twoCellAnchor>
    <xdr:from>
      <xdr:col>11</xdr:col>
      <xdr:colOff>476842</xdr:colOff>
      <xdr:row>38</xdr:row>
      <xdr:rowOff>79697</xdr:rowOff>
    </xdr:from>
    <xdr:to>
      <xdr:col>15</xdr:col>
      <xdr:colOff>476844</xdr:colOff>
      <xdr:row>44</xdr:row>
      <xdr:rowOff>97560</xdr:rowOff>
    </xdr:to>
    <xdr:grpSp>
      <xdr:nvGrpSpPr>
        <xdr:cNvPr id="80" name="Group 79"/>
        <xdr:cNvGrpSpPr/>
      </xdr:nvGrpSpPr>
      <xdr:grpSpPr>
        <a:xfrm>
          <a:off x="7182442" y="7318697"/>
          <a:ext cx="2438402" cy="1160863"/>
          <a:chOff x="1214438" y="3286122"/>
          <a:chExt cx="2428877" cy="1160863"/>
        </a:xfrm>
      </xdr:grpSpPr>
      <xdr:sp macro="" textlink="">
        <xdr:nvSpPr>
          <xdr:cNvPr id="81" name="TextBox 80"/>
          <xdr:cNvSpPr txBox="1"/>
        </xdr:nvSpPr>
        <xdr:spPr>
          <a:xfrm rot="16200000">
            <a:off x="907853" y="3610567"/>
            <a:ext cx="1125141" cy="51197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No Circular Economy</a:t>
            </a:r>
          </a:p>
        </xdr:txBody>
      </xdr:sp>
      <xdr:sp macro="" textlink="">
        <xdr:nvSpPr>
          <xdr:cNvPr id="82" name="TextBox 81"/>
          <xdr:cNvSpPr txBox="1"/>
        </xdr:nvSpPr>
        <xdr:spPr>
          <a:xfrm rot="16200000">
            <a:off x="1473401" y="3646289"/>
            <a:ext cx="1154906" cy="44648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Intermediate adoption</a:t>
            </a:r>
          </a:p>
        </xdr:txBody>
      </xdr:sp>
      <xdr:sp macro="" textlink="">
        <xdr:nvSpPr>
          <xdr:cNvPr id="83" name="TextBox 82"/>
          <xdr:cNvSpPr txBox="1"/>
        </xdr:nvSpPr>
        <xdr:spPr>
          <a:xfrm rot="16200000">
            <a:off x="2202657" y="3530200"/>
            <a:ext cx="952499" cy="4762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Advanced adoption</a:t>
            </a:r>
          </a:p>
        </xdr:txBody>
      </xdr:sp>
      <xdr:sp macro="" textlink="">
        <xdr:nvSpPr>
          <xdr:cNvPr id="84" name="TextBox 83"/>
          <xdr:cNvSpPr txBox="1"/>
        </xdr:nvSpPr>
        <xdr:spPr>
          <a:xfrm rot="16200000">
            <a:off x="2857502" y="3452808"/>
            <a:ext cx="952499" cy="6191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>
              <a:lnSpc>
                <a:spcPts val="1300"/>
              </a:lnSpc>
            </a:pPr>
            <a:r>
              <a:rPr lang="en-GB" sz="1400"/>
              <a:t>Maximum technical potential</a:t>
            </a:r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0.04617</cdr:y>
    </cdr:from>
    <cdr:to>
      <cdr:x>0.12766</cdr:x>
      <cdr:y>0.11505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04925"/>
          <a:ext cx="571499" cy="305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PJ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0.11675</cdr:x>
      <cdr:y>0.33823</cdr:y>
    </cdr:from>
    <cdr:to>
      <cdr:x>0.25464</cdr:x>
      <cdr:y>0.69236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23771" y="1986580"/>
          <a:ext cx="1571859" cy="6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UK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0.06044</cdr:x>
      <cdr:y>0.7897</cdr:y>
    </cdr:from>
    <cdr:to>
      <cdr:x>0.26312</cdr:x>
      <cdr:y>0.98826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3527" y="3505202"/>
          <a:ext cx="883784" cy="881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UK construction sector</a:t>
          </a:r>
        </a:p>
      </cdr:txBody>
    </cdr:sp>
  </cdr:relSizeAnchor>
  <cdr:relSizeAnchor xmlns:cdr="http://schemas.openxmlformats.org/drawingml/2006/chartDrawing">
    <cdr:from>
      <cdr:x>0.21401</cdr:x>
      <cdr:y>0.79249</cdr:y>
    </cdr:from>
    <cdr:to>
      <cdr:x>0.43316</cdr:x>
      <cdr:y>0.96352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33175" y="3517586"/>
          <a:ext cx="955568" cy="75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0.41541</cdr:x>
      <cdr:y>0.91913</cdr:y>
    </cdr:from>
    <cdr:to>
      <cdr:x>0.95061</cdr:x>
      <cdr:y>0.99362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35726" y="4079707"/>
          <a:ext cx="2365087" cy="330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/>
            <a:t>Embodied in products supplied to construction sector</a:t>
          </a:r>
        </a:p>
      </cdr:txBody>
    </cdr:sp>
  </cdr:relSizeAnchor>
  <cdr:relSizeAnchor xmlns:cdr="http://schemas.openxmlformats.org/drawingml/2006/chartDrawing">
    <cdr:from>
      <cdr:x>0.42087</cdr:x>
      <cdr:y>0.89914</cdr:y>
    </cdr:from>
    <cdr:to>
      <cdr:x>0.95106</cdr:x>
      <cdr:y>0.9212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2942095" y="2884024"/>
          <a:ext cx="97902" cy="2311787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0.40975</cdr:x>
      <cdr:y>0.79309</cdr:y>
    </cdr:from>
    <cdr:to>
      <cdr:x>0.52181</cdr:x>
      <cdr:y>0.90611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786642" y="3520260"/>
          <a:ext cx="488619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0.53312</cdr:x>
      <cdr:y>0.78988</cdr:y>
    </cdr:from>
    <cdr:to>
      <cdr:x>0.67922</cdr:x>
      <cdr:y>0.9029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24594" y="3505990"/>
          <a:ext cx="637045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0.65046</cdr:x>
      <cdr:y>0.79256</cdr:y>
    </cdr:from>
    <cdr:to>
      <cdr:x>0.85504</cdr:x>
      <cdr:y>0.89974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836228" y="3517896"/>
          <a:ext cx="892018" cy="47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by manufacturing sector</a:t>
          </a:r>
        </a:p>
      </cdr:txBody>
    </cdr:sp>
  </cdr:relSizeAnchor>
  <cdr:relSizeAnchor xmlns:cdr="http://schemas.openxmlformats.org/drawingml/2006/chartDrawing">
    <cdr:from>
      <cdr:x>0.83294</cdr:x>
      <cdr:y>0.79256</cdr:y>
    </cdr:from>
    <cdr:to>
      <cdr:x>0.97904</cdr:x>
      <cdr:y>0.90558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631889" y="3517896"/>
          <a:ext cx="637045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0.40757</cdr:x>
      <cdr:y>0.10983</cdr:y>
    </cdr:to>
    <cdr:grpSp>
      <cdr:nvGrpSpPr>
        <cdr:cNvPr id="3" name="Group 2"/>
        <cdr:cNvGrpSpPr/>
      </cdr:nvGrpSpPr>
      <cdr:grpSpPr>
        <a:xfrm xmlns:a="http://schemas.openxmlformats.org/drawingml/2006/main">
          <a:off x="0" y="0"/>
          <a:ext cx="3100831" cy="855225"/>
          <a:chOff x="49772" y="0"/>
          <a:chExt cx="3097056" cy="848105"/>
        </a:xfrm>
      </cdr:grpSpPr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162478" y="0"/>
            <a:ext cx="2984350" cy="84810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Outer circle areas: 2007 embodied energy use</a:t>
            </a:r>
          </a:p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Inner circle areas: </a:t>
            </a:r>
            <a:r>
              <a:rPr lang="en-GB" sz="1000" b="1" i="0" baseline="0">
                <a:effectLst/>
                <a:latin typeface="+mn-lt"/>
                <a:ea typeface="+mn-ea"/>
                <a:cs typeface="+mn-cs"/>
              </a:rPr>
              <a:t>SAVING </a:t>
            </a: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through advanced adoption of  circular economy throughout EU-27</a:t>
            </a:r>
          </a:p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Grey circle: interpretation of result not clear</a:t>
            </a:r>
          </a:p>
          <a:p xmlns:a="http://schemas.openxmlformats.org/drawingml/2006/main"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GB">
              <a:effectLst/>
            </a:endParaRPr>
          </a:p>
          <a:p xmlns:a="http://schemas.openxmlformats.org/drawingml/2006/main">
            <a:endParaRPr lang="en-GB" sz="1100"/>
          </a:p>
        </cdr:txBody>
      </cdr:sp>
      <cdr:sp macro="" textlink="">
        <cdr:nvSpPr>
          <cdr:cNvPr id="16" name="Oval 15"/>
          <cdr:cNvSpPr/>
        </cdr:nvSpPr>
        <cdr:spPr>
          <a:xfrm xmlns:a="http://schemas.openxmlformats.org/drawingml/2006/main">
            <a:off x="50287" y="49125"/>
            <a:ext cx="177171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7030A0">
              <a:alpha val="30000"/>
            </a:srgbClr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7" name="Oval 16"/>
          <cdr:cNvSpPr/>
        </cdr:nvSpPr>
        <cdr:spPr>
          <a:xfrm xmlns:a="http://schemas.openxmlformats.org/drawingml/2006/main">
            <a:off x="49772" y="318719"/>
            <a:ext cx="177172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6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20" name="Oval 19"/>
          <cdr:cNvSpPr/>
        </cdr:nvSpPr>
        <cdr:spPr>
          <a:xfrm xmlns:a="http://schemas.openxmlformats.org/drawingml/2006/main">
            <a:off x="50800" y="611717"/>
            <a:ext cx="177172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5">
              <a:alpha val="20000"/>
            </a:schemeClr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0.2346</cdr:x>
      <cdr:y>0.03145</cdr:y>
    </cdr:from>
    <cdr:to>
      <cdr:x>0.97039</cdr:x>
      <cdr:y>0.27725</cdr:y>
    </cdr:to>
    <cdr:sp macro="" textlink="">
      <cdr:nvSpPr>
        <cdr:cNvPr id="7" name="TextBox 1"/>
        <cdr:cNvSpPr txBox="1"/>
      </cdr:nvSpPr>
      <cdr:spPr>
        <a:xfrm xmlns:a="http://schemas.openxmlformats.org/drawingml/2006/main" rot="16200000">
          <a:off x="3629246" y="-1603729"/>
          <a:ext cx="1897999" cy="559114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 Agriculture &amp; fishing 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Food &amp; drink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Textiles production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Steel industry (inc. coke)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Chemicals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Plastics &amp; rubber production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Paper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Motor vehicle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Other vehicle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Machinery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Electrical equipment mftr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ITC</a:t>
          </a:r>
          <a:r>
            <a:rPr lang="en-GB" sz="1000" baseline="0"/>
            <a:t> </a:t>
          </a:r>
          <a:r>
            <a:rPr lang="en-GB" sz="1000"/>
            <a:t>&amp; Instruments mftr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Other manufacturing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Construction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Apparel manufacture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Retail (inc. wholesale)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Hospitality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Public services  </a:t>
          </a:r>
        </a:p>
      </cdr:txBody>
    </cdr:sp>
  </cdr:relSizeAnchor>
  <cdr:relSizeAnchor xmlns:cdr="http://schemas.openxmlformats.org/drawingml/2006/chartDrawing">
    <cdr:from>
      <cdr:x>0.44107</cdr:x>
      <cdr:y>0.01783</cdr:y>
    </cdr:from>
    <cdr:to>
      <cdr:x>0.80315</cdr:x>
      <cdr:y>0.05837</cdr:y>
    </cdr:to>
    <cdr:sp macro="" textlink="">
      <cdr:nvSpPr>
        <cdr:cNvPr id="9" name="TextBox 3"/>
        <cdr:cNvSpPr txBox="1"/>
      </cdr:nvSpPr>
      <cdr:spPr>
        <a:xfrm xmlns:a="http://schemas.openxmlformats.org/drawingml/2006/main">
          <a:off x="3336560" y="123837"/>
          <a:ext cx="2739003" cy="281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1"/>
            <a:t>INDUSTRIES THAT USE PRODUCTS:</a:t>
          </a:r>
        </a:p>
      </cdr:txBody>
    </cdr:sp>
  </cdr:relSizeAnchor>
  <cdr:relSizeAnchor xmlns:cdr="http://schemas.openxmlformats.org/drawingml/2006/chartDrawing">
    <cdr:from>
      <cdr:x>0</cdr:x>
      <cdr:y>0.27401</cdr:y>
    </cdr:from>
    <cdr:to>
      <cdr:x>0.23618</cdr:x>
      <cdr:y>0.97579</cdr:y>
    </cdr:to>
    <cdr:grpSp>
      <cdr:nvGrpSpPr>
        <cdr:cNvPr id="12" name="Group 11"/>
        <cdr:cNvGrpSpPr/>
      </cdr:nvGrpSpPr>
      <cdr:grpSpPr>
        <a:xfrm xmlns:a="http://schemas.openxmlformats.org/drawingml/2006/main">
          <a:off x="0" y="2133662"/>
          <a:ext cx="1796880" cy="5464622"/>
          <a:chOff x="0" y="397850"/>
          <a:chExt cx="1746250" cy="4698999"/>
        </a:xfrm>
      </cdr:grpSpPr>
      <cdr:sp macro="" textlink="">
        <cdr:nvSpPr>
          <cdr:cNvPr id="8" name="TextBox 2"/>
          <cdr:cNvSpPr txBox="1"/>
        </cdr:nvSpPr>
        <cdr:spPr>
          <a:xfrm xmlns:a="http://schemas.openxmlformats.org/drawingml/2006/main">
            <a:off x="0" y="397850"/>
            <a:ext cx="1746250" cy="469899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Agricultural produce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Food &amp; drink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Textiles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Steel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Chemicals  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Plastics &amp; rubber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Paper &amp; pulp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Vehicles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Transport services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Machinery &amp; equipment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Cement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Glass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Other construction</a:t>
            </a:r>
            <a:r>
              <a:rPr lang="en-GB" sz="1050" baseline="0"/>
              <a:t> materials</a:t>
            </a:r>
            <a:endParaRPr lang="en-GB" sz="1050"/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Aluminium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Other metals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Retail services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Hospitality services 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/>
              <a:t>Other services</a:t>
            </a:r>
          </a:p>
          <a:p xmlns:a="http://schemas.openxmlformats.org/drawingml/2006/main">
            <a:pPr algn="r">
              <a:spcBef>
                <a:spcPts val="1000"/>
              </a:spcBef>
              <a:spcAft>
                <a:spcPts val="0"/>
              </a:spcAft>
            </a:pPr>
            <a:r>
              <a:rPr lang="en-GB" sz="1050">
                <a:effectLst/>
                <a:latin typeface="+mn-lt"/>
                <a:ea typeface="+mn-ea"/>
                <a:cs typeface="+mn-cs"/>
              </a:rPr>
              <a:t>Fertilizer</a:t>
            </a:r>
            <a:r>
              <a:rPr lang="en-GB" sz="1050"/>
              <a:t> </a:t>
            </a:r>
          </a:p>
        </cdr:txBody>
      </cdr:sp>
      <cdr:sp macro="" textlink="">
        <cdr:nvSpPr>
          <cdr:cNvPr id="10" name="TextBox 1"/>
          <cdr:cNvSpPr txBox="1"/>
        </cdr:nvSpPr>
        <cdr:spPr>
          <a:xfrm xmlns:a="http://schemas.openxmlformats.org/drawingml/2006/main" rot="16200000">
            <a:off x="-968037" y="1982096"/>
            <a:ext cx="2214439" cy="27836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i="1"/>
              <a:t>PRODUCTS</a:t>
            </a:r>
            <a:r>
              <a:rPr lang="en-GB" sz="1100" i="1" baseline="0"/>
              <a:t> USED BY INDUSTRIES:</a:t>
            </a:r>
            <a:endParaRPr lang="en-GB" sz="1100" i="1"/>
          </a:p>
        </cdr:txBody>
      </cdr:sp>
    </cdr:grpSp>
  </cdr:relSizeAnchor>
  <cdr:relSizeAnchor xmlns:cdr="http://schemas.openxmlformats.org/drawingml/2006/chartDrawing">
    <cdr:from>
      <cdr:x>0.01263</cdr:x>
      <cdr:y>0.18699</cdr:y>
    </cdr:from>
    <cdr:to>
      <cdr:x>0.22765</cdr:x>
      <cdr:y>0.29108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95994" y="1443858"/>
          <a:ext cx="1633901" cy="80375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1" i="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Bold percentages: energy saving </a:t>
          </a:r>
          <a:r>
            <a:rPr lang="en-GB" sz="800" b="1" i="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(when total &gt; 0.5EJ)</a:t>
          </a:r>
        </a:p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1" baseline="0">
              <a:effectLst/>
              <a:latin typeface="+mn-lt"/>
              <a:ea typeface="+mn-ea"/>
              <a:cs typeface="+mn-cs"/>
            </a:rPr>
            <a:t>Italic percentages: effect on aggregate exergy efficiency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0.96857</cdr:y>
    </cdr:from>
    <cdr:to>
      <cdr:x>0.17667</cdr:x>
      <cdr:y>1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0" y="7668273"/>
          <a:ext cx="1335582" cy="24883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1" baseline="0">
              <a:effectLst/>
              <a:latin typeface="+mn-lt"/>
              <a:ea typeface="+mn-ea"/>
              <a:cs typeface="+mn-cs"/>
            </a:rPr>
            <a:t>BASELINE: EU-27 2007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0.03025</cdr:x>
      <cdr:y>0.11737</cdr:y>
    </cdr:from>
    <cdr:to>
      <cdr:x>0.21136</cdr:x>
      <cdr:y>0.19188</cdr:y>
    </cdr:to>
    <cdr:grpSp>
      <cdr:nvGrpSpPr>
        <cdr:cNvPr id="2" name="Group 1"/>
        <cdr:cNvGrpSpPr/>
      </cdr:nvGrpSpPr>
      <cdr:grpSpPr>
        <a:xfrm xmlns:a="http://schemas.openxmlformats.org/drawingml/2006/main">
          <a:off x="230145" y="913937"/>
          <a:ext cx="1377902" cy="580195"/>
          <a:chOff x="208664" y="736961"/>
          <a:chExt cx="1376224" cy="575346"/>
        </a:xfrm>
      </cdr:grpSpPr>
      <cdr:sp macro="" textlink="">
        <cdr:nvSpPr>
          <cdr:cNvPr id="21" name="Oval 20"/>
          <cdr:cNvSpPr/>
        </cdr:nvSpPr>
        <cdr:spPr>
          <a:xfrm xmlns:a="http://schemas.openxmlformats.org/drawingml/2006/main">
            <a:off x="1023791" y="736961"/>
            <a:ext cx="561097" cy="575346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6350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none" anchor="ctr" anchorCtr="1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>
                <a:solidFill>
                  <a:sysClr val="windowText" lastClr="000000"/>
                </a:solidFill>
              </a:rPr>
              <a:t>2 EJ</a:t>
            </a:r>
          </a:p>
        </cdr:txBody>
      </cdr:sp>
      <cdr:sp macro="" textlink="">
        <cdr:nvSpPr>
          <cdr:cNvPr id="22" name="Oval 21"/>
          <cdr:cNvSpPr/>
        </cdr:nvSpPr>
        <cdr:spPr>
          <a:xfrm xmlns:a="http://schemas.openxmlformats.org/drawingml/2006/main">
            <a:off x="553347" y="838425"/>
            <a:ext cx="405018" cy="402456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6350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none" anchor="ctr" anchorCtr="1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>
                <a:solidFill>
                  <a:sysClr val="windowText" lastClr="000000"/>
                </a:solidFill>
              </a:rPr>
              <a:t>1 EJ</a:t>
            </a:r>
          </a:p>
        </cdr:txBody>
      </cdr:sp>
      <cdr:sp macro="" textlink="">
        <cdr:nvSpPr>
          <cdr:cNvPr id="23" name="Oval 22"/>
          <cdr:cNvSpPr/>
        </cdr:nvSpPr>
        <cdr:spPr>
          <a:xfrm xmlns:a="http://schemas.openxmlformats.org/drawingml/2006/main">
            <a:off x="208664" y="909078"/>
            <a:ext cx="265123" cy="248408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 w="6350">
            <a:solidFill>
              <a:sysClr val="windowText" lastClr="00000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none" anchor="ctr" anchorCtr="1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900">
                <a:solidFill>
                  <a:sysClr val="windowText" lastClr="000000"/>
                </a:solidFill>
              </a:rPr>
              <a:t>0.5EJ</a:t>
            </a:r>
          </a:p>
        </cdr:txBody>
      </cdr: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0.40552</cdr:x>
      <cdr:y>0.11373</cdr:y>
    </cdr:to>
    <cdr:grpSp>
      <cdr:nvGrpSpPr>
        <cdr:cNvPr id="21" name="Group 20"/>
        <cdr:cNvGrpSpPr/>
      </cdr:nvGrpSpPr>
      <cdr:grpSpPr>
        <a:xfrm xmlns:a="http://schemas.openxmlformats.org/drawingml/2006/main">
          <a:off x="0" y="0"/>
          <a:ext cx="3107005" cy="856266"/>
          <a:chOff x="0" y="0"/>
          <a:chExt cx="3097056" cy="848105"/>
        </a:xfrm>
      </cdr:grpSpPr>
      <cdr:sp macro="" textlink="">
        <cdr:nvSpPr>
          <cdr:cNvPr id="22" name="TextBox 1"/>
          <cdr:cNvSpPr txBox="1"/>
        </cdr:nvSpPr>
        <cdr:spPr>
          <a:xfrm xmlns:a="http://schemas.openxmlformats.org/drawingml/2006/main">
            <a:off x="112706" y="0"/>
            <a:ext cx="2984350" cy="84810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Outer circle areas: 2007 embodied energy use</a:t>
            </a:r>
          </a:p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Inner circle areas: </a:t>
            </a:r>
            <a:r>
              <a:rPr lang="en-GB" sz="1000" b="1" i="0" baseline="0">
                <a:effectLst/>
                <a:latin typeface="+mn-lt"/>
                <a:ea typeface="+mn-ea"/>
                <a:cs typeface="+mn-cs"/>
              </a:rPr>
              <a:t>SAVING </a:t>
            </a: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through advanced adoption of  circular economy globally</a:t>
            </a:r>
          </a:p>
          <a:p xmlns:a="http://schemas.openxmlformats.org/drawingml/2006/main"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600"/>
              </a:spcAft>
              <a:buClrTx/>
              <a:buSzTx/>
              <a:buFontTx/>
              <a:buNone/>
              <a:tabLst/>
              <a:defRPr/>
            </a:pPr>
            <a:r>
              <a:rPr lang="en-GB" sz="1000" b="0" i="0" baseline="0">
                <a:effectLst/>
                <a:latin typeface="+mn-lt"/>
                <a:ea typeface="+mn-ea"/>
                <a:cs typeface="+mn-cs"/>
              </a:rPr>
              <a:t>Grey circle: interpretation of result not clear</a:t>
            </a:r>
          </a:p>
          <a:p xmlns:a="http://schemas.openxmlformats.org/drawingml/2006/main"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GB">
              <a:effectLst/>
            </a:endParaRPr>
          </a:p>
          <a:p xmlns:a="http://schemas.openxmlformats.org/drawingml/2006/main">
            <a:endParaRPr lang="en-GB" sz="1100"/>
          </a:p>
        </cdr:txBody>
      </cdr:sp>
      <cdr:sp macro="" textlink="">
        <cdr:nvSpPr>
          <cdr:cNvPr id="23" name="Oval 22"/>
          <cdr:cNvSpPr/>
        </cdr:nvSpPr>
        <cdr:spPr>
          <a:xfrm xmlns:a="http://schemas.openxmlformats.org/drawingml/2006/main">
            <a:off x="515" y="49125"/>
            <a:ext cx="177171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rgbClr val="7030A0">
              <a:alpha val="30000"/>
            </a:srgbClr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24" name="Oval 23"/>
          <cdr:cNvSpPr/>
        </cdr:nvSpPr>
        <cdr:spPr>
          <a:xfrm xmlns:a="http://schemas.openxmlformats.org/drawingml/2006/main">
            <a:off x="0" y="318719"/>
            <a:ext cx="177172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6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  <cdr:sp macro="" textlink="">
        <cdr:nvSpPr>
          <cdr:cNvPr id="25" name="Oval 24"/>
          <cdr:cNvSpPr/>
        </cdr:nvSpPr>
        <cdr:spPr>
          <a:xfrm xmlns:a="http://schemas.openxmlformats.org/drawingml/2006/main">
            <a:off x="1028" y="611717"/>
            <a:ext cx="177172" cy="187360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accent5">
              <a:alpha val="20000"/>
            </a:schemeClr>
          </a:solidFill>
          <a:ln xmlns:a="http://schemas.openxmlformats.org/drawingml/2006/main">
            <a:noFill/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0.24012</cdr:x>
      <cdr:y>0.03271</cdr:y>
    </cdr:from>
    <cdr:to>
      <cdr:x>0.97591</cdr:x>
      <cdr:y>0.27851</cdr:y>
    </cdr:to>
    <cdr:sp macro="" textlink="">
      <cdr:nvSpPr>
        <cdr:cNvPr id="7" name="TextBox 1"/>
        <cdr:cNvSpPr txBox="1"/>
      </cdr:nvSpPr>
      <cdr:spPr>
        <a:xfrm xmlns:a="http://schemas.openxmlformats.org/drawingml/2006/main" rot="16200000">
          <a:off x="3727069" y="-1649282"/>
          <a:ext cx="1832990" cy="561941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 Agriculture &amp; fishing 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Food &amp; drink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Textiles production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Steel industry (inc. coke)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Chemicals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Plastics &amp; rubber production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Paper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Motor vehicle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Other vehicle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Machinery manufacture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Electrical equipment mftr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ITC</a:t>
          </a:r>
          <a:r>
            <a:rPr lang="en-GB" sz="1000" baseline="0"/>
            <a:t> </a:t>
          </a:r>
          <a:r>
            <a:rPr lang="en-GB" sz="1000"/>
            <a:t>&amp; Instruments mftr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Other manufacturing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Construction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Apparel manufacture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Retail (inc. wholesale)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Hospitality industry </a:t>
          </a:r>
        </a:p>
        <a:p xmlns:a="http://schemas.openxmlformats.org/drawingml/2006/main">
          <a:pPr algn="l">
            <a:spcBef>
              <a:spcPts val="600"/>
            </a:spcBef>
            <a:spcAft>
              <a:spcPts val="600"/>
            </a:spcAft>
          </a:pPr>
          <a:r>
            <a:rPr lang="en-GB" sz="1000"/>
            <a:t>Public services  </a:t>
          </a:r>
        </a:p>
      </cdr:txBody>
    </cdr:sp>
  </cdr:relSizeAnchor>
  <cdr:relSizeAnchor xmlns:cdr="http://schemas.openxmlformats.org/drawingml/2006/chartDrawing">
    <cdr:from>
      <cdr:x>0.44265</cdr:x>
      <cdr:y>0.00411</cdr:y>
    </cdr:from>
    <cdr:to>
      <cdr:x>0.80473</cdr:x>
      <cdr:y>0.04465</cdr:y>
    </cdr:to>
    <cdr:sp macro="" textlink="">
      <cdr:nvSpPr>
        <cdr:cNvPr id="9" name="TextBox 3"/>
        <cdr:cNvSpPr txBox="1"/>
      </cdr:nvSpPr>
      <cdr:spPr>
        <a:xfrm xmlns:a="http://schemas.openxmlformats.org/drawingml/2006/main">
          <a:off x="3335515" y="28571"/>
          <a:ext cx="2728393" cy="2815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1"/>
            <a:t>INDUSTRIES THAT USE PRODUCTS:</a:t>
          </a:r>
        </a:p>
      </cdr:txBody>
    </cdr:sp>
  </cdr:relSizeAnchor>
  <cdr:relSizeAnchor xmlns:cdr="http://schemas.openxmlformats.org/drawingml/2006/chartDrawing">
    <cdr:from>
      <cdr:x>0</cdr:x>
      <cdr:y>0.28263</cdr:y>
    </cdr:from>
    <cdr:to>
      <cdr:x>0.23144</cdr:x>
      <cdr:y>0.97347</cdr:y>
    </cdr:to>
    <cdr:sp macro="" textlink="">
      <cdr:nvSpPr>
        <cdr:cNvPr id="8" name="TextBox 2"/>
        <cdr:cNvSpPr txBox="1"/>
      </cdr:nvSpPr>
      <cdr:spPr>
        <a:xfrm xmlns:a="http://schemas.openxmlformats.org/drawingml/2006/main">
          <a:off x="0" y="2107627"/>
          <a:ext cx="1767565" cy="51517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Agricultural produce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Food &amp; drink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Textiles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Steel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Chemicals  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Plastics &amp; rubber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Paper &amp; pulp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Vehicles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Transport services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Machinery &amp; equipment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Cement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Glass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Other construction</a:t>
          </a:r>
          <a:r>
            <a:rPr lang="en-GB" sz="1050" baseline="0"/>
            <a:t> materials</a:t>
          </a:r>
          <a:endParaRPr lang="en-GB" sz="1050"/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Aluminium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Other metals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Retail services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Hospitality services 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/>
            <a:t>Other services</a:t>
          </a:r>
        </a:p>
        <a:p xmlns:a="http://schemas.openxmlformats.org/drawingml/2006/main">
          <a:pPr algn="r">
            <a:spcBef>
              <a:spcPts val="900"/>
            </a:spcBef>
            <a:spcAft>
              <a:spcPts val="0"/>
            </a:spcAft>
          </a:pPr>
          <a:r>
            <a:rPr lang="en-GB" sz="1050">
              <a:effectLst/>
              <a:latin typeface="+mn-lt"/>
              <a:ea typeface="+mn-ea"/>
              <a:cs typeface="+mn-cs"/>
            </a:rPr>
            <a:t>Fertilizer</a:t>
          </a:r>
          <a:r>
            <a:rPr lang="en-GB" sz="1050"/>
            <a:t> </a:t>
          </a:r>
        </a:p>
      </cdr:txBody>
    </cdr:sp>
  </cdr:relSizeAnchor>
  <cdr:relSizeAnchor xmlns:cdr="http://schemas.openxmlformats.org/drawingml/2006/chartDrawing">
    <cdr:from>
      <cdr:x>0</cdr:x>
      <cdr:y>0.37563</cdr:y>
    </cdr:from>
    <cdr:to>
      <cdr:x>0.03689</cdr:x>
      <cdr:y>0.70635</cdr:y>
    </cdr:to>
    <cdr:sp macro="" textlink="">
      <cdr:nvSpPr>
        <cdr:cNvPr id="10" name="TextBox 1"/>
        <cdr:cNvSpPr txBox="1"/>
      </cdr:nvSpPr>
      <cdr:spPr>
        <a:xfrm xmlns:a="http://schemas.openxmlformats.org/drawingml/2006/main" rot="16200000">
          <a:off x="-1092245" y="3893416"/>
          <a:ext cx="2466254" cy="281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1"/>
            <a:t>PRODUCTS</a:t>
          </a:r>
          <a:r>
            <a:rPr lang="en-GB" sz="1100" i="1" baseline="0"/>
            <a:t> USED BY INDUSTRIES:</a:t>
          </a:r>
          <a:endParaRPr lang="en-GB" sz="1100" i="1"/>
        </a:p>
      </cdr:txBody>
    </cdr:sp>
  </cdr:relSizeAnchor>
  <cdr:relSizeAnchor xmlns:cdr="http://schemas.openxmlformats.org/drawingml/2006/chartDrawing">
    <cdr:from>
      <cdr:x>0.00846</cdr:x>
      <cdr:y>0.19612</cdr:y>
    </cdr:from>
    <cdr:to>
      <cdr:x>0.22348</cdr:x>
      <cdr:y>0.30021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4599" y="1462551"/>
          <a:ext cx="1642162" cy="77622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1" i="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Bold percentages: energy saving </a:t>
          </a:r>
          <a:r>
            <a:rPr lang="en-GB" sz="800" b="1" i="0" baseline="0">
              <a:solidFill>
                <a:schemeClr val="accent4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(when total &gt; 500PJ)</a:t>
          </a:r>
        </a:p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1" baseline="0">
              <a:effectLst/>
              <a:latin typeface="+mn-lt"/>
              <a:ea typeface="+mn-ea"/>
              <a:cs typeface="+mn-cs"/>
            </a:rPr>
            <a:t>Italic percentages: effect on aggregate exergy efficiency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0.96706</cdr:y>
    </cdr:from>
    <cdr:to>
      <cdr:x>0.15056</cdr:x>
      <cdr:y>0.99977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0" y="6715774"/>
          <a:ext cx="1138928" cy="2271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i="1" baseline="0">
              <a:effectLst/>
              <a:latin typeface="+mn-lt"/>
              <a:ea typeface="+mn-ea"/>
              <a:cs typeface="+mn-cs"/>
            </a:rPr>
            <a:t>BASELINE: UK 2007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0.13638</cdr:x>
      <cdr:y>0.11162</cdr:y>
    </cdr:from>
    <cdr:to>
      <cdr:x>0.22117</cdr:x>
      <cdr:y>0.1945</cdr:y>
    </cdr:to>
    <cdr:sp macro="" textlink="">
      <cdr:nvSpPr>
        <cdr:cNvPr id="6" name="Oval 5"/>
        <cdr:cNvSpPr/>
      </cdr:nvSpPr>
      <cdr:spPr>
        <a:xfrm xmlns:a="http://schemas.openxmlformats.org/drawingml/2006/main">
          <a:off x="1041573" y="832378"/>
          <a:ext cx="647558" cy="61805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overflow" horzOverflow="overflow" wrap="none" anchor="ctr" anchorCtr="1"/>
        <a:lstStyle xmlns:a="http://schemas.openxmlformats.org/drawingml/2006/main"/>
        <a:p xmlns:a="http://schemas.openxmlformats.org/drawingml/2006/main">
          <a:pPr algn="ctr"/>
          <a:r>
            <a:rPr lang="en-US">
              <a:solidFill>
                <a:sysClr val="windowText" lastClr="000000"/>
              </a:solidFill>
            </a:rPr>
            <a:t>200PJ</a:t>
          </a:r>
        </a:p>
      </cdr:txBody>
    </cdr:sp>
  </cdr:relSizeAnchor>
  <cdr:relSizeAnchor xmlns:cdr="http://schemas.openxmlformats.org/drawingml/2006/chartDrawing">
    <cdr:from>
      <cdr:x>0.07256</cdr:x>
      <cdr:y>0.12741</cdr:y>
    </cdr:from>
    <cdr:to>
      <cdr:x>0.12594</cdr:x>
      <cdr:y>0.17992</cdr:y>
    </cdr:to>
    <cdr:sp macro="" textlink="">
      <cdr:nvSpPr>
        <cdr:cNvPr id="19" name="Oval 18"/>
        <cdr:cNvSpPr/>
      </cdr:nvSpPr>
      <cdr:spPr>
        <a:xfrm xmlns:a="http://schemas.openxmlformats.org/drawingml/2006/main">
          <a:off x="554188" y="950122"/>
          <a:ext cx="407674" cy="39157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overflow" horzOverflow="overflow" wrap="none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>
              <a:solidFill>
                <a:sysClr val="windowText" lastClr="000000"/>
              </a:solidFill>
            </a:rPr>
            <a:t>100 PJ</a:t>
          </a:r>
        </a:p>
      </cdr:txBody>
    </cdr:sp>
  </cdr:relSizeAnchor>
  <cdr:relSizeAnchor xmlns:cdr="http://schemas.openxmlformats.org/drawingml/2006/chartDrawing">
    <cdr:from>
      <cdr:x>0.02622</cdr:x>
      <cdr:y>0.13521</cdr:y>
    </cdr:from>
    <cdr:to>
      <cdr:x>0.06317</cdr:x>
      <cdr:y>0.17333</cdr:y>
    </cdr:to>
    <cdr:sp macro="" textlink="">
      <cdr:nvSpPr>
        <cdr:cNvPr id="20" name="Oval 19"/>
        <cdr:cNvSpPr/>
      </cdr:nvSpPr>
      <cdr:spPr>
        <a:xfrm xmlns:a="http://schemas.openxmlformats.org/drawingml/2006/main">
          <a:off x="200249" y="1008283"/>
          <a:ext cx="282194" cy="28427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none" anchor="ctr" anchorCtr="1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solidFill>
                <a:sysClr val="windowText" lastClr="000000"/>
              </a:solidFill>
            </a:rPr>
            <a:t>50 PJ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0.00775</cdr:x>
      <cdr:y>0.79994</cdr:y>
    </cdr:from>
    <cdr:to>
      <cdr:x>0.1464</cdr:x>
      <cdr:y>0.85527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728" y="3657337"/>
          <a:ext cx="1033413" cy="252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0.52734</cdr:x>
      <cdr:y>0.91096</cdr:y>
    </cdr:from>
    <cdr:to>
      <cdr:x>0.99611</cdr:x>
      <cdr:y>0.96812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930504" y="4164918"/>
          <a:ext cx="3493894" cy="261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 i="1">
              <a:solidFill>
                <a:schemeClr val="tx1">
                  <a:lumMod val="65000"/>
                  <a:lumOff val="35000"/>
                </a:schemeClr>
              </a:solidFill>
            </a:rPr>
            <a:t>* In use of aluminium, plastics, paper,</a:t>
          </a:r>
          <a:r>
            <a:rPr lang="en-GB" sz="1200" i="1" baseline="0">
              <a:solidFill>
                <a:schemeClr val="tx1">
                  <a:lumMod val="65000"/>
                  <a:lumOff val="35000"/>
                </a:schemeClr>
              </a:solidFill>
            </a:rPr>
            <a:t> glass &amp; textiles</a:t>
          </a:r>
          <a:endParaRPr lang="en-GB" sz="12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0.85594</cdr:x>
      <cdr:y>0.17466</cdr:y>
    </cdr:from>
    <cdr:to>
      <cdr:x>0.94297</cdr:x>
      <cdr:y>0.92659</cdr:y>
    </cdr:to>
    <cdr:grpSp>
      <cdr:nvGrpSpPr>
        <cdr:cNvPr id="17" name="Group 16"/>
        <cdr:cNvGrpSpPr/>
      </cdr:nvGrpSpPr>
      <cdr:grpSpPr>
        <a:xfrm xmlns:a="http://schemas.openxmlformats.org/drawingml/2006/main">
          <a:off x="6404303" y="798546"/>
          <a:ext cx="651175" cy="3437823"/>
          <a:chOff x="6432557" y="814450"/>
          <a:chExt cx="654050" cy="3205100"/>
        </a:xfrm>
      </cdr:grpSpPr>
      <cdr:sp macro="" textlink="">
        <cdr:nvSpPr>
          <cdr:cNvPr id="13" name="TextBox 1"/>
          <cdr:cNvSpPr txBox="1"/>
        </cdr:nvSpPr>
        <cdr:spPr>
          <a:xfrm xmlns:a="http://schemas.openxmlformats.org/drawingml/2006/main" rot="16200000">
            <a:off x="5434015" y="2081213"/>
            <a:ext cx="2638424" cy="24764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/>
              <a:t>Advanced level of adoption</a:t>
            </a:r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 rot="16200000">
            <a:off x="5402269" y="2335211"/>
            <a:ext cx="3124200" cy="24447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/>
              <a:t>Maximum technical potential</a:t>
            </a:r>
          </a:p>
        </cdr:txBody>
      </cdr:sp>
      <cdr:sp macro="" textlink="">
        <cdr:nvSpPr>
          <cdr:cNvPr id="15" name="TextBox 1"/>
          <cdr:cNvSpPr txBox="1"/>
        </cdr:nvSpPr>
        <cdr:spPr>
          <a:xfrm xmlns:a="http://schemas.openxmlformats.org/drawingml/2006/main" rot="16200000">
            <a:off x="5484821" y="1762186"/>
            <a:ext cx="2130424" cy="23495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>
                <a:solidFill>
                  <a:sysClr val="windowText" lastClr="000000"/>
                </a:solidFill>
              </a:rPr>
              <a:t>Intermediate level of adoption</a:t>
            </a:r>
          </a:p>
        </cdr:txBody>
      </cdr:sp>
    </cdr:grpSp>
  </cdr:relSizeAnchor>
  <cdr:relSizeAnchor xmlns:cdr="http://schemas.openxmlformats.org/drawingml/2006/chartDrawing">
    <cdr:from>
      <cdr:x>0.09374</cdr:x>
      <cdr:y>0.00903</cdr:y>
    </cdr:from>
    <cdr:to>
      <cdr:x>0.97047</cdr:x>
      <cdr:y>0.20304</cdr:y>
    </cdr:to>
    <cdr:grpSp>
      <cdr:nvGrpSpPr>
        <cdr:cNvPr id="18" name="Group 17"/>
        <cdr:cNvGrpSpPr/>
      </cdr:nvGrpSpPr>
      <cdr:grpSpPr>
        <a:xfrm xmlns:a="http://schemas.openxmlformats.org/drawingml/2006/main">
          <a:off x="701380" y="41285"/>
          <a:ext cx="6559858" cy="887014"/>
          <a:chOff x="704522" y="41275"/>
          <a:chExt cx="6588788" cy="887027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704522" y="261937"/>
            <a:ext cx="785576" cy="66591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GB" sz="1200"/>
              <a:t>Reducing food waste</a:t>
            </a:r>
          </a:p>
        </cdr:txBody>
      </cdr:sp>
      <cdr:sp macro="" textlink="">
        <cdr:nvSpPr>
          <cdr:cNvPr id="4" name="TextBox 1"/>
          <cdr:cNvSpPr txBox="1"/>
        </cdr:nvSpPr>
        <cdr:spPr>
          <a:xfrm xmlns:a="http://schemas.openxmlformats.org/drawingml/2006/main">
            <a:off x="1488379" y="261937"/>
            <a:ext cx="787658" cy="6306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Steel material efficiency</a:t>
            </a:r>
          </a:p>
        </cdr:txBody>
      </cdr:sp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2274390" y="259556"/>
            <a:ext cx="864793" cy="6687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material* efficiency</a:t>
            </a:r>
          </a:p>
        </cdr:txBody>
      </cdr:sp>
      <cdr:sp macro="" textlink="">
        <cdr:nvSpPr>
          <cdr:cNvPr id="7" name="TextBox 1"/>
          <cdr:cNvSpPr txBox="1"/>
        </cdr:nvSpPr>
        <cdr:spPr>
          <a:xfrm xmlns:a="http://schemas.openxmlformats.org/drawingml/2006/main">
            <a:off x="3026733" y="271463"/>
            <a:ext cx="974557" cy="60082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Product refurb &amp; life extension</a:t>
            </a:r>
          </a:p>
        </cdr:txBody>
      </cdr:sp>
      <cdr:sp macro="" textlink="">
        <cdr:nvSpPr>
          <cdr:cNvPr id="8" name="TextBox 1"/>
          <cdr:cNvSpPr txBox="1"/>
        </cdr:nvSpPr>
        <cdr:spPr>
          <a:xfrm xmlns:a="http://schemas.openxmlformats.org/drawingml/2006/main">
            <a:off x="3852664" y="264320"/>
            <a:ext cx="1022834" cy="63209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Vehicle manufacture &amp; refurb</a:t>
            </a:r>
          </a:p>
        </cdr:txBody>
      </cdr:sp>
      <cdr:sp macro="" textlink="">
        <cdr:nvSpPr>
          <cdr:cNvPr id="9" name="TextBox 1"/>
          <cdr:cNvSpPr txBox="1"/>
        </cdr:nvSpPr>
        <cdr:spPr>
          <a:xfrm xmlns:a="http://schemas.openxmlformats.org/drawingml/2006/main">
            <a:off x="4611388" y="633412"/>
            <a:ext cx="1085747" cy="22155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Construction</a:t>
            </a:r>
          </a:p>
        </cdr:txBody>
      </cdr:sp>
      <cdr:sp macro="" textlink="">
        <cdr:nvSpPr>
          <cdr:cNvPr id="10" name="TextBox 1"/>
          <cdr:cNvSpPr txBox="1"/>
        </cdr:nvSpPr>
        <cdr:spPr>
          <a:xfrm xmlns:a="http://schemas.openxmlformats.org/drawingml/2006/main">
            <a:off x="5499754" y="266700"/>
            <a:ext cx="999936" cy="64379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equipment manufacture</a:t>
            </a:r>
          </a:p>
        </cdr:txBody>
      </cdr:sp>
      <cdr:sp macro="" textlink="">
        <cdr:nvSpPr>
          <cdr:cNvPr id="16" name="TextBox 1"/>
          <cdr:cNvSpPr txBox="1"/>
        </cdr:nvSpPr>
        <cdr:spPr>
          <a:xfrm xmlns:a="http://schemas.openxmlformats.org/drawingml/2006/main">
            <a:off x="6335215" y="41275"/>
            <a:ext cx="958095" cy="51377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000" i="1">
                <a:solidFill>
                  <a:sysClr val="windowText" lastClr="000000"/>
                </a:solidFill>
              </a:rPr>
              <a:t>Columns relate to </a:t>
            </a:r>
            <a:r>
              <a:rPr lang="en-GB" sz="1000" i="1" baseline="0">
                <a:solidFill>
                  <a:sysClr val="windowText" lastClr="000000"/>
                </a:solidFill>
              </a:rPr>
              <a:t>extent approaches are applied:</a:t>
            </a:r>
            <a:endParaRPr lang="en-GB" sz="1000" i="1">
              <a:solidFill>
                <a:sysClr val="windowText" lastClr="000000"/>
              </a:solidFill>
            </a:endParaRPr>
          </a:p>
        </cdr:txBody>
      </cdr:sp>
    </cdr:grp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0.00329</cdr:x>
      <cdr:y>0.80467</cdr:y>
    </cdr:from>
    <cdr:to>
      <cdr:x>0.24471</cdr:x>
      <cdr:y>0.8685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907" y="3673104"/>
          <a:ext cx="873472" cy="29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0.10201</cdr:x>
      <cdr:y>0.07042</cdr:y>
    </cdr:from>
    <cdr:to>
      <cdr:x>0.41938</cdr:x>
      <cdr:y>0.18642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9093" y="321469"/>
          <a:ext cx="1148249" cy="529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i="0"/>
            <a:t>All approaches</a:t>
          </a:r>
        </a:p>
      </cdr:txBody>
    </cdr:sp>
  </cdr:relSizeAnchor>
  <cdr:relSizeAnchor xmlns:cdr="http://schemas.openxmlformats.org/drawingml/2006/chartDrawing">
    <cdr:from>
      <cdr:x>0.38903</cdr:x>
      <cdr:y>0.08086</cdr:y>
    </cdr:from>
    <cdr:to>
      <cdr:x>0.66791</cdr:x>
      <cdr:y>0.19577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07533" y="369095"/>
          <a:ext cx="1009005" cy="524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/>
            <a:t>'Putting Less In'</a:t>
          </a:r>
        </a:p>
      </cdr:txBody>
    </cdr:sp>
  </cdr:relSizeAnchor>
  <cdr:relSizeAnchor xmlns:cdr="http://schemas.openxmlformats.org/drawingml/2006/chartDrawing">
    <cdr:from>
      <cdr:x>0.63969</cdr:x>
      <cdr:y>0.08086</cdr:y>
    </cdr:from>
    <cdr:to>
      <cdr:x>0.90192</cdr:x>
      <cdr:y>0.18554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14436" y="369094"/>
          <a:ext cx="948764" cy="477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/>
            <a:t>'Getting More</a:t>
          </a:r>
          <a:r>
            <a:rPr lang="en-GB" sz="1400" i="0" baseline="0"/>
            <a:t> Out</a:t>
          </a:r>
          <a:r>
            <a:rPr lang="en-GB" sz="1400" i="0"/>
            <a:t>'</a:t>
          </a:r>
        </a:p>
      </cdr:txBody>
    </cdr:sp>
  </cdr:relSizeAnchor>
  <cdr:relSizeAnchor xmlns:cdr="http://schemas.openxmlformats.org/drawingml/2006/chartDrawing">
    <cdr:from>
      <cdr:x>0.51333</cdr:x>
      <cdr:y>0.64997</cdr:y>
    </cdr:from>
    <cdr:to>
      <cdr:x>0.95784</cdr:x>
      <cdr:y>0.98333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1857244" y="2966946"/>
          <a:ext cx="1608264" cy="1521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i="1">
              <a:solidFill>
                <a:schemeClr val="tx1">
                  <a:lumMod val="65000"/>
                  <a:lumOff val="35000"/>
                </a:schemeClr>
              </a:solidFill>
            </a:rPr>
            <a:t>Percentages refer to global</a:t>
          </a:r>
          <a:r>
            <a:rPr lang="en-GB" sz="1200" i="1" baseline="0">
              <a:solidFill>
                <a:schemeClr val="tx1">
                  <a:lumMod val="65000"/>
                  <a:lumOff val="35000"/>
                </a:schemeClr>
              </a:solidFill>
            </a:rPr>
            <a:t> reduction in energy use due to circular economy approaches in EU, as a proportion of EU industrial energy use</a:t>
          </a:r>
          <a:endParaRPr lang="en-GB" sz="12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0.75042</cdr:y>
    </cdr:from>
    <cdr:to>
      <cdr:x>0.22667</cdr:x>
      <cdr:y>0.81562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448261"/>
          <a:ext cx="819392" cy="299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PJ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0.17348</cdr:x>
      <cdr:y>0.09209</cdr:y>
    </cdr:from>
    <cdr:to>
      <cdr:x>0.41655</cdr:x>
      <cdr:y>0.17965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30816" y="433962"/>
          <a:ext cx="883845" cy="4126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0"/>
            <a:t>All approaches</a:t>
          </a:r>
        </a:p>
      </cdr:txBody>
    </cdr:sp>
  </cdr:relSizeAnchor>
  <cdr:relSizeAnchor xmlns:cdr="http://schemas.openxmlformats.org/drawingml/2006/chartDrawing">
    <cdr:from>
      <cdr:x>0.40308</cdr:x>
      <cdr:y>0.09417</cdr:y>
    </cdr:from>
    <cdr:to>
      <cdr:x>0.67814</cdr:x>
      <cdr:y>0.20093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65669" y="443763"/>
          <a:ext cx="1000166" cy="503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0"/>
            <a:t>'Putting Less In'</a:t>
          </a:r>
        </a:p>
      </cdr:txBody>
    </cdr:sp>
  </cdr:relSizeAnchor>
  <cdr:relSizeAnchor xmlns:cdr="http://schemas.openxmlformats.org/drawingml/2006/chartDrawing">
    <cdr:from>
      <cdr:x>0.65471</cdr:x>
      <cdr:y>0.09209</cdr:y>
    </cdr:from>
    <cdr:to>
      <cdr:x>0.90819</cdr:x>
      <cdr:y>0.1926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380640" y="433962"/>
          <a:ext cx="921698" cy="473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i="0"/>
            <a:t>'Getting More Out'</a:t>
          </a:r>
        </a:p>
      </cdr:txBody>
    </cdr:sp>
  </cdr:relSizeAnchor>
  <cdr:relSizeAnchor xmlns:cdr="http://schemas.openxmlformats.org/drawingml/2006/chartDrawing">
    <cdr:from>
      <cdr:x>0.49581</cdr:x>
      <cdr:y>0.65712</cdr:y>
    </cdr:from>
    <cdr:to>
      <cdr:x>0.94071</cdr:x>
      <cdr:y>0.95857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92324" y="3019547"/>
          <a:ext cx="1608273" cy="13851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 i="1">
              <a:solidFill>
                <a:schemeClr val="tx1">
                  <a:lumMod val="65000"/>
                  <a:lumOff val="35000"/>
                </a:schemeClr>
              </a:solidFill>
            </a:rPr>
            <a:t>Percentages refer to global</a:t>
          </a:r>
          <a:r>
            <a:rPr lang="en-GB" sz="1200" i="1" baseline="0">
              <a:solidFill>
                <a:schemeClr val="tx1">
                  <a:lumMod val="65000"/>
                  <a:lumOff val="35000"/>
                </a:schemeClr>
              </a:solidFill>
            </a:rPr>
            <a:t> reduction in energy use due to circular economy approaches in UK, as a proportion of UK industrial energy use</a:t>
          </a:r>
          <a:endParaRPr lang="en-GB" sz="12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0.00413</cdr:x>
      <cdr:y>0.8501</cdr:y>
    </cdr:from>
    <cdr:to>
      <cdr:x>0.10868</cdr:x>
      <cdr:y>0.92543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723" y="3907606"/>
          <a:ext cx="777767" cy="34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PJ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0.48161</cdr:x>
      <cdr:y>0.92284</cdr:y>
    </cdr:from>
    <cdr:to>
      <cdr:x>0.9704</cdr:x>
      <cdr:y>0.95806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582646" y="4241948"/>
          <a:ext cx="3636071" cy="16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 i="1">
              <a:solidFill>
                <a:schemeClr val="tx1">
                  <a:lumMod val="65000"/>
                  <a:lumOff val="35000"/>
                </a:schemeClr>
              </a:solidFill>
            </a:rPr>
            <a:t>* In use of aluminium, plastics, paper,</a:t>
          </a:r>
          <a:r>
            <a:rPr lang="en-GB" sz="1200" i="1" baseline="0">
              <a:solidFill>
                <a:schemeClr val="tx1">
                  <a:lumMod val="65000"/>
                  <a:lumOff val="35000"/>
                </a:schemeClr>
              </a:solidFill>
            </a:rPr>
            <a:t> glass &amp; textiles</a:t>
          </a:r>
          <a:endParaRPr lang="en-GB" sz="1200" i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0.8576</cdr:x>
      <cdr:y>0.17437</cdr:y>
    </cdr:from>
    <cdr:to>
      <cdr:x>0.9448</cdr:x>
      <cdr:y>0.91766</cdr:y>
    </cdr:to>
    <cdr:grpSp>
      <cdr:nvGrpSpPr>
        <cdr:cNvPr id="13" name="Group 12"/>
        <cdr:cNvGrpSpPr/>
      </cdr:nvGrpSpPr>
      <cdr:grpSpPr>
        <a:xfrm xmlns:a="http://schemas.openxmlformats.org/drawingml/2006/main">
          <a:off x="6404255" y="801517"/>
          <a:ext cx="651179" cy="3416638"/>
          <a:chOff x="2" y="15874"/>
          <a:chExt cx="654049" cy="3133725"/>
        </a:xfrm>
      </cdr:grpSpPr>
      <cdr:sp macro="" textlink="">
        <cdr:nvSpPr>
          <cdr:cNvPr id="14" name="TextBox 1"/>
          <cdr:cNvSpPr txBox="1"/>
        </cdr:nvSpPr>
        <cdr:spPr>
          <a:xfrm xmlns:a="http://schemas.openxmlformats.org/drawingml/2006/main" rot="16200000">
            <a:off x="-998541" y="1211262"/>
            <a:ext cx="2638424" cy="24764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/>
              <a:t>Advanced level of adoption</a:t>
            </a:r>
          </a:p>
        </cdr:txBody>
      </cdr:sp>
      <cdr:sp macro="" textlink="">
        <cdr:nvSpPr>
          <cdr:cNvPr id="15" name="TextBox 1"/>
          <cdr:cNvSpPr txBox="1"/>
        </cdr:nvSpPr>
        <cdr:spPr>
          <a:xfrm xmlns:a="http://schemas.openxmlformats.org/drawingml/2006/main" rot="16200000">
            <a:off x="-1030287" y="1465260"/>
            <a:ext cx="3124200" cy="24447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/>
              <a:t>Maximum technical potential</a:t>
            </a:r>
          </a:p>
        </cdr:txBody>
      </cdr:sp>
      <cdr:sp macro="" textlink="">
        <cdr:nvSpPr>
          <cdr:cNvPr id="16" name="TextBox 1"/>
          <cdr:cNvSpPr txBox="1"/>
        </cdr:nvSpPr>
        <cdr:spPr>
          <a:xfrm xmlns:a="http://schemas.openxmlformats.org/drawingml/2006/main" rot="16200000">
            <a:off x="-779137" y="860081"/>
            <a:ext cx="1787390" cy="2291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0" cap="all" baseline="0">
                <a:solidFill>
                  <a:sysClr val="windowText" lastClr="000000"/>
                </a:solidFill>
              </a:rPr>
              <a:t>Intermediate leveL</a:t>
            </a:r>
          </a:p>
        </cdr:txBody>
      </cdr:sp>
    </cdr:grpSp>
  </cdr:relSizeAnchor>
  <cdr:relSizeAnchor xmlns:cdr="http://schemas.openxmlformats.org/drawingml/2006/chartDrawing">
    <cdr:from>
      <cdr:x>0.08205</cdr:x>
      <cdr:y>0</cdr:y>
    </cdr:from>
    <cdr:to>
      <cdr:x>0.96777</cdr:x>
      <cdr:y>0.20017</cdr:y>
    </cdr:to>
    <cdr:grpSp>
      <cdr:nvGrpSpPr>
        <cdr:cNvPr id="26" name="Group 25"/>
        <cdr:cNvGrpSpPr/>
      </cdr:nvGrpSpPr>
      <cdr:grpSpPr>
        <a:xfrm xmlns:a="http://schemas.openxmlformats.org/drawingml/2006/main">
          <a:off x="612721" y="0"/>
          <a:ext cx="6614245" cy="920110"/>
          <a:chOff x="0" y="0"/>
          <a:chExt cx="6643419" cy="920104"/>
        </a:xfrm>
      </cdr:grpSpPr>
      <cdr:sp macro="" textlink="">
        <cdr:nvSpPr>
          <cdr:cNvPr id="27" name="TextBox 2"/>
          <cdr:cNvSpPr txBox="1"/>
        </cdr:nvSpPr>
        <cdr:spPr>
          <a:xfrm xmlns:a="http://schemas.openxmlformats.org/drawingml/2006/main">
            <a:off x="0" y="220662"/>
            <a:ext cx="792090" cy="66591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Reducing food waste</a:t>
            </a:r>
          </a:p>
        </cdr:txBody>
      </cdr:sp>
      <cdr:sp macro="" textlink="">
        <cdr:nvSpPr>
          <cdr:cNvPr id="28" name="TextBox 1"/>
          <cdr:cNvSpPr txBox="1"/>
        </cdr:nvSpPr>
        <cdr:spPr>
          <a:xfrm xmlns:a="http://schemas.openxmlformats.org/drawingml/2006/main">
            <a:off x="790356" y="220662"/>
            <a:ext cx="794189" cy="6306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Steel material efficiency</a:t>
            </a:r>
          </a:p>
        </cdr:txBody>
      </cdr:sp>
      <cdr:sp macro="" textlink="">
        <cdr:nvSpPr>
          <cdr:cNvPr id="29" name="TextBox 1"/>
          <cdr:cNvSpPr txBox="1"/>
        </cdr:nvSpPr>
        <cdr:spPr>
          <a:xfrm xmlns:a="http://schemas.openxmlformats.org/drawingml/2006/main">
            <a:off x="1582885" y="218281"/>
            <a:ext cx="871963" cy="6687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material* efficiency</a:t>
            </a:r>
          </a:p>
        </cdr:txBody>
      </cdr:sp>
      <cdr:sp macro="" textlink="">
        <cdr:nvSpPr>
          <cdr:cNvPr id="30" name="TextBox 1"/>
          <cdr:cNvSpPr txBox="1"/>
        </cdr:nvSpPr>
        <cdr:spPr>
          <a:xfrm xmlns:a="http://schemas.openxmlformats.org/drawingml/2006/main">
            <a:off x="2341466" y="230188"/>
            <a:ext cx="982638" cy="60082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Product refurb &amp; life extension</a:t>
            </a:r>
          </a:p>
        </cdr:txBody>
      </cdr:sp>
      <cdr:sp macro="" textlink="">
        <cdr:nvSpPr>
          <cdr:cNvPr id="31" name="TextBox 1"/>
          <cdr:cNvSpPr txBox="1"/>
        </cdr:nvSpPr>
        <cdr:spPr>
          <a:xfrm xmlns:a="http://schemas.openxmlformats.org/drawingml/2006/main">
            <a:off x="3174245" y="223045"/>
            <a:ext cx="1031315" cy="63209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Vehicle manufacture &amp; refurb</a:t>
            </a:r>
          </a:p>
        </cdr:txBody>
      </cdr:sp>
      <cdr:sp macro="" textlink="">
        <cdr:nvSpPr>
          <cdr:cNvPr id="32" name="TextBox 1"/>
          <cdr:cNvSpPr txBox="1"/>
        </cdr:nvSpPr>
        <cdr:spPr>
          <a:xfrm xmlns:a="http://schemas.openxmlformats.org/drawingml/2006/main">
            <a:off x="3939260" y="592136"/>
            <a:ext cx="1094750" cy="22155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Construction</a:t>
            </a:r>
          </a:p>
        </cdr:txBody>
      </cdr:sp>
      <cdr:sp macro="" textlink="">
        <cdr:nvSpPr>
          <cdr:cNvPr id="33" name="TextBox 1"/>
          <cdr:cNvSpPr txBox="1"/>
        </cdr:nvSpPr>
        <cdr:spPr>
          <a:xfrm xmlns:a="http://schemas.openxmlformats.org/drawingml/2006/main">
            <a:off x="4834992" y="225425"/>
            <a:ext cx="1008227" cy="64379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equipment manufacture</a:t>
            </a:r>
          </a:p>
        </cdr:txBody>
      </cdr:sp>
      <cdr:sp macro="" textlink="">
        <cdr:nvSpPr>
          <cdr:cNvPr id="34" name="TextBox 1"/>
          <cdr:cNvSpPr txBox="1"/>
        </cdr:nvSpPr>
        <cdr:spPr>
          <a:xfrm xmlns:a="http://schemas.openxmlformats.org/drawingml/2006/main">
            <a:off x="5770045" y="0"/>
            <a:ext cx="873374" cy="9201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000" i="1">
                <a:solidFill>
                  <a:sysClr val="windowText" lastClr="000000"/>
                </a:solidFill>
              </a:rPr>
              <a:t>Columns relate to </a:t>
            </a:r>
            <a:r>
              <a:rPr lang="en-GB" sz="1000" i="1" baseline="0">
                <a:solidFill>
                  <a:sysClr val="windowText" lastClr="000000"/>
                </a:solidFill>
              </a:rPr>
              <a:t>extent approaches are applied:</a:t>
            </a:r>
            <a:endParaRPr lang="en-GB" sz="1000" i="1">
              <a:solidFill>
                <a:sysClr val="windowText" lastClr="000000"/>
              </a:solidFill>
            </a:endParaRPr>
          </a:p>
        </cdr:txBody>
      </cdr: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0.12593</cdr:x>
      <cdr:y>0.03399</cdr:y>
    </cdr:from>
    <cdr:to>
      <cdr:x>0.45926</cdr:x>
      <cdr:y>0.13233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2642" y="180976"/>
          <a:ext cx="1224643" cy="523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/>
            <a:t>All approaches</a:t>
          </a:r>
        </a:p>
      </cdr:txBody>
    </cdr:sp>
  </cdr:relSizeAnchor>
  <cdr:relSizeAnchor xmlns:cdr="http://schemas.openxmlformats.org/drawingml/2006/chartDrawing">
    <cdr:from>
      <cdr:x>0.42963</cdr:x>
      <cdr:y>0.03655</cdr:y>
    </cdr:from>
    <cdr:to>
      <cdr:x>0.70612</cdr:x>
      <cdr:y>0.15645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578427" y="194583"/>
          <a:ext cx="1015790" cy="638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/>
            <a:t>'Putting Less In'</a:t>
          </a:r>
        </a:p>
      </cdr:txBody>
    </cdr:sp>
  </cdr:relSizeAnchor>
  <cdr:relSizeAnchor xmlns:cdr="http://schemas.openxmlformats.org/drawingml/2006/chartDrawing">
    <cdr:from>
      <cdr:x>0.70238</cdr:x>
      <cdr:y>0.0398</cdr:y>
    </cdr:from>
    <cdr:to>
      <cdr:x>0.97143</cdr:x>
      <cdr:y>0.1699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54430" y="211900"/>
          <a:ext cx="978477" cy="692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/>
            <a:t>'Getting More Out'</a:t>
          </a:r>
        </a:p>
      </cdr:txBody>
    </cdr:sp>
  </cdr:relSizeAnchor>
  <cdr:relSizeAnchor xmlns:cdr="http://schemas.openxmlformats.org/drawingml/2006/chartDrawing">
    <cdr:from>
      <cdr:x>0</cdr:x>
      <cdr:y>0.87333</cdr:y>
    </cdr:from>
    <cdr:to>
      <cdr:x>0.21852</cdr:x>
      <cdr:y>0.95938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0" y="4650015"/>
          <a:ext cx="802821" cy="458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600"/>
            <a:t>PJ / yr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0.24958</cdr:x>
      <cdr:y>0.8648</cdr:y>
    </cdr:from>
    <cdr:to>
      <cdr:x>0.70623</cdr:x>
      <cdr:y>0.92758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2882" y="4612821"/>
          <a:ext cx="3353497" cy="3348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100" i="1">
              <a:solidFill>
                <a:sysClr val="windowText" lastClr="000000"/>
              </a:solidFill>
            </a:rPr>
            <a:t>* In use of aluminium, plastics, paper,</a:t>
          </a:r>
          <a:r>
            <a:rPr lang="en-GB" sz="1100" i="1" baseline="0">
              <a:solidFill>
                <a:sysClr val="windowText" lastClr="000000"/>
              </a:solidFill>
            </a:rPr>
            <a:t> glass &amp; textiles</a:t>
          </a:r>
          <a:endParaRPr lang="en-GB" sz="1100" i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0.10876</cdr:x>
      <cdr:y>0.01082</cdr:y>
    </cdr:from>
    <cdr:to>
      <cdr:x>0.98703</cdr:x>
      <cdr:y>0.14192</cdr:y>
    </cdr:to>
    <cdr:grpSp>
      <cdr:nvGrpSpPr>
        <cdr:cNvPr id="3" name="Group 2"/>
        <cdr:cNvGrpSpPr/>
      </cdr:nvGrpSpPr>
      <cdr:grpSpPr>
        <a:xfrm xmlns:a="http://schemas.openxmlformats.org/drawingml/2006/main">
          <a:off x="795157" y="57714"/>
          <a:ext cx="6421135" cy="699287"/>
          <a:chOff x="114866" y="5308"/>
          <a:chExt cx="6049673" cy="537316"/>
        </a:xfrm>
      </cdr:grpSpPr>
      <cdr:sp macro="" textlink="">
        <cdr:nvSpPr>
          <cdr:cNvPr id="4" name="TextBox 2"/>
          <cdr:cNvSpPr txBox="1"/>
        </cdr:nvSpPr>
        <cdr:spPr>
          <a:xfrm xmlns:a="http://schemas.openxmlformats.org/drawingml/2006/main">
            <a:off x="114866" y="30941"/>
            <a:ext cx="753018" cy="51168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Reducing food waste</a:t>
            </a:r>
          </a:p>
        </cdr:txBody>
      </cdr:sp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1003566" y="8444"/>
            <a:ext cx="764001" cy="48458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Steel material efficiency</a:t>
            </a:r>
          </a:p>
        </cdr:txBody>
      </cdr:sp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1846267" y="5308"/>
            <a:ext cx="838819" cy="51386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material* efficiency</a:t>
            </a:r>
          </a:p>
        </cdr:txBody>
      </cdr:sp>
      <cdr:sp macro="" textlink="">
        <cdr:nvSpPr>
          <cdr:cNvPr id="7" name="TextBox 1"/>
          <cdr:cNvSpPr txBox="1"/>
        </cdr:nvSpPr>
        <cdr:spPr>
          <a:xfrm xmlns:a="http://schemas.openxmlformats.org/drawingml/2006/main">
            <a:off x="2648386" y="26219"/>
            <a:ext cx="950786" cy="46166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Product refurb &amp; life extension</a:t>
            </a:r>
          </a:p>
        </cdr:txBody>
      </cdr:sp>
      <cdr:sp macro="" textlink="">
        <cdr:nvSpPr>
          <cdr:cNvPr id="8" name="TextBox 1"/>
          <cdr:cNvSpPr txBox="1"/>
        </cdr:nvSpPr>
        <cdr:spPr>
          <a:xfrm xmlns:a="http://schemas.openxmlformats.org/drawingml/2006/main">
            <a:off x="3535980" y="6752"/>
            <a:ext cx="905551" cy="4856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Vehicle refurb &amp; lightweight</a:t>
            </a:r>
          </a:p>
        </cdr:txBody>
      </cdr:sp>
      <cdr:sp macro="" textlink="">
        <cdr:nvSpPr>
          <cdr:cNvPr id="9" name="TextBox 1"/>
          <cdr:cNvSpPr txBox="1"/>
        </cdr:nvSpPr>
        <cdr:spPr>
          <a:xfrm xmlns:a="http://schemas.openxmlformats.org/drawingml/2006/main">
            <a:off x="4295243" y="173645"/>
            <a:ext cx="1023716" cy="177653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Construction</a:t>
            </a:r>
          </a:p>
        </cdr:txBody>
      </cdr:sp>
      <cdr:sp macro="" textlink="">
        <cdr:nvSpPr>
          <cdr:cNvPr id="10" name="TextBox 1"/>
          <cdr:cNvSpPr txBox="1"/>
        </cdr:nvSpPr>
        <cdr:spPr>
          <a:xfrm xmlns:a="http://schemas.openxmlformats.org/drawingml/2006/main">
            <a:off x="5196967" y="14718"/>
            <a:ext cx="967572" cy="49469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/>
              <a:t>Other equipment manufacture</a:t>
            </a:r>
          </a:p>
        </cdr:txBody>
      </cdr:sp>
    </cdr:grpSp>
  </cdr:relSizeAnchor>
  <cdr:relSizeAnchor xmlns:cdr="http://schemas.openxmlformats.org/drawingml/2006/chartDrawing">
    <cdr:from>
      <cdr:x>0.00926</cdr:x>
      <cdr:y>0.87755</cdr:y>
    </cdr:from>
    <cdr:to>
      <cdr:x>0.11858</cdr:x>
      <cdr:y>0.96345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68036" y="4680857"/>
          <a:ext cx="802821" cy="458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600"/>
            <a:t>PJ / yr</a:t>
          </a:r>
        </a:p>
      </cdr:txBody>
    </cdr:sp>
  </cdr:relSizeAnchor>
  <cdr:relSizeAnchor xmlns:cdr="http://schemas.openxmlformats.org/drawingml/2006/chartDrawing">
    <cdr:from>
      <cdr:x>0.23853</cdr:x>
      <cdr:y>0.61412</cdr:y>
    </cdr:from>
    <cdr:to>
      <cdr:x>0.76839</cdr:x>
      <cdr:y>0.76786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751691" y="3275692"/>
          <a:ext cx="3891191" cy="82005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i="0">
              <a:solidFill>
                <a:sysClr val="windowText" lastClr="000000"/>
              </a:solidFill>
            </a:rPr>
            <a:t>Percentages refer to </a:t>
          </a:r>
          <a:r>
            <a:rPr lang="en-GB" sz="1400" b="1" i="0">
              <a:solidFill>
                <a:sysClr val="windowText" lastClr="000000"/>
              </a:solidFill>
            </a:rPr>
            <a:t>global</a:t>
          </a:r>
          <a:r>
            <a:rPr lang="en-GB" sz="1400" i="0" baseline="0">
              <a:solidFill>
                <a:sysClr val="windowText" lastClr="000000"/>
              </a:solidFill>
            </a:rPr>
            <a:t> reduction in energy use due to circular economy approaches in </a:t>
          </a:r>
          <a:r>
            <a:rPr lang="en-GB" sz="1400" b="1" i="0" baseline="0">
              <a:solidFill>
                <a:sysClr val="windowText" lastClr="000000"/>
              </a:solidFill>
            </a:rPr>
            <a:t>UK</a:t>
          </a:r>
          <a:r>
            <a:rPr lang="en-GB" sz="1400" i="0" baseline="0">
              <a:solidFill>
                <a:sysClr val="windowText" lastClr="000000"/>
              </a:solidFill>
            </a:rPr>
            <a:t>, </a:t>
          </a:r>
          <a:br>
            <a:rPr lang="en-GB" sz="1400" i="0" baseline="0">
              <a:solidFill>
                <a:sysClr val="windowText" lastClr="000000"/>
              </a:solidFill>
            </a:rPr>
          </a:br>
          <a:r>
            <a:rPr lang="en-GB" sz="1400" i="0" baseline="0">
              <a:solidFill>
                <a:sysClr val="windowText" lastClr="000000"/>
              </a:solidFill>
            </a:rPr>
            <a:t>as a proportion of </a:t>
          </a:r>
          <a:r>
            <a:rPr lang="en-GB" sz="1400" b="1" i="0" baseline="0">
              <a:solidFill>
                <a:sysClr val="windowText" lastClr="000000"/>
              </a:solidFill>
            </a:rPr>
            <a:t>UK</a:t>
          </a:r>
          <a:r>
            <a:rPr lang="en-GB" sz="1400" i="0" baseline="0">
              <a:solidFill>
                <a:sysClr val="windowText" lastClr="000000"/>
              </a:solidFill>
            </a:rPr>
            <a:t> industrial energy use</a:t>
          </a:r>
          <a:endParaRPr lang="en-GB" sz="1400" i="0">
            <a:solidFill>
              <a:sysClr val="windowText" lastClr="000000"/>
            </a:solidFill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0.00385</cdr:x>
      <cdr:y>0.11967</cdr:y>
    </cdr:from>
    <cdr:to>
      <cdr:x>0.24231</cdr:x>
      <cdr:y>0.22488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906" y="407509"/>
          <a:ext cx="738187" cy="3582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 b="1"/>
            <a:t>EJ </a:t>
          </a:r>
          <a:r>
            <a:rPr lang="en-GB" sz="1600" b="0"/>
            <a:t>/ yr</a:t>
          </a:r>
        </a:p>
      </cdr:txBody>
    </cdr:sp>
  </cdr:relSizeAnchor>
  <cdr:relSizeAnchor xmlns:cdr="http://schemas.openxmlformats.org/drawingml/2006/chartDrawing">
    <cdr:from>
      <cdr:x>0.4415</cdr:x>
      <cdr:y>0.04918</cdr:y>
    </cdr:from>
    <cdr:to>
      <cdr:x>0.67748</cdr:x>
      <cdr:y>0.12103</cdr:y>
    </cdr:to>
    <cdr:sp macro="" textlink="">
      <cdr:nvSpPr>
        <cdr:cNvPr id="4" name="TextBox 6"/>
        <cdr:cNvSpPr txBox="1"/>
      </cdr:nvSpPr>
      <cdr:spPr>
        <a:xfrm xmlns:a="http://schemas.openxmlformats.org/drawingml/2006/main">
          <a:off x="1366718" y="167474"/>
          <a:ext cx="730505" cy="244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Global</a:t>
          </a:r>
        </a:p>
      </cdr:txBody>
    </cdr:sp>
  </cdr:relSizeAnchor>
  <cdr:relSizeAnchor xmlns:cdr="http://schemas.openxmlformats.org/drawingml/2006/chartDrawing">
    <cdr:from>
      <cdr:x>0.36012</cdr:x>
      <cdr:y>0.16975</cdr:y>
    </cdr:from>
    <cdr:to>
      <cdr:x>0.55614</cdr:x>
      <cdr:y>0.26065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14788" y="578044"/>
          <a:ext cx="606805" cy="309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-5.3%</a:t>
          </a:r>
        </a:p>
      </cdr:txBody>
    </cdr:sp>
  </cdr:relSizeAnchor>
  <cdr:relSizeAnchor xmlns:cdr="http://schemas.openxmlformats.org/drawingml/2006/chartDrawing">
    <cdr:from>
      <cdr:x>0.55669</cdr:x>
      <cdr:y>0.1948</cdr:y>
    </cdr:from>
    <cdr:to>
      <cdr:x>0.7527</cdr:x>
      <cdr:y>0.2857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723303" y="663361"/>
          <a:ext cx="606773" cy="309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-9.3%</a:t>
          </a:r>
        </a:p>
      </cdr:txBody>
    </cdr:sp>
  </cdr:relSizeAnchor>
  <cdr:relSizeAnchor xmlns:cdr="http://schemas.openxmlformats.org/drawingml/2006/chartDrawing">
    <cdr:from>
      <cdr:x>0.73846</cdr:x>
      <cdr:y>0.21694</cdr:y>
    </cdr:from>
    <cdr:to>
      <cdr:x>0.97308</cdr:x>
      <cdr:y>0.30785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86000" y="738762"/>
          <a:ext cx="726281" cy="3095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-12.7%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0.08805</cdr:y>
    </cdr:from>
    <cdr:to>
      <cdr:x>0.21873</cdr:x>
      <cdr:y>0.18759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89355"/>
          <a:ext cx="666158" cy="327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0.45653</cdr:x>
      <cdr:y>0.03571</cdr:y>
    </cdr:from>
    <cdr:to>
      <cdr:x>0.72695</cdr:x>
      <cdr:y>0.10915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90390" y="117352"/>
          <a:ext cx="823582" cy="241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Global</a:t>
          </a:r>
        </a:p>
      </cdr:txBody>
    </cdr:sp>
  </cdr:relSizeAnchor>
  <cdr:relSizeAnchor xmlns:cdr="http://schemas.openxmlformats.org/drawingml/2006/chartDrawing">
    <cdr:from>
      <cdr:x>0.36752</cdr:x>
      <cdr:y>0.12678</cdr:y>
    </cdr:from>
    <cdr:to>
      <cdr:x>0.56293</cdr:x>
      <cdr:y>0.22328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25415" y="417146"/>
          <a:ext cx="5983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-6.2%</a:t>
          </a:r>
        </a:p>
      </cdr:txBody>
    </cdr:sp>
  </cdr:relSizeAnchor>
  <cdr:relSizeAnchor xmlns:cdr="http://schemas.openxmlformats.org/drawingml/2006/chartDrawing">
    <cdr:from>
      <cdr:x>0.54321</cdr:x>
      <cdr:y>0.1639</cdr:y>
    </cdr:from>
    <cdr:to>
      <cdr:x>0.7895</cdr:x>
      <cdr:y>0.26039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54378" y="538617"/>
          <a:ext cx="750094" cy="317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-11.3%</a:t>
          </a:r>
        </a:p>
      </cdr:txBody>
    </cdr:sp>
  </cdr:relSizeAnchor>
  <cdr:relSizeAnchor xmlns:cdr="http://schemas.openxmlformats.org/drawingml/2006/chartDrawing">
    <cdr:from>
      <cdr:x>0.75434</cdr:x>
      <cdr:y>0.20101</cdr:y>
    </cdr:from>
    <cdr:to>
      <cdr:x>0.98497</cdr:x>
      <cdr:y>0.29751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97388" y="660571"/>
          <a:ext cx="702395" cy="317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-15.8%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0.10187</cdr:y>
    </cdr:from>
    <cdr:to>
      <cdr:x>0.22107</cdr:x>
      <cdr:y>0.18784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47882"/>
          <a:ext cx="679734" cy="2935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0.46148</cdr:x>
      <cdr:y>0.0413</cdr:y>
    </cdr:from>
    <cdr:to>
      <cdr:x>0.68155</cdr:x>
      <cdr:y>0.11315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1418933" y="141033"/>
          <a:ext cx="676659" cy="245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EU-27</a:t>
          </a:r>
        </a:p>
      </cdr:txBody>
    </cdr:sp>
  </cdr:relSizeAnchor>
  <cdr:relSizeAnchor xmlns:cdr="http://schemas.openxmlformats.org/drawingml/2006/chartDrawing">
    <cdr:from>
      <cdr:x>0.35687</cdr:x>
      <cdr:y>0.11833</cdr:y>
    </cdr:from>
    <cdr:to>
      <cdr:x>0.55322</cdr:x>
      <cdr:y>0.20898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097276" y="404078"/>
          <a:ext cx="603726" cy="309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-4.8%</a:t>
          </a:r>
        </a:p>
      </cdr:txBody>
    </cdr:sp>
  </cdr:relSizeAnchor>
  <cdr:relSizeAnchor xmlns:cdr="http://schemas.openxmlformats.org/drawingml/2006/chartDrawing">
    <cdr:from>
      <cdr:x>0.56116</cdr:x>
      <cdr:y>0.13692</cdr:y>
    </cdr:from>
    <cdr:to>
      <cdr:x>0.75751</cdr:x>
      <cdr:y>0.22757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25416" y="467571"/>
          <a:ext cx="603726" cy="309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-8.7%</a:t>
          </a:r>
        </a:p>
      </cdr:txBody>
    </cdr:sp>
  </cdr:relSizeAnchor>
  <cdr:relSizeAnchor xmlns:cdr="http://schemas.openxmlformats.org/drawingml/2006/chartDrawing">
    <cdr:from>
      <cdr:x>0.73062</cdr:x>
      <cdr:y>0.15784</cdr:y>
    </cdr:from>
    <cdr:to>
      <cdr:x>0.9707</cdr:x>
      <cdr:y>0.24849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46471" y="538987"/>
          <a:ext cx="738188" cy="3095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-11.7%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0.10748</cdr:y>
    </cdr:from>
    <cdr:to>
      <cdr:x>0.2134</cdr:x>
      <cdr:y>0.19298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366831"/>
          <a:ext cx="659132" cy="291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0.46131</cdr:x>
      <cdr:y>0.03577</cdr:y>
    </cdr:from>
    <cdr:to>
      <cdr:x>0.6411</cdr:x>
      <cdr:y>0.10762</cdr:y>
    </cdr:to>
    <cdr:sp macro="" textlink="">
      <cdr:nvSpPr>
        <cdr:cNvPr id="3" name="TextBox 6"/>
        <cdr:cNvSpPr txBox="1"/>
      </cdr:nvSpPr>
      <cdr:spPr>
        <a:xfrm xmlns:a="http://schemas.openxmlformats.org/drawingml/2006/main">
          <a:off x="1424868" y="122080"/>
          <a:ext cx="555326" cy="245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UK</a:t>
          </a:r>
        </a:p>
      </cdr:txBody>
    </cdr:sp>
  </cdr:relSizeAnchor>
  <cdr:relSizeAnchor xmlns:cdr="http://schemas.openxmlformats.org/drawingml/2006/chartDrawing">
    <cdr:from>
      <cdr:x>0.35167</cdr:x>
      <cdr:y>0.10521</cdr:y>
    </cdr:from>
    <cdr:to>
      <cdr:x>0.54713</cdr:x>
      <cdr:y>0.19592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76569" y="368300"/>
          <a:ext cx="5983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-3.7%</a:t>
          </a:r>
        </a:p>
      </cdr:txBody>
    </cdr:sp>
  </cdr:relSizeAnchor>
  <cdr:relSizeAnchor xmlns:cdr="http://schemas.openxmlformats.org/drawingml/2006/chartDrawing">
    <cdr:from>
      <cdr:x>0.55511</cdr:x>
      <cdr:y>0.12614</cdr:y>
    </cdr:from>
    <cdr:to>
      <cdr:x>0.75057</cdr:x>
      <cdr:y>0.21684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90408" y="430517"/>
          <a:ext cx="595210" cy="309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-6.4%</a:t>
          </a:r>
        </a:p>
      </cdr:txBody>
    </cdr:sp>
  </cdr:relSizeAnchor>
  <cdr:relSizeAnchor xmlns:cdr="http://schemas.openxmlformats.org/drawingml/2006/chartDrawing">
    <cdr:from>
      <cdr:x>0.76645</cdr:x>
      <cdr:y>0.1401</cdr:y>
    </cdr:from>
    <cdr:to>
      <cdr:x>0.96191</cdr:x>
      <cdr:y>0.23081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33975" y="478136"/>
          <a:ext cx="595210" cy="309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-8.2%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0.00668</cdr:x>
      <cdr:y>0.08316</cdr:y>
    </cdr:from>
    <cdr:to>
      <cdr:x>0.22077</cdr:x>
      <cdr:y>0.1849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413" y="252664"/>
          <a:ext cx="654242" cy="309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0.44659</cdr:x>
      <cdr:y>0.03273</cdr:y>
    </cdr:from>
    <cdr:to>
      <cdr:x>0.66365</cdr:x>
      <cdr:y>0.11007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366812" y="108021"/>
          <a:ext cx="664323" cy="255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EU-27</a:t>
          </a:r>
        </a:p>
      </cdr:txBody>
    </cdr:sp>
  </cdr:relSizeAnchor>
  <cdr:relSizeAnchor xmlns:cdr="http://schemas.openxmlformats.org/drawingml/2006/chartDrawing">
    <cdr:from>
      <cdr:x>0.35575</cdr:x>
      <cdr:y>0.11529</cdr:y>
    </cdr:from>
    <cdr:to>
      <cdr:x>0.55126</cdr:x>
      <cdr:y>0.21149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88781" y="380512"/>
          <a:ext cx="5983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-5.8%</a:t>
          </a:r>
        </a:p>
      </cdr:txBody>
    </cdr:sp>
  </cdr:relSizeAnchor>
  <cdr:relSizeAnchor xmlns:cdr="http://schemas.openxmlformats.org/drawingml/2006/chartDrawing">
    <cdr:from>
      <cdr:x>0.53436</cdr:x>
      <cdr:y>0.15229</cdr:y>
    </cdr:from>
    <cdr:to>
      <cdr:x>0.78469</cdr:x>
      <cdr:y>0.24849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26553" y="502007"/>
          <a:ext cx="761999" cy="317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-10.6%</a:t>
          </a:r>
        </a:p>
      </cdr:txBody>
    </cdr:sp>
  </cdr:relSizeAnchor>
  <cdr:relSizeAnchor xmlns:cdr="http://schemas.openxmlformats.org/drawingml/2006/chartDrawing">
    <cdr:from>
      <cdr:x>0.74557</cdr:x>
      <cdr:y>0.18189</cdr:y>
    </cdr:from>
    <cdr:to>
      <cdr:x>0.97244</cdr:x>
      <cdr:y>0.27809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69491" y="599580"/>
          <a:ext cx="690562" cy="317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-14.9%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0.09053</cdr:y>
    </cdr:from>
    <cdr:to>
      <cdr:x>0.21509</cdr:x>
      <cdr:y>0.18375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76792"/>
          <a:ext cx="652527" cy="284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400" b="1"/>
            <a:t>EJ </a:t>
          </a:r>
          <a:r>
            <a:rPr lang="en-GB" sz="1400" b="0"/>
            <a:t>/ yr</a:t>
          </a:r>
        </a:p>
      </cdr:txBody>
    </cdr:sp>
  </cdr:relSizeAnchor>
  <cdr:relSizeAnchor xmlns:cdr="http://schemas.openxmlformats.org/drawingml/2006/chartDrawing">
    <cdr:from>
      <cdr:x>0.46545</cdr:x>
      <cdr:y>0.03912</cdr:y>
    </cdr:from>
    <cdr:to>
      <cdr:x>0.60382</cdr:x>
      <cdr:y>0.10567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14220" y="129912"/>
          <a:ext cx="420422" cy="221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chemeClr val="tx1">
                  <a:lumMod val="65000"/>
                  <a:lumOff val="35000"/>
                </a:schemeClr>
              </a:solidFill>
            </a:rPr>
            <a:t>UK</a:t>
          </a:r>
        </a:p>
      </cdr:txBody>
    </cdr:sp>
  </cdr:relSizeAnchor>
  <cdr:relSizeAnchor xmlns:cdr="http://schemas.openxmlformats.org/drawingml/2006/chartDrawing">
    <cdr:from>
      <cdr:x>0.32619</cdr:x>
      <cdr:y>0.12561</cdr:y>
    </cdr:from>
    <cdr:to>
      <cdr:x>0.52312</cdr:x>
      <cdr:y>0.22121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91088" y="417146"/>
          <a:ext cx="5983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-4.6%</a:t>
          </a:r>
        </a:p>
      </cdr:txBody>
    </cdr:sp>
  </cdr:relSizeAnchor>
  <cdr:relSizeAnchor xmlns:cdr="http://schemas.openxmlformats.org/drawingml/2006/chartDrawing">
    <cdr:from>
      <cdr:x>0.54724</cdr:x>
      <cdr:y>0.14767</cdr:y>
    </cdr:from>
    <cdr:to>
      <cdr:x>0.74417</cdr:x>
      <cdr:y>0.24327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62723" y="490415"/>
          <a:ext cx="598366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-8.4%</a:t>
          </a:r>
        </a:p>
      </cdr:txBody>
    </cdr:sp>
  </cdr:relSizeAnchor>
  <cdr:relSizeAnchor xmlns:cdr="http://schemas.openxmlformats.org/drawingml/2006/chartDrawing">
    <cdr:from>
      <cdr:x>0.73898</cdr:x>
      <cdr:y>0.16605</cdr:y>
    </cdr:from>
    <cdr:to>
      <cdr:x>0.97144</cdr:x>
      <cdr:y>0.26165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233144" y="550797"/>
          <a:ext cx="702469" cy="317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>
              <a:solidFill>
                <a:sysClr val="windowText" lastClr="000000"/>
              </a:solidFill>
            </a:rPr>
            <a:t>-11.5%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0.04617</cdr:y>
    </cdr:from>
    <cdr:to>
      <cdr:x>0.12766</cdr:x>
      <cdr:y>0.11505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04925"/>
          <a:ext cx="571499" cy="305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EJ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0.40603</cdr:x>
      <cdr:y>0.24942</cdr:y>
    </cdr:from>
    <cdr:to>
      <cdr:x>0.54391</cdr:x>
      <cdr:y>0.60354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350398" y="1582911"/>
          <a:ext cx="1571815" cy="620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EU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0.10137</cdr:x>
      <cdr:y>0.79357</cdr:y>
    </cdr:from>
    <cdr:to>
      <cdr:x>0.25205</cdr:x>
      <cdr:y>0.99624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5923" y="3522390"/>
          <a:ext cx="677741" cy="899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EU steel sector</a:t>
          </a:r>
        </a:p>
      </cdr:txBody>
    </cdr:sp>
  </cdr:relSizeAnchor>
  <cdr:relSizeAnchor xmlns:cdr="http://schemas.openxmlformats.org/drawingml/2006/chartDrawing">
    <cdr:from>
      <cdr:x>0.20893</cdr:x>
      <cdr:y>0.79249</cdr:y>
    </cdr:from>
    <cdr:to>
      <cdr:x>0.42808</cdr:x>
      <cdr:y>0.96352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39730" y="3517586"/>
          <a:ext cx="985676" cy="75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0.40579</cdr:x>
      <cdr:y>0.92328</cdr:y>
    </cdr:from>
    <cdr:to>
      <cdr:x>0.98189</cdr:x>
      <cdr:y>0.9781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25142" y="4098126"/>
          <a:ext cx="2591148" cy="24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/>
            <a:t>Embodied in products supplied to steel sector</a:t>
          </a:r>
        </a:p>
      </cdr:txBody>
    </cdr:sp>
  </cdr:relSizeAnchor>
  <cdr:relSizeAnchor xmlns:cdr="http://schemas.openxmlformats.org/drawingml/2006/chartDrawing">
    <cdr:from>
      <cdr:x>0.40579</cdr:x>
      <cdr:y>0.89914</cdr:y>
    </cdr:from>
    <cdr:to>
      <cdr:x>0.95106</cdr:x>
      <cdr:y>0.91909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3007101" y="2809008"/>
          <a:ext cx="88546" cy="2452463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0.41379</cdr:x>
      <cdr:y>0.79309</cdr:y>
    </cdr:from>
    <cdr:to>
      <cdr:x>0.52585</cdr:x>
      <cdr:y>0.90611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861122" y="3520260"/>
          <a:ext cx="504015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0.53393</cdr:x>
      <cdr:y>0.78988</cdr:y>
    </cdr:from>
    <cdr:to>
      <cdr:x>0.68004</cdr:x>
      <cdr:y>0.9029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401492" y="3505990"/>
          <a:ext cx="657118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0.65152</cdr:x>
      <cdr:y>0.79256</cdr:y>
    </cdr:from>
    <cdr:to>
      <cdr:x>0.84522</cdr:x>
      <cdr:y>0.90031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930373" y="3517896"/>
          <a:ext cx="871206" cy="47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manufacturing sector</a:t>
          </a:r>
        </a:p>
      </cdr:txBody>
    </cdr:sp>
  </cdr:relSizeAnchor>
  <cdr:relSizeAnchor xmlns:cdr="http://schemas.openxmlformats.org/drawingml/2006/chartDrawing">
    <cdr:from>
      <cdr:x>0.84113</cdr:x>
      <cdr:y>0.79256</cdr:y>
    </cdr:from>
    <cdr:to>
      <cdr:x>0.98723</cdr:x>
      <cdr:y>0.90558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65550" y="3517900"/>
          <a:ext cx="654049" cy="50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0.04617</cdr:y>
    </cdr:from>
    <cdr:to>
      <cdr:x>0.12766</cdr:x>
      <cdr:y>0.11505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04925"/>
          <a:ext cx="571499" cy="305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EJ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0.11687</cdr:x>
      <cdr:y>0.33346</cdr:y>
    </cdr:from>
    <cdr:to>
      <cdr:x>0.25476</cdr:x>
      <cdr:y>0.68759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43597" y="1958236"/>
          <a:ext cx="1571860" cy="615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EU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0.06452</cdr:x>
      <cdr:y>0.78821</cdr:y>
    </cdr:from>
    <cdr:to>
      <cdr:x>0.26049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8058" y="3498578"/>
          <a:ext cx="874851" cy="940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EU electrical product mftr</a:t>
          </a:r>
        </a:p>
      </cdr:txBody>
    </cdr:sp>
  </cdr:relSizeAnchor>
  <cdr:relSizeAnchor xmlns:cdr="http://schemas.openxmlformats.org/drawingml/2006/chartDrawing">
    <cdr:from>
      <cdr:x>0.22151</cdr:x>
      <cdr:y>0.79011</cdr:y>
    </cdr:from>
    <cdr:to>
      <cdr:x>0.44066</cdr:x>
      <cdr:y>0.96114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88875" y="3507022"/>
          <a:ext cx="978355" cy="75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0.37447</cdr:x>
      <cdr:y>0.90987</cdr:y>
    </cdr:from>
    <cdr:to>
      <cdr:x>0.95279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94639" y="4038594"/>
          <a:ext cx="2617148" cy="400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Embodied in products supplied to electrical products manufacturing</a:t>
          </a:r>
        </a:p>
      </cdr:txBody>
    </cdr:sp>
  </cdr:relSizeAnchor>
  <cdr:relSizeAnchor xmlns:cdr="http://schemas.openxmlformats.org/drawingml/2006/chartDrawing">
    <cdr:from>
      <cdr:x>0.40753</cdr:x>
      <cdr:y>0.89646</cdr:y>
    </cdr:from>
    <cdr:to>
      <cdr:x>0.98306</cdr:x>
      <cdr:y>0.9147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3063552" y="2734870"/>
          <a:ext cx="80961" cy="2569346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0.4168</cdr:x>
      <cdr:y>0.79041</cdr:y>
    </cdr:from>
    <cdr:to>
      <cdr:x>0.52886</cdr:x>
      <cdr:y>0.90343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860707" y="3508353"/>
          <a:ext cx="500271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0.53706</cdr:x>
      <cdr:y>0.79524</cdr:y>
    </cdr:from>
    <cdr:to>
      <cdr:x>0.68316</cdr:x>
      <cdr:y>0.90826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97594" y="3529803"/>
          <a:ext cx="652236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0.66525</cdr:x>
      <cdr:y>0.78988</cdr:y>
    </cdr:from>
    <cdr:to>
      <cdr:x>0.86462</cdr:x>
      <cdr:y>0.89626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969906" y="3505990"/>
          <a:ext cx="890028" cy="472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</a:t>
          </a:r>
          <a:r>
            <a:rPr lang="en-GB" sz="900" baseline="0"/>
            <a:t> in manu</a:t>
          </a:r>
          <a:r>
            <a:rPr lang="en-GB" sz="900"/>
            <a:t>facturing sector</a:t>
          </a:r>
        </a:p>
      </cdr:txBody>
    </cdr:sp>
  </cdr:relSizeAnchor>
  <cdr:relSizeAnchor xmlns:cdr="http://schemas.openxmlformats.org/drawingml/2006/chartDrawing">
    <cdr:from>
      <cdr:x>0.84113</cdr:x>
      <cdr:y>0.79256</cdr:y>
    </cdr:from>
    <cdr:to>
      <cdr:x>0.98723</cdr:x>
      <cdr:y>0.90558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65550" y="3517900"/>
          <a:ext cx="654049" cy="50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0.04617</cdr:y>
    </cdr:from>
    <cdr:to>
      <cdr:x>0.12766</cdr:x>
      <cdr:y>0.11505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04925"/>
          <a:ext cx="571499" cy="305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EJ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0.11923</cdr:x>
      <cdr:y>0.34896</cdr:y>
    </cdr:from>
    <cdr:to>
      <cdr:x>0.25712</cdr:x>
      <cdr:y>0.70309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54134" y="2027037"/>
          <a:ext cx="1571859" cy="615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EU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0.06246</cdr:x>
      <cdr:y>0.79775</cdr:y>
    </cdr:from>
    <cdr:to>
      <cdr:x>0.25626</cdr:x>
      <cdr:y>0.95495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78832" y="3540922"/>
          <a:ext cx="865184" cy="6977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EU construction sector</a:t>
          </a:r>
        </a:p>
      </cdr:txBody>
    </cdr:sp>
  </cdr:relSizeAnchor>
  <cdr:relSizeAnchor xmlns:cdr="http://schemas.openxmlformats.org/drawingml/2006/chartDrawing">
    <cdr:from>
      <cdr:x>0.21351</cdr:x>
      <cdr:y>0.79249</cdr:y>
    </cdr:from>
    <cdr:to>
      <cdr:x>0.43266</cdr:x>
      <cdr:y>0.96352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53157" y="3517586"/>
          <a:ext cx="978355" cy="75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0.4206</cdr:x>
      <cdr:y>0.90987</cdr:y>
    </cdr:from>
    <cdr:to>
      <cdr:x>0.9766</cdr:x>
      <cdr:y>0.9925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77676" y="4038594"/>
          <a:ext cx="2482174" cy="366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/>
            <a:t>Embodied in products supplied to construction sector</a:t>
          </a:r>
        </a:p>
      </cdr:txBody>
    </cdr:sp>
  </cdr:relSizeAnchor>
  <cdr:relSizeAnchor xmlns:cdr="http://schemas.openxmlformats.org/drawingml/2006/chartDrawing">
    <cdr:from>
      <cdr:x>0.41526</cdr:x>
      <cdr:y>0.89914</cdr:y>
    </cdr:from>
    <cdr:to>
      <cdr:x>0.95106</cdr:x>
      <cdr:y>0.91739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3009339" y="2835492"/>
          <a:ext cx="81018" cy="2391967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0.41146</cdr:x>
      <cdr:y>0.79041</cdr:y>
    </cdr:from>
    <cdr:to>
      <cdr:x>0.52352</cdr:x>
      <cdr:y>0.90343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836895" y="3508353"/>
          <a:ext cx="500271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0.53439</cdr:x>
      <cdr:y>0.78988</cdr:y>
    </cdr:from>
    <cdr:to>
      <cdr:x>0.68049</cdr:x>
      <cdr:y>0.9029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85687" y="3505990"/>
          <a:ext cx="652237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0.65992</cdr:x>
      <cdr:y>0.79524</cdr:y>
    </cdr:from>
    <cdr:to>
      <cdr:x>0.85531</cdr:x>
      <cdr:y>0.89862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946093" y="3529802"/>
          <a:ext cx="872302" cy="458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manufacturing sector</a:t>
          </a:r>
        </a:p>
      </cdr:txBody>
    </cdr:sp>
  </cdr:relSizeAnchor>
  <cdr:relSizeAnchor xmlns:cdr="http://schemas.openxmlformats.org/drawingml/2006/chartDrawing">
    <cdr:from>
      <cdr:x>0.83046</cdr:x>
      <cdr:y>0.79256</cdr:y>
    </cdr:from>
    <cdr:to>
      <cdr:x>0.97656</cdr:x>
      <cdr:y>0.90558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07444" y="3517896"/>
          <a:ext cx="652237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0.04617</cdr:y>
    </cdr:from>
    <cdr:to>
      <cdr:x>0.12766</cdr:x>
      <cdr:y>0.11505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204925"/>
          <a:ext cx="571499" cy="305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PJ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0.40918</cdr:x>
      <cdr:y>0.28697</cdr:y>
    </cdr:from>
    <cdr:to>
      <cdr:x>0.54707</cdr:x>
      <cdr:y>0.6411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344278" y="1752508"/>
          <a:ext cx="1571859" cy="614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UK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0.09843</cdr:x>
      <cdr:y>0.79733</cdr:y>
    </cdr:from>
    <cdr:to>
      <cdr:x>0.24947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9961" y="3628645"/>
          <a:ext cx="675130" cy="922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UK steel sector</a:t>
          </a:r>
        </a:p>
      </cdr:txBody>
    </cdr:sp>
  </cdr:relSizeAnchor>
  <cdr:relSizeAnchor xmlns:cdr="http://schemas.openxmlformats.org/drawingml/2006/chartDrawing">
    <cdr:from>
      <cdr:x>0.2091</cdr:x>
      <cdr:y>0.79893</cdr:y>
    </cdr:from>
    <cdr:to>
      <cdr:x>0.42825</cdr:x>
      <cdr:y>0.96996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34642" y="3635927"/>
          <a:ext cx="979574" cy="778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0.39585</cdr:x>
      <cdr:y>0.91255</cdr:y>
    </cdr:from>
    <cdr:to>
      <cdr:x>0.99798</cdr:x>
      <cdr:y>0.97192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763651" y="4050500"/>
          <a:ext cx="2682709" cy="2635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/>
            <a:t>Embodied in products supplied to steel sector</a:t>
          </a:r>
        </a:p>
      </cdr:txBody>
    </cdr:sp>
  </cdr:relSizeAnchor>
  <cdr:relSizeAnchor xmlns:cdr="http://schemas.openxmlformats.org/drawingml/2006/chartDrawing">
    <cdr:from>
      <cdr:x>0.41115</cdr:x>
      <cdr:y>0.89914</cdr:y>
    </cdr:from>
    <cdr:to>
      <cdr:x>0.95106</cdr:x>
      <cdr:y>0.91792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2992902" y="2829900"/>
          <a:ext cx="83350" cy="2405486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0.40615</cdr:x>
      <cdr:y>0.79953</cdr:y>
    </cdr:from>
    <cdr:to>
      <cdr:x>0.51821</cdr:x>
      <cdr:y>0.91255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815432" y="3638657"/>
          <a:ext cx="500894" cy="514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0.53446</cdr:x>
      <cdr:y>0.79793</cdr:y>
    </cdr:from>
    <cdr:to>
      <cdr:x>0.68056</cdr:x>
      <cdr:y>0.91095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88962" y="3631376"/>
          <a:ext cx="653049" cy="514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0.6493</cdr:x>
      <cdr:y>0.80168</cdr:y>
    </cdr:from>
    <cdr:to>
      <cdr:x>0.8547</cdr:x>
      <cdr:y>0.90826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902283" y="3648442"/>
          <a:ext cx="918112" cy="4850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by manufacturing sector</a:t>
          </a:r>
        </a:p>
      </cdr:txBody>
    </cdr:sp>
  </cdr:relSizeAnchor>
  <cdr:relSizeAnchor xmlns:cdr="http://schemas.openxmlformats.org/drawingml/2006/chartDrawing">
    <cdr:from>
      <cdr:x>0.82771</cdr:x>
      <cdr:y>0.799</cdr:y>
    </cdr:from>
    <cdr:to>
      <cdr:x>0.97381</cdr:x>
      <cdr:y>0.91202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699753" y="3636245"/>
          <a:ext cx="653050" cy="514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0.03008</cdr:y>
    </cdr:from>
    <cdr:to>
      <cdr:x>0.12766</cdr:x>
      <cdr:y>0.09896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33494"/>
          <a:ext cx="569205" cy="305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PJ</a:t>
          </a:r>
          <a:r>
            <a:rPr lang="en-GB" sz="1100" baseline="0"/>
            <a:t> / yr</a:t>
          </a:r>
          <a:endParaRPr lang="en-GB" sz="1100"/>
        </a:p>
      </cdr:txBody>
    </cdr:sp>
  </cdr:relSizeAnchor>
  <cdr:relSizeAnchor xmlns:cdr="http://schemas.openxmlformats.org/drawingml/2006/chartDrawing">
    <cdr:from>
      <cdr:x>0.11958</cdr:x>
      <cdr:y>0.2959</cdr:y>
    </cdr:from>
    <cdr:to>
      <cdr:x>0.25747</cdr:x>
      <cdr:y>0.65003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52413" y="1792739"/>
          <a:ext cx="1571859" cy="613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/>
            <a:t>Baseline (2007)</a:t>
          </a:r>
        </a:p>
        <a:p xmlns:a="http://schemas.openxmlformats.org/drawingml/2006/main">
          <a:r>
            <a:rPr lang="en-GB" sz="1000"/>
            <a:t>Circular economy in UK</a:t>
          </a:r>
        </a:p>
        <a:p xmlns:a="http://schemas.openxmlformats.org/drawingml/2006/main">
          <a:r>
            <a:rPr lang="en-GB" sz="1000"/>
            <a:t>Circular economy global</a:t>
          </a:r>
        </a:p>
      </cdr:txBody>
    </cdr:sp>
  </cdr:relSizeAnchor>
  <cdr:relSizeAnchor xmlns:cdr="http://schemas.openxmlformats.org/drawingml/2006/chartDrawing">
    <cdr:from>
      <cdr:x>0.06307</cdr:x>
      <cdr:y>0.79733</cdr:y>
    </cdr:from>
    <cdr:to>
      <cdr:x>0.25792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80461" y="3539069"/>
          <a:ext cx="866460" cy="899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/>
            <a:t>Used directly by UK electrical product mftr</a:t>
          </a:r>
        </a:p>
      </cdr:txBody>
    </cdr:sp>
  </cdr:relSizeAnchor>
  <cdr:relSizeAnchor xmlns:cdr="http://schemas.openxmlformats.org/drawingml/2006/chartDrawing">
    <cdr:from>
      <cdr:x>0.21894</cdr:x>
      <cdr:y>0.79279</cdr:y>
    </cdr:from>
    <cdr:to>
      <cdr:x>0.43809</cdr:x>
      <cdr:y>0.96382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73614" y="3518928"/>
          <a:ext cx="974528" cy="759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Dissipated in electricity generation (direct or embodied use)</a:t>
          </a:r>
        </a:p>
      </cdr:txBody>
    </cdr:sp>
  </cdr:relSizeAnchor>
  <cdr:relSizeAnchor xmlns:cdr="http://schemas.openxmlformats.org/drawingml/2006/chartDrawing">
    <cdr:from>
      <cdr:x>0.37447</cdr:x>
      <cdr:y>0.90987</cdr:y>
    </cdr:from>
    <cdr:to>
      <cdr:x>0.95211</cdr:x>
      <cdr:y>0.98355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69671" y="4038594"/>
          <a:ext cx="2575570" cy="327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Embodied in products supplied to electrical products manufacturing</a:t>
          </a:r>
        </a:p>
      </cdr:txBody>
    </cdr:sp>
  </cdr:relSizeAnchor>
  <cdr:relSizeAnchor xmlns:cdr="http://schemas.openxmlformats.org/drawingml/2006/chartDrawing">
    <cdr:from>
      <cdr:x>0.41649</cdr:x>
      <cdr:y>0.89914</cdr:y>
    </cdr:from>
    <cdr:to>
      <cdr:x>0.95106</cdr:x>
      <cdr:y>0.9181</cdr:y>
    </cdr:to>
    <cdr:sp macro="" textlink="">
      <cdr:nvSpPr>
        <cdr:cNvPr id="7" name="Left Brace 6"/>
        <cdr:cNvSpPr/>
      </cdr:nvSpPr>
      <cdr:spPr>
        <a:xfrm xmlns:a="http://schemas.openxmlformats.org/drawingml/2006/main" rot="16200000">
          <a:off x="2998582" y="2844472"/>
          <a:ext cx="84143" cy="237713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0.41966</cdr:x>
      <cdr:y>0.79309</cdr:y>
    </cdr:from>
    <cdr:to>
      <cdr:x>0.53172</cdr:x>
      <cdr:y>0.90611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866173" y="3520259"/>
          <a:ext cx="498314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fuel sector</a:t>
          </a:r>
        </a:p>
      </cdr:txBody>
    </cdr:sp>
  </cdr:relSizeAnchor>
  <cdr:relSizeAnchor xmlns:cdr="http://schemas.openxmlformats.org/drawingml/2006/chartDrawing">
    <cdr:from>
      <cdr:x>0.53463</cdr:x>
      <cdr:y>0.79256</cdr:y>
    </cdr:from>
    <cdr:to>
      <cdr:x>0.68073</cdr:x>
      <cdr:y>0.90558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377426" y="3517896"/>
          <a:ext cx="649685" cy="5016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materials sector</a:t>
          </a:r>
        </a:p>
      </cdr:txBody>
    </cdr:sp>
  </cdr:relSizeAnchor>
  <cdr:relSizeAnchor xmlns:cdr="http://schemas.openxmlformats.org/drawingml/2006/chartDrawing">
    <cdr:from>
      <cdr:x>0.65213</cdr:x>
      <cdr:y>0.79256</cdr:y>
    </cdr:from>
    <cdr:to>
      <cdr:x>0.85024</cdr:x>
      <cdr:y>0.91005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899921" y="3517896"/>
          <a:ext cx="880976" cy="5214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by manufacturing sector</a:t>
          </a:r>
        </a:p>
      </cdr:txBody>
    </cdr:sp>
  </cdr:relSizeAnchor>
  <cdr:relSizeAnchor xmlns:cdr="http://schemas.openxmlformats.org/drawingml/2006/chartDrawing">
    <cdr:from>
      <cdr:x>0.84113</cdr:x>
      <cdr:y>0.79256</cdr:y>
    </cdr:from>
    <cdr:to>
      <cdr:x>0.98723</cdr:x>
      <cdr:y>0.90558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765550" y="3517900"/>
          <a:ext cx="654049" cy="501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900"/>
            <a:t>Used in services</a:t>
          </a:r>
          <a:r>
            <a:rPr lang="en-GB" sz="900" baseline="0"/>
            <a:t> </a:t>
          </a:r>
          <a:r>
            <a:rPr lang="en-GB" sz="900"/>
            <a:t>sector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9CC3E5"/>
      </a:accent1>
      <a:accent2>
        <a:srgbClr val="BF9000"/>
      </a:accent2>
      <a:accent3>
        <a:srgbClr val="525252"/>
      </a:accent3>
      <a:accent4>
        <a:srgbClr val="2F5496"/>
      </a:accent4>
      <a:accent5>
        <a:srgbClr val="A5A5A5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19" sqref="F19"/>
    </sheetView>
  </sheetViews>
  <sheetFormatPr defaultRowHeight="15" x14ac:dyDescent="0.25"/>
  <sheetData>
    <row r="1" spans="1:1" x14ac:dyDescent="0.25">
      <c r="A1" s="33" t="s">
        <v>126</v>
      </c>
    </row>
    <row r="2" spans="1:1" x14ac:dyDescent="0.25">
      <c r="A2" s="33" t="s">
        <v>127</v>
      </c>
    </row>
    <row r="3" spans="1:1" x14ac:dyDescent="0.25">
      <c r="A3" s="33" t="s">
        <v>128</v>
      </c>
    </row>
    <row r="4" spans="1:1" x14ac:dyDescent="0.25">
      <c r="A4" s="33" t="s">
        <v>129</v>
      </c>
    </row>
    <row r="5" spans="1:1" x14ac:dyDescent="0.25">
      <c r="A5" s="33" t="s">
        <v>130</v>
      </c>
    </row>
    <row r="6" spans="1:1" x14ac:dyDescent="0.25">
      <c r="A6" s="33" t="s">
        <v>131</v>
      </c>
    </row>
  </sheetData>
  <hyperlinks>
    <hyperlink ref="A1" location="Graphs!A1" display="Graphs of results"/>
    <hyperlink ref="A2" location="'Overall - PE'!A1" display="Effect of CE approaches on primary energy extraction (split by source)"/>
    <hyperlink ref="A3" location="'Overall - Exergy'!A1" display="Effect of CE approaches on exergy dissipation (split by way it is dissipated)"/>
    <hyperlink ref="A4" location="'Specific industries'!A1" display="Effect of CE approaches on exergy dissipated directly and embodied in inputs to steel, electrical equipment manufacture and construction industries"/>
    <hyperlink ref="A5" location="'EU intersectoral flows'!A1" display="Exergy dissipation embodied in intersectoral flows within EU (and effect of CE approaches)"/>
    <hyperlink ref="A6" location="'UK intersectoral flows'!A1" display="Exergy dissipation embodied in intersectoral flows within UK (and effect of CE approaches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2" zoomScale="50" zoomScaleNormal="50" workbookViewId="0">
      <selection activeCell="AM65" sqref="AM6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6"/>
  <sheetViews>
    <sheetView zoomScale="86" zoomScaleNormal="100" workbookViewId="0">
      <selection activeCell="J22" sqref="J22"/>
    </sheetView>
  </sheetViews>
  <sheetFormatPr defaultRowHeight="15" x14ac:dyDescent="0.25"/>
  <cols>
    <col min="2" max="4" width="15.28515625" bestFit="1" customWidth="1"/>
    <col min="5" max="6" width="15.28515625" customWidth="1"/>
    <col min="7" max="9" width="15.28515625" bestFit="1" customWidth="1"/>
    <col min="10" max="10" width="15.28515625" customWidth="1"/>
    <col min="11" max="13" width="15.28515625" bestFit="1" customWidth="1"/>
    <col min="14" max="14" width="15.28515625" customWidth="1"/>
    <col min="15" max="17" width="15.28515625" bestFit="1" customWidth="1"/>
    <col min="18" max="18" width="15.28515625" customWidth="1"/>
    <col min="19" max="21" width="15.28515625" bestFit="1" customWidth="1"/>
    <col min="22" max="22" width="15.28515625" customWidth="1"/>
    <col min="23" max="25" width="15.28515625" bestFit="1" customWidth="1"/>
    <col min="26" max="26" width="15.28515625" customWidth="1"/>
    <col min="27" max="29" width="15.28515625" bestFit="1" customWidth="1"/>
    <col min="30" max="30" width="15.28515625" customWidth="1"/>
    <col min="31" max="33" width="15.28515625" bestFit="1" customWidth="1"/>
    <col min="34" max="34" width="15.28515625" customWidth="1"/>
    <col min="35" max="37" width="15.28515625" bestFit="1" customWidth="1"/>
    <col min="38" max="38" width="15.28515625" customWidth="1"/>
    <col min="39" max="41" width="15.28515625" bestFit="1" customWidth="1"/>
    <col min="42" max="42" width="15.28515625" customWidth="1"/>
    <col min="43" max="44" width="15.42578125" bestFit="1" customWidth="1"/>
    <col min="45" max="53" width="15.28515625" bestFit="1" customWidth="1"/>
  </cols>
  <sheetData>
    <row r="1" spans="1:71" ht="18.75" x14ac:dyDescent="0.3">
      <c r="A1" s="18" t="s">
        <v>106</v>
      </c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71" ht="15.75" x14ac:dyDescent="0.25">
      <c r="B2" s="17" t="s">
        <v>93</v>
      </c>
      <c r="C2" s="7"/>
      <c r="D2" s="7"/>
      <c r="E2" s="7"/>
    </row>
    <row r="3" spans="1:71" s="7" customFormat="1" ht="15.75" x14ac:dyDescent="0.25">
      <c r="B3" s="21" t="s">
        <v>94</v>
      </c>
      <c r="G3" s="20" t="s">
        <v>95</v>
      </c>
    </row>
    <row r="4" spans="1:71" x14ac:dyDescent="0.25">
      <c r="B4" t="s">
        <v>16</v>
      </c>
      <c r="C4" t="s">
        <v>88</v>
      </c>
      <c r="D4" t="s">
        <v>89</v>
      </c>
      <c r="E4" t="s">
        <v>19</v>
      </c>
      <c r="G4" s="7" t="s">
        <v>88</v>
      </c>
      <c r="H4" s="7" t="s">
        <v>89</v>
      </c>
      <c r="I4" s="7" t="s">
        <v>19</v>
      </c>
      <c r="S4" s="31"/>
      <c r="AC4" s="31"/>
      <c r="AG4" s="31"/>
      <c r="AN4" s="31"/>
      <c r="AR4" s="31"/>
    </row>
    <row r="5" spans="1:71" x14ac:dyDescent="0.25">
      <c r="A5" s="1" t="s">
        <v>7</v>
      </c>
      <c r="B5" s="1">
        <v>135658550.53259999</v>
      </c>
      <c r="C5" s="1">
        <v>125919907.11768299</v>
      </c>
      <c r="D5" s="1">
        <v>118199284.71737599</v>
      </c>
      <c r="E5" s="1">
        <v>111231452.555893</v>
      </c>
      <c r="G5" s="1">
        <f t="shared" ref="G5:I11" si="0">$B5-C5</f>
        <v>9738643.4149169922</v>
      </c>
      <c r="H5" s="1">
        <f t="shared" si="0"/>
        <v>17459265.815223992</v>
      </c>
      <c r="I5" s="1">
        <f t="shared" si="0"/>
        <v>24427097.976706982</v>
      </c>
      <c r="R5" s="31"/>
      <c r="T5" s="31"/>
      <c r="V5" s="31"/>
      <c r="Y5" s="31"/>
      <c r="Z5" s="31"/>
      <c r="AD5" s="31"/>
      <c r="AE5" s="3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71" x14ac:dyDescent="0.25">
      <c r="A6" s="1" t="s">
        <v>8</v>
      </c>
      <c r="B6" s="1">
        <v>158343010.72999999</v>
      </c>
      <c r="C6" s="1">
        <v>152877596.92460299</v>
      </c>
      <c r="D6" s="1">
        <v>148700916.636417</v>
      </c>
      <c r="E6" s="1">
        <v>144831877.57961601</v>
      </c>
      <c r="G6" s="1">
        <f t="shared" si="0"/>
        <v>5465413.8053970039</v>
      </c>
      <c r="H6" s="1">
        <f t="shared" si="0"/>
        <v>9642094.0935829878</v>
      </c>
      <c r="I6" s="1">
        <f t="shared" si="0"/>
        <v>13511133.150383979</v>
      </c>
      <c r="R6" s="31"/>
      <c r="T6" s="31"/>
      <c r="V6" s="31"/>
      <c r="Y6" s="31"/>
      <c r="Z6" s="31"/>
      <c r="AD6" s="31"/>
      <c r="AE6" s="3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71" x14ac:dyDescent="0.25">
      <c r="A7" s="1" t="s">
        <v>9</v>
      </c>
      <c r="B7" s="1">
        <v>120916376.46699999</v>
      </c>
      <c r="C7" s="1">
        <v>113416937.776935</v>
      </c>
      <c r="D7" s="1">
        <v>107841214.82323401</v>
      </c>
      <c r="E7" s="1">
        <v>104461074.643549</v>
      </c>
      <c r="G7" s="1">
        <f t="shared" si="0"/>
        <v>7499438.6900649965</v>
      </c>
      <c r="H7" s="1">
        <f t="shared" si="0"/>
        <v>13075161.643765986</v>
      </c>
      <c r="I7" s="1">
        <f t="shared" si="0"/>
        <v>16455301.823450997</v>
      </c>
      <c r="R7" s="31"/>
      <c r="T7" s="31"/>
      <c r="V7" s="31"/>
      <c r="Y7" s="31"/>
      <c r="Z7" s="31"/>
      <c r="AD7" s="31"/>
      <c r="AE7" s="3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71" x14ac:dyDescent="0.25">
      <c r="A8" s="1" t="s">
        <v>10</v>
      </c>
      <c r="B8" s="1">
        <v>43502247.112617001</v>
      </c>
      <c r="C8" s="1">
        <v>41103702.777790003</v>
      </c>
      <c r="D8" s="1">
        <v>39156560.526760101</v>
      </c>
      <c r="E8" s="1">
        <v>37433737.195294701</v>
      </c>
      <c r="G8" s="1">
        <f t="shared" si="0"/>
        <v>2398544.3348269984</v>
      </c>
      <c r="H8" s="1">
        <f t="shared" si="0"/>
        <v>4345686.5858568996</v>
      </c>
      <c r="I8" s="1">
        <f t="shared" si="0"/>
        <v>6068509.9173223004</v>
      </c>
      <c r="R8" s="31"/>
      <c r="T8" s="31"/>
      <c r="V8" s="31"/>
      <c r="Y8" s="31"/>
      <c r="Z8" s="31"/>
      <c r="AD8" s="31"/>
      <c r="AE8" s="3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71" x14ac:dyDescent="0.25">
      <c r="A9" s="1" t="s">
        <v>11</v>
      </c>
      <c r="B9" s="1">
        <v>50200504.381387003</v>
      </c>
      <c r="C9" s="1">
        <v>48469167.911826797</v>
      </c>
      <c r="D9" s="1">
        <v>47338217.871201903</v>
      </c>
      <c r="E9" s="1">
        <v>46261505.3633717</v>
      </c>
      <c r="G9" s="1">
        <f t="shared" si="0"/>
        <v>1731336.4695602059</v>
      </c>
      <c r="H9" s="1">
        <f t="shared" si="0"/>
        <v>2862286.5101851001</v>
      </c>
      <c r="I9" s="1">
        <f t="shared" si="0"/>
        <v>3938999.0180153027</v>
      </c>
      <c r="R9" s="31"/>
      <c r="T9" s="31"/>
      <c r="V9" s="31"/>
      <c r="Y9" s="31"/>
      <c r="Z9" s="31"/>
      <c r="AD9" s="31"/>
      <c r="AE9" s="3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71" x14ac:dyDescent="0.25">
      <c r="A10" s="1" t="s">
        <v>98</v>
      </c>
      <c r="B10" s="1">
        <v>27591075.7934926</v>
      </c>
      <c r="C10" s="1">
        <v>26262551.9479056</v>
      </c>
      <c r="D10" s="1">
        <v>25202023.3268275</v>
      </c>
      <c r="E10" s="1">
        <v>24369702.416612498</v>
      </c>
      <c r="G10" s="1">
        <f t="shared" si="0"/>
        <v>1328523.8455870003</v>
      </c>
      <c r="H10" s="1">
        <f t="shared" si="0"/>
        <v>2389052.4666651003</v>
      </c>
      <c r="I10" s="1">
        <f t="shared" si="0"/>
        <v>3221373.3768801019</v>
      </c>
      <c r="R10" s="31"/>
      <c r="T10" s="31"/>
      <c r="V10" s="31"/>
      <c r="Y10" s="31"/>
      <c r="Z10" s="31"/>
      <c r="AD10" s="31"/>
      <c r="AE10" s="3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71" x14ac:dyDescent="0.25">
      <c r="A11" s="1" t="s">
        <v>99</v>
      </c>
      <c r="B11" s="1">
        <v>6706350.7390000001</v>
      </c>
      <c r="C11" s="1">
        <v>6459313.06880539</v>
      </c>
      <c r="D11" s="1">
        <v>6274521.1472848598</v>
      </c>
      <c r="E11" s="1">
        <v>6153454.6561938999</v>
      </c>
      <c r="G11" s="1">
        <f t="shared" si="0"/>
        <v>247037.67019461002</v>
      </c>
      <c r="H11" s="1">
        <f t="shared" si="0"/>
        <v>431829.59171514027</v>
      </c>
      <c r="I11" s="1">
        <f t="shared" si="0"/>
        <v>552896.08280610014</v>
      </c>
      <c r="R11" s="31"/>
      <c r="T11" s="31"/>
      <c r="V11" s="31"/>
      <c r="Y11" s="31"/>
      <c r="Z11" s="31"/>
      <c r="AD11" s="31"/>
      <c r="AE11" s="3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71" s="7" customFormat="1" x14ac:dyDescent="0.25">
      <c r="A12" s="1"/>
      <c r="B12" s="19">
        <f>SUM(B5:B9)</f>
        <v>508620689.22360396</v>
      </c>
      <c r="C12" s="19">
        <f>SUM(C5:C9)</f>
        <v>481787312.50883776</v>
      </c>
      <c r="D12" s="19">
        <f t="shared" ref="D12:I12" si="1">SUM(D5:D9)</f>
        <v>461236194.57498896</v>
      </c>
      <c r="E12" s="19">
        <f t="shared" si="1"/>
        <v>444219647.33772433</v>
      </c>
      <c r="F12" s="19"/>
      <c r="G12" s="19">
        <f t="shared" si="1"/>
        <v>26833376.714766197</v>
      </c>
      <c r="H12" s="19">
        <f t="shared" si="1"/>
        <v>47384494.648614965</v>
      </c>
      <c r="I12" s="19">
        <f t="shared" si="1"/>
        <v>64401041.885879561</v>
      </c>
      <c r="R12" s="31"/>
      <c r="T12" s="31"/>
      <c r="V12" s="31"/>
      <c r="Y12" s="31"/>
      <c r="Z12" s="31"/>
      <c r="AD12" s="31"/>
      <c r="AE12" s="3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M12" s="1"/>
      <c r="BN12" s="1"/>
      <c r="BO12" s="1"/>
      <c r="BP12" s="1"/>
      <c r="BQ12" s="1"/>
      <c r="BR12" s="1"/>
      <c r="BS12" s="1"/>
    </row>
    <row r="13" spans="1:71" s="7" customFormat="1" x14ac:dyDescent="0.25">
      <c r="B13" s="1"/>
      <c r="C13" s="6">
        <f>($B12-C12)/$B12</f>
        <v>5.2757147483966184E-2</v>
      </c>
      <c r="D13" s="6">
        <f>($B12-D12)/$B12</f>
        <v>9.3162735320394027E-2</v>
      </c>
      <c r="E13" s="6">
        <f>($B12-E12)/$B12</f>
        <v>0.12661899771357341</v>
      </c>
      <c r="R13" s="31"/>
      <c r="T13" s="31"/>
      <c r="V13" s="31"/>
      <c r="Y13" s="31"/>
      <c r="Z13" s="31"/>
      <c r="AD13" s="31"/>
      <c r="AE13" s="3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M13" s="1"/>
      <c r="BN13" s="1"/>
      <c r="BO13" s="1"/>
      <c r="BP13" s="1"/>
      <c r="BQ13" s="1"/>
      <c r="BR13" s="1"/>
      <c r="BS13" s="1"/>
    </row>
    <row r="14" spans="1:71" s="7" customFormat="1" x14ac:dyDescent="0.25"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/>
      <c r="AC14"/>
      <c r="AD14" s="31"/>
      <c r="AE14"/>
      <c r="AF14"/>
      <c r="AG14"/>
      <c r="AH14" s="31"/>
      <c r="AI14"/>
      <c r="AJ14"/>
      <c r="AK14"/>
      <c r="AL14" s="31"/>
      <c r="AM14"/>
      <c r="AN14"/>
      <c r="AO14"/>
      <c r="AP14" s="31"/>
      <c r="AQ14"/>
      <c r="AR14"/>
      <c r="AS14"/>
      <c r="AT14" s="31"/>
      <c r="AU14"/>
      <c r="AV14"/>
      <c r="AW14"/>
      <c r="AX14" s="31"/>
      <c r="AY14"/>
      <c r="AZ14"/>
      <c r="BA14"/>
      <c r="BB14"/>
      <c r="BC14"/>
      <c r="BD14" s="31"/>
      <c r="BE14"/>
      <c r="BF14"/>
      <c r="BG14"/>
      <c r="BH14" s="31"/>
      <c r="BI14"/>
      <c r="BJ14"/>
      <c r="BK14"/>
      <c r="BM14" s="1"/>
      <c r="BN14" s="1"/>
      <c r="BO14" s="1"/>
      <c r="BP14" s="1"/>
      <c r="BQ14" s="1"/>
      <c r="BR14" s="1"/>
      <c r="BS14" s="1"/>
    </row>
    <row r="15" spans="1:71" ht="15.75" x14ac:dyDescent="0.25">
      <c r="B15" s="21" t="s">
        <v>97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D15" s="31"/>
      <c r="AH15" s="31"/>
      <c r="AL15" s="31"/>
      <c r="AP15" s="31"/>
      <c r="AT15" s="31"/>
      <c r="AX15" s="31"/>
      <c r="BD15" s="31"/>
      <c r="BH15" s="31"/>
    </row>
    <row r="16" spans="1:71" x14ac:dyDescent="0.25">
      <c r="B16" t="s">
        <v>16</v>
      </c>
      <c r="C16" t="s">
        <v>17</v>
      </c>
      <c r="D16" t="s">
        <v>18</v>
      </c>
      <c r="E16" t="s">
        <v>19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D16" s="31"/>
      <c r="AH16" s="31"/>
      <c r="AL16" s="31"/>
      <c r="AP16" s="31"/>
      <c r="AT16" s="31"/>
      <c r="AX16" s="31"/>
      <c r="BD16" s="31"/>
      <c r="BH16" s="31"/>
    </row>
    <row r="17" spans="1:60" x14ac:dyDescent="0.25">
      <c r="A17" t="s">
        <v>7</v>
      </c>
      <c r="B17" s="1">
        <v>7781998.6645999998</v>
      </c>
      <c r="C17" s="1">
        <v>7488484.8140661502</v>
      </c>
      <c r="D17" s="1">
        <v>7235273.3201146498</v>
      </c>
      <c r="E17" s="1">
        <v>7001223.1135954103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D17" s="31"/>
      <c r="AH17" s="31"/>
      <c r="AL17" s="31"/>
      <c r="AP17" s="31"/>
      <c r="AT17" s="31"/>
      <c r="AX17" s="31"/>
      <c r="BD17" s="31"/>
      <c r="BH17" s="31"/>
    </row>
    <row r="18" spans="1:60" x14ac:dyDescent="0.25">
      <c r="A18" t="s">
        <v>8</v>
      </c>
      <c r="B18" s="1">
        <v>4632024.8</v>
      </c>
      <c r="C18" s="1">
        <v>4494562.75840957</v>
      </c>
      <c r="D18" s="1">
        <v>4388151.2014535703</v>
      </c>
      <c r="E18" s="1">
        <v>4302964.4161578901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D18" s="31"/>
      <c r="AH18" s="31"/>
      <c r="AL18" s="31"/>
      <c r="AP18" s="31"/>
      <c r="AT18" s="31"/>
      <c r="AX18" s="31"/>
      <c r="BD18" s="31"/>
      <c r="BH18" s="31"/>
    </row>
    <row r="19" spans="1:60" x14ac:dyDescent="0.25">
      <c r="A19" t="s">
        <v>9</v>
      </c>
      <c r="B19" s="1">
        <v>7368451.6670000004</v>
      </c>
      <c r="C19" s="1">
        <v>6940741.3080214197</v>
      </c>
      <c r="D19" s="1">
        <v>6624741.0226682797</v>
      </c>
      <c r="E19" s="1">
        <v>6454126.2600342799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D19" s="31"/>
      <c r="AH19" s="31"/>
      <c r="AL19" s="31"/>
      <c r="AP19" s="31"/>
      <c r="AT19" s="31"/>
      <c r="AX19" s="31"/>
      <c r="BD19" s="31"/>
      <c r="BH19" s="31"/>
    </row>
    <row r="20" spans="1:60" x14ac:dyDescent="0.25">
      <c r="A20" t="s">
        <v>10</v>
      </c>
      <c r="B20" s="1">
        <v>3510483.0715056299</v>
      </c>
      <c r="C20" s="1">
        <v>3332233.72638905</v>
      </c>
      <c r="D20" s="1">
        <v>3190637.5285939099</v>
      </c>
      <c r="E20" s="1">
        <v>3074863.8901895499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D20" s="31"/>
      <c r="AH20" s="31"/>
      <c r="AL20" s="31"/>
      <c r="AP20" s="31"/>
      <c r="AT20" s="31"/>
      <c r="AX20" s="31"/>
      <c r="BD20" s="31"/>
      <c r="BH20" s="31"/>
    </row>
    <row r="21" spans="1:60" x14ac:dyDescent="0.25">
      <c r="A21" t="s">
        <v>11</v>
      </c>
      <c r="B21" s="1">
        <v>4298117.5903869998</v>
      </c>
      <c r="C21" s="1">
        <v>4006529.34101944</v>
      </c>
      <c r="D21" s="1">
        <v>3763220.2539970698</v>
      </c>
      <c r="E21" s="1">
        <v>3536524.7366353301</v>
      </c>
      <c r="S21" s="31"/>
      <c r="U21" s="31"/>
      <c r="X21" s="3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60" x14ac:dyDescent="0.25">
      <c r="B22" s="19">
        <f>SUM(B17:B21)</f>
        <v>27591075.79349263</v>
      </c>
      <c r="C22" s="19">
        <f t="shared" ref="C22" si="2">SUM(C17:C21)</f>
        <v>26262551.94790563</v>
      </c>
      <c r="D22" s="19">
        <f t="shared" ref="D22" si="3">SUM(D17:D21)</f>
        <v>25202023.326827478</v>
      </c>
      <c r="E22" s="19">
        <f t="shared" ref="E22" si="4">SUM(E17:E21)</f>
        <v>24369702.416612465</v>
      </c>
      <c r="V22" s="3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60" x14ac:dyDescent="0.25">
      <c r="B23" s="1"/>
      <c r="C23" s="6">
        <f>($B22-C22)/$B22</f>
        <v>4.8150490960571148E-2</v>
      </c>
      <c r="D23" s="6">
        <f>($B22-D22)/$B22</f>
        <v>8.6587869372915557E-2</v>
      </c>
      <c r="E23" s="6">
        <f>($B22-E22)/$B22</f>
        <v>0.11675417808971145</v>
      </c>
      <c r="AB23" s="31"/>
    </row>
    <row r="25" spans="1:60" ht="15.75" x14ac:dyDescent="0.25">
      <c r="B25" s="21" t="s">
        <v>96</v>
      </c>
    </row>
    <row r="26" spans="1:60" x14ac:dyDescent="0.25">
      <c r="B26" t="s">
        <v>16</v>
      </c>
      <c r="C26" t="s">
        <v>17</v>
      </c>
      <c r="D26" t="s">
        <v>18</v>
      </c>
      <c r="E26" t="s">
        <v>19</v>
      </c>
    </row>
    <row r="27" spans="1:60" x14ac:dyDescent="0.25">
      <c r="A27" t="s">
        <v>7</v>
      </c>
      <c r="B27" s="1">
        <v>426616.4</v>
      </c>
      <c r="C27" s="1">
        <v>419879.349820517</v>
      </c>
      <c r="D27" s="1">
        <v>414947.34454359999</v>
      </c>
      <c r="E27" s="1">
        <v>411219.17107511201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U27" s="1"/>
      <c r="AV27" s="1"/>
      <c r="AW27" s="1"/>
      <c r="AX27" s="1"/>
      <c r="AY27" s="1"/>
      <c r="AZ27" s="1"/>
      <c r="BA27" s="1"/>
    </row>
    <row r="28" spans="1:60" x14ac:dyDescent="0.25">
      <c r="A28" t="s">
        <v>8</v>
      </c>
      <c r="B28" s="1">
        <v>3051500</v>
      </c>
      <c r="C28" s="1">
        <v>2973397.9798564301</v>
      </c>
      <c r="D28" s="1">
        <v>2912602.8762159399</v>
      </c>
      <c r="E28" s="1">
        <v>2859218.8955555698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U28" s="1"/>
      <c r="AV28" s="1"/>
      <c r="AW28" s="1"/>
      <c r="AX28" s="1"/>
      <c r="AY28" s="1"/>
      <c r="AZ28" s="1"/>
      <c r="BA28" s="1"/>
    </row>
    <row r="29" spans="1:60" x14ac:dyDescent="0.25">
      <c r="A29" t="s">
        <v>9</v>
      </c>
      <c r="B29" s="1">
        <v>3021730</v>
      </c>
      <c r="C29" s="1">
        <v>2874254.98189701</v>
      </c>
      <c r="D29" s="1">
        <v>2767095.5374991498</v>
      </c>
      <c r="E29" s="1">
        <v>2712417.50807038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U29" s="1"/>
      <c r="AV29" s="1"/>
      <c r="AW29" s="1"/>
      <c r="AX29" s="1"/>
      <c r="AY29" s="1"/>
      <c r="AZ29" s="1"/>
      <c r="BA29" s="1"/>
    </row>
    <row r="30" spans="1:60" x14ac:dyDescent="0.25">
      <c r="A30" t="s">
        <v>10</v>
      </c>
      <c r="B30" s="1">
        <v>37364.409</v>
      </c>
      <c r="C30" s="1">
        <v>35690.825156096798</v>
      </c>
      <c r="D30" s="1">
        <v>34431.449081385697</v>
      </c>
      <c r="E30" s="1">
        <v>33666.046458950899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U30" s="1"/>
      <c r="AV30" s="1"/>
      <c r="AW30" s="1"/>
      <c r="AX30" s="1"/>
      <c r="AY30" s="1"/>
      <c r="AZ30" s="1"/>
      <c r="BA30" s="1"/>
    </row>
    <row r="31" spans="1:60" x14ac:dyDescent="0.25">
      <c r="A31" t="s">
        <v>11</v>
      </c>
      <c r="B31" s="1">
        <v>169139.93</v>
      </c>
      <c r="C31" s="1">
        <v>156089.93207533899</v>
      </c>
      <c r="D31" s="1">
        <v>145443.93994479199</v>
      </c>
      <c r="E31" s="1">
        <v>136933.03503388801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U31" s="1"/>
      <c r="AV31" s="1"/>
      <c r="AW31" s="1"/>
      <c r="AX31" s="1"/>
      <c r="AY31" s="1"/>
      <c r="AZ31" s="1"/>
      <c r="BA31" s="1"/>
    </row>
    <row r="32" spans="1:60" x14ac:dyDescent="0.25">
      <c r="B32" s="19">
        <f>SUM(B27:B31)</f>
        <v>6706350.7390000001</v>
      </c>
      <c r="C32" s="19">
        <f t="shared" ref="C32:E32" si="5">SUM(C27:C31)</f>
        <v>6459313.0688053928</v>
      </c>
      <c r="D32" s="19">
        <f t="shared" si="5"/>
        <v>6274521.1472848663</v>
      </c>
      <c r="E32" s="19">
        <f t="shared" si="5"/>
        <v>6153454.6561939009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U32" s="1"/>
      <c r="AV32" s="1"/>
      <c r="AW32" s="1"/>
      <c r="AX32" s="1"/>
      <c r="AY32" s="1"/>
      <c r="AZ32" s="1"/>
      <c r="BA32" s="1"/>
    </row>
    <row r="33" spans="1:53" x14ac:dyDescent="0.25">
      <c r="B33" s="1"/>
      <c r="C33" s="6">
        <f>($B32-C32)/$B32</f>
        <v>3.6836377906390799E-2</v>
      </c>
      <c r="D33" s="6">
        <f>($B32-D32)/$B32</f>
        <v>6.439114333878769E-2</v>
      </c>
      <c r="E33" s="6">
        <f>($B32-E32)/$B32</f>
        <v>8.2443657411294724E-2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U33" s="1"/>
      <c r="AV33" s="1"/>
      <c r="AW33" s="1"/>
      <c r="AX33" s="1"/>
      <c r="AY33" s="1"/>
      <c r="AZ33" s="1"/>
      <c r="BA33" s="1"/>
    </row>
    <row r="34" spans="1:53" x14ac:dyDescent="0.25">
      <c r="B34" s="1"/>
      <c r="C34" s="1"/>
      <c r="D34" s="1"/>
      <c r="E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U34" s="1"/>
      <c r="AV34" s="1"/>
      <c r="AW34" s="1"/>
      <c r="AX34" s="1"/>
      <c r="AY34" s="1"/>
      <c r="AZ34" s="1"/>
      <c r="BA34" s="1"/>
    </row>
    <row r="35" spans="1:53" x14ac:dyDescent="0.25">
      <c r="B35" s="1"/>
      <c r="C35" s="1"/>
      <c r="D35" s="1"/>
      <c r="E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U35" s="1"/>
      <c r="AV35" s="1"/>
      <c r="AW35" s="1"/>
      <c r="AX35" s="1"/>
      <c r="AY35" s="1"/>
      <c r="AZ35" s="1"/>
      <c r="BA35" s="1"/>
    </row>
    <row r="36" spans="1:53" ht="15.75" x14ac:dyDescent="0.25">
      <c r="B36" s="17" t="s">
        <v>100</v>
      </c>
    </row>
    <row r="37" spans="1:53" ht="15.75" x14ac:dyDescent="0.25">
      <c r="A37" s="7"/>
      <c r="C37" s="21" t="s">
        <v>94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53" s="7" customFormat="1" x14ac:dyDescent="0.25">
      <c r="C38" s="7" t="s">
        <v>88</v>
      </c>
      <c r="D38" s="7" t="s">
        <v>89</v>
      </c>
      <c r="E38" s="7" t="s">
        <v>19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53" x14ac:dyDescent="0.25">
      <c r="A39" s="7"/>
      <c r="D39" t="s">
        <v>0</v>
      </c>
      <c r="H39" t="s">
        <v>3</v>
      </c>
      <c r="L39" t="s">
        <v>4</v>
      </c>
      <c r="P39" t="s">
        <v>13</v>
      </c>
      <c r="T39" t="s">
        <v>14</v>
      </c>
      <c r="X39" s="7" t="s">
        <v>5</v>
      </c>
      <c r="Y39" s="7"/>
      <c r="Z39" s="7"/>
      <c r="AA39" s="7"/>
      <c r="AB39" s="7" t="s">
        <v>15</v>
      </c>
      <c r="AC39" s="7"/>
      <c r="AD39" s="7"/>
      <c r="AE39" s="7"/>
      <c r="AF39" s="7" t="s">
        <v>34</v>
      </c>
      <c r="AG39" s="7"/>
      <c r="AH39" s="7"/>
      <c r="AI39" s="7"/>
      <c r="AJ39" s="7" t="s">
        <v>1</v>
      </c>
      <c r="AK39" s="7"/>
      <c r="AL39" s="7"/>
      <c r="AM39" s="7"/>
      <c r="AN39" s="7" t="s">
        <v>2</v>
      </c>
    </row>
    <row r="40" spans="1:53" x14ac:dyDescent="0.25">
      <c r="A40" s="7" t="s">
        <v>7</v>
      </c>
      <c r="B40" s="1"/>
      <c r="C40" s="1">
        <v>134494219.45934799</v>
      </c>
      <c r="D40" s="1">
        <v>133491266.458702</v>
      </c>
      <c r="E40" s="1">
        <v>132530301.061399</v>
      </c>
      <c r="F40" s="1"/>
      <c r="G40" s="1">
        <v>134990070.259276</v>
      </c>
      <c r="H40" s="1">
        <v>134399883.043621</v>
      </c>
      <c r="I40" s="1">
        <v>133759124.01648501</v>
      </c>
      <c r="J40" s="1"/>
      <c r="K40" s="1">
        <v>135128988.632258</v>
      </c>
      <c r="L40" s="1">
        <v>134622376.66193399</v>
      </c>
      <c r="M40" s="1">
        <v>134142788.90718</v>
      </c>
      <c r="N40" s="1"/>
      <c r="O40" s="1">
        <v>135501656.6965</v>
      </c>
      <c r="P40" s="1">
        <v>135355570.59114701</v>
      </c>
      <c r="Q40" s="1">
        <v>135226934.891096</v>
      </c>
      <c r="R40" s="1"/>
      <c r="S40" s="1">
        <v>135402780.15183699</v>
      </c>
      <c r="T40" s="1">
        <v>135183715.42787799</v>
      </c>
      <c r="U40" s="1">
        <v>134993547.43300501</v>
      </c>
      <c r="W40" s="1">
        <v>135538458.52379599</v>
      </c>
      <c r="X40" s="1">
        <v>135434758.19311601</v>
      </c>
      <c r="Y40" s="1">
        <v>135340861.33095899</v>
      </c>
      <c r="Z40" s="1"/>
      <c r="AA40" s="1">
        <v>135565588.068941</v>
      </c>
      <c r="AB40" s="1">
        <v>135491319.69685799</v>
      </c>
      <c r="AC40" s="1">
        <v>135365242.66435999</v>
      </c>
      <c r="AD40" s="1"/>
      <c r="AE40" s="1">
        <v>135449608.91258499</v>
      </c>
      <c r="AF40" s="1">
        <v>135199254.878925</v>
      </c>
      <c r="AG40" s="1">
        <v>134867800.285175</v>
      </c>
      <c r="AH40" s="1"/>
      <c r="AI40" s="1">
        <v>135511954.34732801</v>
      </c>
      <c r="AJ40" s="1">
        <v>135432256.65629801</v>
      </c>
      <c r="AK40" s="1">
        <v>135345170.43021101</v>
      </c>
      <c r="AL40" s="1"/>
      <c r="AM40" s="1">
        <v>135439233.02983701</v>
      </c>
      <c r="AN40" s="1">
        <v>135212228.117769</v>
      </c>
      <c r="AO40" s="1">
        <v>135053635.183658</v>
      </c>
      <c r="AP40" s="1"/>
      <c r="AQ40" s="1"/>
      <c r="AR40" s="1"/>
      <c r="AS40" s="1"/>
      <c r="AT40" s="1"/>
    </row>
    <row r="41" spans="1:53" x14ac:dyDescent="0.25">
      <c r="A41" s="7" t="s">
        <v>8</v>
      </c>
      <c r="B41" s="1"/>
      <c r="C41" s="1">
        <v>157295229.37555099</v>
      </c>
      <c r="D41" s="1">
        <v>156440415.05923501</v>
      </c>
      <c r="E41" s="1">
        <v>155611797.931793</v>
      </c>
      <c r="F41" s="1"/>
      <c r="G41" s="1">
        <v>157804026.25724301</v>
      </c>
      <c r="H41" s="1">
        <v>157364949.78401399</v>
      </c>
      <c r="I41" s="1">
        <v>156876974.012346</v>
      </c>
      <c r="J41" s="1"/>
      <c r="K41" s="1">
        <v>157816189.037047</v>
      </c>
      <c r="L41" s="1">
        <v>157348053.48376501</v>
      </c>
      <c r="M41" s="1">
        <v>156917642.680967</v>
      </c>
      <c r="N41" s="1"/>
      <c r="O41" s="1">
        <v>157970813.03629199</v>
      </c>
      <c r="P41" s="1">
        <v>157630393.014869</v>
      </c>
      <c r="Q41" s="1">
        <v>157344668.02849001</v>
      </c>
      <c r="R41" s="1"/>
      <c r="S41" s="1">
        <v>158257963.26572901</v>
      </c>
      <c r="T41" s="1">
        <v>158183769.11226901</v>
      </c>
      <c r="U41" s="1">
        <v>158118140.38330001</v>
      </c>
      <c r="W41" s="1">
        <v>158192116.59693399</v>
      </c>
      <c r="X41" s="1">
        <v>158055235.51752901</v>
      </c>
      <c r="Y41" s="1">
        <v>157933806.26883301</v>
      </c>
      <c r="Z41" s="1"/>
      <c r="AA41" s="1">
        <v>158258844.696574</v>
      </c>
      <c r="AB41" s="1">
        <v>158193327.97808099</v>
      </c>
      <c r="AC41" s="1">
        <v>158077272.058617</v>
      </c>
      <c r="AD41" s="1"/>
      <c r="AE41" s="1">
        <v>158250151.50245199</v>
      </c>
      <c r="AF41" s="1">
        <v>158096452.98560801</v>
      </c>
      <c r="AG41" s="1">
        <v>157901447.83388901</v>
      </c>
      <c r="AH41" s="1"/>
      <c r="AI41" s="1">
        <v>158223218.58129099</v>
      </c>
      <c r="AJ41" s="1">
        <v>158253190.84210601</v>
      </c>
      <c r="AK41" s="1">
        <v>158227616.50018001</v>
      </c>
      <c r="AL41" s="1"/>
      <c r="AM41" s="1">
        <v>158177091.996683</v>
      </c>
      <c r="AN41" s="1">
        <v>158000524.294945</v>
      </c>
      <c r="AO41" s="1">
        <v>157876286.57724699</v>
      </c>
      <c r="AP41" s="1"/>
      <c r="AQ41" s="1"/>
      <c r="AR41" s="1"/>
      <c r="AS41" s="1"/>
      <c r="AT41" s="1"/>
    </row>
    <row r="42" spans="1:53" x14ac:dyDescent="0.25">
      <c r="A42" s="7" t="s">
        <v>9</v>
      </c>
      <c r="B42" s="1"/>
      <c r="C42" s="1">
        <v>119355481.14923801</v>
      </c>
      <c r="D42" s="1">
        <v>118140314.92767701</v>
      </c>
      <c r="E42" s="1">
        <v>117305743.59358899</v>
      </c>
      <c r="F42" s="1"/>
      <c r="G42" s="1">
        <v>120321465.212356</v>
      </c>
      <c r="H42" s="1">
        <v>119815440.297993</v>
      </c>
      <c r="I42" s="1">
        <v>119295456.79374801</v>
      </c>
      <c r="J42" s="1"/>
      <c r="K42" s="1">
        <v>119918761.51021799</v>
      </c>
      <c r="L42" s="1">
        <v>119128171.024919</v>
      </c>
      <c r="M42" s="1">
        <v>118692535.836805</v>
      </c>
      <c r="N42" s="1"/>
      <c r="O42" s="1">
        <v>120125729.021312</v>
      </c>
      <c r="P42" s="1">
        <v>119536202.81198999</v>
      </c>
      <c r="Q42" s="1">
        <v>119315563.041638</v>
      </c>
      <c r="R42" s="1"/>
      <c r="S42" s="1">
        <v>120754797.993375</v>
      </c>
      <c r="T42" s="1">
        <v>120620261.440607</v>
      </c>
      <c r="U42" s="1">
        <v>120506893.98695999</v>
      </c>
      <c r="W42" s="1">
        <v>120761738.71816701</v>
      </c>
      <c r="X42" s="1">
        <v>120620355.078017</v>
      </c>
      <c r="Y42" s="1">
        <v>120492767.941018</v>
      </c>
      <c r="Z42" s="1"/>
      <c r="AA42" s="1">
        <v>120841441.784935</v>
      </c>
      <c r="AB42" s="1">
        <v>120781872.151114</v>
      </c>
      <c r="AC42" s="1">
        <v>120672931.250201</v>
      </c>
      <c r="AD42" s="1"/>
      <c r="AE42" s="1">
        <v>120781855.33870199</v>
      </c>
      <c r="AF42" s="1">
        <v>120609924.70460901</v>
      </c>
      <c r="AG42" s="1">
        <v>120385795.95585901</v>
      </c>
      <c r="AH42" s="1"/>
      <c r="AI42" s="1">
        <v>120803305.585069</v>
      </c>
      <c r="AJ42" s="1">
        <v>120770921.056429</v>
      </c>
      <c r="AK42" s="1">
        <v>120723359.67651799</v>
      </c>
      <c r="AL42" s="1"/>
      <c r="AM42" s="1">
        <v>120746399.745658</v>
      </c>
      <c r="AN42" s="1">
        <v>120563811.335244</v>
      </c>
      <c r="AO42" s="1">
        <v>120434831.358795</v>
      </c>
      <c r="AP42" s="1"/>
      <c r="AQ42" s="1"/>
      <c r="AR42" s="1"/>
      <c r="AS42" s="1"/>
      <c r="AT42" s="1"/>
    </row>
    <row r="43" spans="1:53" x14ac:dyDescent="0.25">
      <c r="A43" s="7" t="s">
        <v>10</v>
      </c>
      <c r="B43" s="1"/>
      <c r="C43" s="1">
        <v>42934045.553112201</v>
      </c>
      <c r="D43" s="1">
        <v>42464771.399804898</v>
      </c>
      <c r="E43" s="1">
        <v>42054722.448576503</v>
      </c>
      <c r="F43" s="1"/>
      <c r="G43" s="1">
        <v>43148806.771051101</v>
      </c>
      <c r="H43" s="1">
        <v>42846463.796618901</v>
      </c>
      <c r="I43" s="1">
        <v>42546827.989678703</v>
      </c>
      <c r="J43" s="1"/>
      <c r="K43" s="1">
        <v>43270138.922911003</v>
      </c>
      <c r="L43" s="1">
        <v>43056120.193589702</v>
      </c>
      <c r="M43" s="1">
        <v>42872981.670029603</v>
      </c>
      <c r="N43" s="1"/>
      <c r="O43" s="1">
        <v>43382593.307630301</v>
      </c>
      <c r="P43" s="1">
        <v>43283138.1253196</v>
      </c>
      <c r="Q43" s="1">
        <v>43216050.470123701</v>
      </c>
      <c r="R43" s="1"/>
      <c r="S43" s="1">
        <v>43418075.489512302</v>
      </c>
      <c r="T43" s="1">
        <v>43342673.480316997</v>
      </c>
      <c r="U43" s="1">
        <v>43274176.9847138</v>
      </c>
      <c r="W43" s="1">
        <v>43352698.732029699</v>
      </c>
      <c r="X43" s="1">
        <v>43216782.251983501</v>
      </c>
      <c r="Y43" s="1">
        <v>43093776.7320811</v>
      </c>
      <c r="Z43" s="1"/>
      <c r="AA43" s="1">
        <v>43464598.408584103</v>
      </c>
      <c r="AB43" s="1">
        <v>43435582.0139727</v>
      </c>
      <c r="AC43" s="1">
        <v>43383038.5099122</v>
      </c>
      <c r="AD43" s="1"/>
      <c r="AE43" s="1">
        <v>43433623.175077803</v>
      </c>
      <c r="AF43" s="1">
        <v>43350585.493980996</v>
      </c>
      <c r="AG43" s="1">
        <v>43239509.948562801</v>
      </c>
      <c r="AH43" s="1"/>
      <c r="AI43" s="1">
        <v>43456479.306451499</v>
      </c>
      <c r="AJ43" s="1">
        <v>43436998.422939204</v>
      </c>
      <c r="AK43" s="1">
        <v>43411223.567141503</v>
      </c>
      <c r="AL43" s="1"/>
      <c r="AM43" s="1">
        <v>43413713.5584144</v>
      </c>
      <c r="AN43" s="1">
        <v>43318172.695916802</v>
      </c>
      <c r="AO43" s="1">
        <v>43250500.2243663</v>
      </c>
      <c r="AP43" s="1"/>
      <c r="AQ43" s="1"/>
      <c r="AR43" s="1"/>
      <c r="AS43" s="1"/>
      <c r="AT43" s="1"/>
    </row>
    <row r="44" spans="1:53" x14ac:dyDescent="0.25">
      <c r="A44" s="7" t="s">
        <v>11</v>
      </c>
      <c r="B44" s="1"/>
      <c r="C44" s="1">
        <v>49807296.247381203</v>
      </c>
      <c r="D44" s="1">
        <v>49482783.623089001</v>
      </c>
      <c r="E44" s="1">
        <v>49157617.819125503</v>
      </c>
      <c r="F44" s="1"/>
      <c r="G44" s="1">
        <v>50017297.299076498</v>
      </c>
      <c r="H44" s="1">
        <v>49886151.130289197</v>
      </c>
      <c r="I44" s="1">
        <v>49736273.560239203</v>
      </c>
      <c r="J44" s="1"/>
      <c r="K44" s="1">
        <v>49984742.875866003</v>
      </c>
      <c r="L44" s="1">
        <v>49776224.255732298</v>
      </c>
      <c r="M44" s="1">
        <v>49575277.276765198</v>
      </c>
      <c r="N44" s="1"/>
      <c r="O44" s="1">
        <v>50013507.337671302</v>
      </c>
      <c r="P44" s="1">
        <v>49835921.606192298</v>
      </c>
      <c r="Q44" s="1">
        <v>49674437.362853304</v>
      </c>
      <c r="R44" s="1"/>
      <c r="S44" s="1">
        <v>50183805.869844899</v>
      </c>
      <c r="T44" s="1">
        <v>50169178.139006302</v>
      </c>
      <c r="U44" s="1">
        <v>50156182.086593203</v>
      </c>
      <c r="W44" s="1">
        <v>50100975.675162099</v>
      </c>
      <c r="X44" s="1">
        <v>50010298.872376703</v>
      </c>
      <c r="Y44" s="1">
        <v>49926784.260687903</v>
      </c>
      <c r="Z44" s="1"/>
      <c r="AA44" s="1">
        <v>50163292.723145097</v>
      </c>
      <c r="AB44" s="1">
        <v>50137063.409978896</v>
      </c>
      <c r="AC44" s="1">
        <v>50084718.870148897</v>
      </c>
      <c r="AD44" s="1"/>
      <c r="AE44" s="1">
        <v>50174429.915816903</v>
      </c>
      <c r="AF44" s="1">
        <v>50139543.964126296</v>
      </c>
      <c r="AG44" s="1">
        <v>50091419.324324399</v>
      </c>
      <c r="AH44" s="1"/>
      <c r="AI44" s="1">
        <v>50223939.4317917</v>
      </c>
      <c r="AJ44" s="1">
        <v>50294749.686589502</v>
      </c>
      <c r="AK44" s="1">
        <v>50346154.813133299</v>
      </c>
      <c r="AL44" s="1"/>
      <c r="AM44" s="1">
        <v>50142685.569821998</v>
      </c>
      <c r="AN44" s="1">
        <v>50070818.409485802</v>
      </c>
      <c r="AO44" s="1">
        <v>50016753.727825299</v>
      </c>
      <c r="AP44" s="1"/>
      <c r="AQ44" s="1"/>
      <c r="AR44" s="1"/>
      <c r="AS44" s="1"/>
      <c r="AT44" s="1"/>
    </row>
    <row r="45" spans="1:53" x14ac:dyDescent="0.25">
      <c r="A45" s="7" t="s">
        <v>98</v>
      </c>
      <c r="B45" s="1"/>
      <c r="C45" s="1">
        <v>26549405.618223298</v>
      </c>
      <c r="D45" s="1">
        <v>25728176.019066401</v>
      </c>
      <c r="E45" s="1">
        <v>25112947.635547198</v>
      </c>
      <c r="F45" s="1"/>
      <c r="G45" s="1">
        <v>27183025.586580198</v>
      </c>
      <c r="H45" s="1">
        <v>26851910.369465899</v>
      </c>
      <c r="I45" s="1">
        <v>26508483.602876902</v>
      </c>
      <c r="J45" s="1"/>
      <c r="K45" s="1">
        <v>26940534.995188002</v>
      </c>
      <c r="L45" s="1">
        <v>26405904.697470602</v>
      </c>
      <c r="M45" s="1">
        <v>26065318.155181699</v>
      </c>
      <c r="N45" s="1"/>
      <c r="O45" s="1">
        <v>27033843.245182101</v>
      </c>
      <c r="P45" s="1">
        <v>26589063.807162099</v>
      </c>
      <c r="Q45" s="1">
        <v>26348003.395824399</v>
      </c>
      <c r="R45" s="1"/>
      <c r="S45" s="1">
        <v>27510425.5020184</v>
      </c>
      <c r="T45" s="1">
        <v>27441972.789868101</v>
      </c>
      <c r="U45" s="1">
        <v>27383110.200831998</v>
      </c>
      <c r="W45" s="1">
        <v>27473132.724849999</v>
      </c>
      <c r="X45" s="1">
        <v>27366082.542298999</v>
      </c>
      <c r="Y45" s="1">
        <v>27268004.624712002</v>
      </c>
      <c r="Z45" s="1"/>
      <c r="AA45" s="1">
        <v>27541294.001211502</v>
      </c>
      <c r="AB45" s="1">
        <v>27502206.2529165</v>
      </c>
      <c r="AC45" s="1">
        <v>27426089.800808199</v>
      </c>
      <c r="AD45" s="1"/>
      <c r="AE45" s="1">
        <v>27515944.5014317</v>
      </c>
      <c r="AF45" s="1">
        <v>27416718.213943802</v>
      </c>
      <c r="AG45" s="1">
        <v>27292030.177641999</v>
      </c>
      <c r="AH45" s="1"/>
      <c r="AI45" s="1">
        <v>27520144.908475298</v>
      </c>
      <c r="AJ45" s="1">
        <v>27527295.9935911</v>
      </c>
      <c r="AK45" s="1">
        <v>27518399.7916466</v>
      </c>
      <c r="AL45" s="1"/>
      <c r="AM45" s="1">
        <v>27479908.736103401</v>
      </c>
      <c r="AN45" s="1">
        <v>27356415.203433599</v>
      </c>
      <c r="AO45" s="1">
        <v>27267776.609961901</v>
      </c>
      <c r="AP45" s="1"/>
      <c r="AQ45" s="1"/>
      <c r="AR45" s="1"/>
      <c r="AS45" s="1"/>
      <c r="AT45" s="1"/>
    </row>
    <row r="46" spans="1:53" x14ac:dyDescent="0.25">
      <c r="A46" s="7" t="s">
        <v>99</v>
      </c>
      <c r="B46" s="1"/>
      <c r="C46" s="1">
        <v>6512604.28814732</v>
      </c>
      <c r="D46" s="1">
        <v>6372326.3858912801</v>
      </c>
      <c r="E46" s="1">
        <v>6293773.2208751095</v>
      </c>
      <c r="F46" s="1"/>
      <c r="G46" s="1">
        <v>6664800.6098681502</v>
      </c>
      <c r="H46" s="1">
        <v>6636855.7601117399</v>
      </c>
      <c r="I46" s="1">
        <v>6605978.6493411697</v>
      </c>
      <c r="J46" s="1"/>
      <c r="K46" s="1">
        <v>6552082.8837301098</v>
      </c>
      <c r="L46" s="1">
        <v>6434668.7132357396</v>
      </c>
      <c r="M46" s="1">
        <v>6379494.1144929202</v>
      </c>
      <c r="N46" s="1"/>
      <c r="O46" s="1">
        <v>6577051.5039654402</v>
      </c>
      <c r="P46" s="1">
        <v>6482789.6549383802</v>
      </c>
      <c r="Q46" s="1">
        <v>6452021.7869052496</v>
      </c>
      <c r="R46" s="1"/>
      <c r="S46" s="1">
        <v>6697972.3943662699</v>
      </c>
      <c r="T46" s="1">
        <v>6690910.3379840702</v>
      </c>
      <c r="U46" s="1">
        <v>6684853.4023759402</v>
      </c>
      <c r="W46" s="1">
        <v>6695054.2842568103</v>
      </c>
      <c r="X46" s="1">
        <v>6684313.7381879603</v>
      </c>
      <c r="Y46" s="1">
        <v>6674881.4186228504</v>
      </c>
      <c r="Z46" s="1"/>
      <c r="AA46" s="1">
        <v>6698560.8075528899</v>
      </c>
      <c r="AB46" s="1">
        <v>6692648.3560188301</v>
      </c>
      <c r="AC46" s="1">
        <v>6681688.0596443601</v>
      </c>
      <c r="AD46" s="1"/>
      <c r="AE46" s="1">
        <v>6697190.2806641404</v>
      </c>
      <c r="AF46" s="1">
        <v>6684631.1052641198</v>
      </c>
      <c r="AG46" s="1">
        <v>6669923.4729543896</v>
      </c>
      <c r="AH46" s="1"/>
      <c r="AI46" s="1">
        <v>6690805.0465566199</v>
      </c>
      <c r="AJ46" s="1">
        <v>6691629.3584998697</v>
      </c>
      <c r="AK46" s="1">
        <v>6688037.1021836</v>
      </c>
      <c r="AL46" s="1"/>
      <c r="AM46" s="1">
        <v>6691163.2656153897</v>
      </c>
      <c r="AN46" s="1">
        <v>6673534.0254063904</v>
      </c>
      <c r="AO46" s="1">
        <v>6660679.1783375395</v>
      </c>
      <c r="AP46" s="1"/>
      <c r="AQ46" s="1"/>
      <c r="AR46" s="1"/>
      <c r="AS46" s="1"/>
      <c r="AT46" s="1"/>
    </row>
    <row r="47" spans="1:53" x14ac:dyDescent="0.25">
      <c r="A47" s="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53" ht="15.75" x14ac:dyDescent="0.25">
      <c r="A48" s="7"/>
      <c r="B48" s="1"/>
      <c r="C48" s="20" t="s">
        <v>95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25">
      <c r="A49" s="7"/>
      <c r="B49" s="1"/>
      <c r="C49" s="1"/>
      <c r="D49" t="s">
        <v>0</v>
      </c>
      <c r="H49" t="s">
        <v>3</v>
      </c>
      <c r="L49" t="s">
        <v>4</v>
      </c>
      <c r="P49" t="s">
        <v>13</v>
      </c>
      <c r="T49" t="s">
        <v>14</v>
      </c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5">
      <c r="A50" s="7" t="s">
        <v>7</v>
      </c>
      <c r="B50" s="1"/>
      <c r="C50" s="1">
        <f t="shared" ref="C50:E56" si="6">$B5-C40</f>
        <v>1164331.0732519925</v>
      </c>
      <c r="D50" s="1">
        <f t="shared" si="6"/>
        <v>2167284.0738979876</v>
      </c>
      <c r="E50" s="1">
        <f t="shared" si="6"/>
        <v>3128249.4712009877</v>
      </c>
      <c r="F50" s="1"/>
      <c r="G50" s="1">
        <f t="shared" ref="G50:I56" si="7">$B5-G40</f>
        <v>668480.27332398295</v>
      </c>
      <c r="H50" s="1">
        <f t="shared" si="7"/>
        <v>1258667.488978982</v>
      </c>
      <c r="I50" s="1">
        <f t="shared" si="7"/>
        <v>1899426.51611498</v>
      </c>
      <c r="J50" s="1"/>
      <c r="K50" s="1">
        <f t="shared" ref="K50:M56" si="8">$B5-K40</f>
        <v>529561.90034198761</v>
      </c>
      <c r="L50" s="1">
        <f t="shared" si="8"/>
        <v>1036173.8706659973</v>
      </c>
      <c r="M50" s="1">
        <f t="shared" si="8"/>
        <v>1515761.6254199892</v>
      </c>
      <c r="N50" s="1"/>
      <c r="O50" s="1">
        <f t="shared" ref="O50:Q56" si="9">$B5-O40</f>
        <v>156893.83609998226</v>
      </c>
      <c r="P50" s="1">
        <f t="shared" si="9"/>
        <v>302979.94145298004</v>
      </c>
      <c r="Q50" s="1">
        <f t="shared" si="9"/>
        <v>431615.6415039897</v>
      </c>
      <c r="R50" s="1"/>
      <c r="S50" s="1">
        <f t="shared" ref="S50:U56" si="10">$B5-S40</f>
        <v>255770.38076299429</v>
      </c>
      <c r="T50" s="1">
        <f t="shared" si="10"/>
        <v>474835.10472199321</v>
      </c>
      <c r="U50" s="1">
        <f t="shared" si="10"/>
        <v>665003.09959498048</v>
      </c>
      <c r="V50" s="1"/>
      <c r="W50" s="1">
        <f t="shared" ref="W50:AO50" si="11">$B5-W40</f>
        <v>120092.00880399346</v>
      </c>
      <c r="X50" s="1">
        <f t="shared" si="11"/>
        <v>223792.33948397636</v>
      </c>
      <c r="Y50" s="1">
        <f t="shared" si="11"/>
        <v>317689.20164099336</v>
      </c>
      <c r="Z50" s="1"/>
      <c r="AA50" s="1">
        <f t="shared" si="11"/>
        <v>92962.463658988476</v>
      </c>
      <c r="AB50" s="1">
        <f t="shared" si="11"/>
        <v>167230.83574199677</v>
      </c>
      <c r="AC50" s="1">
        <f t="shared" si="11"/>
        <v>293307.86823999882</v>
      </c>
      <c r="AD50" s="1"/>
      <c r="AE50" s="1">
        <f t="shared" si="11"/>
        <v>208941.62001499534</v>
      </c>
      <c r="AF50" s="1">
        <f t="shared" si="11"/>
        <v>459295.65367498994</v>
      </c>
      <c r="AG50" s="1">
        <f t="shared" si="11"/>
        <v>790750.24742498994</v>
      </c>
      <c r="AH50" s="1"/>
      <c r="AI50" s="1">
        <f t="shared" si="11"/>
        <v>146596.18527197838</v>
      </c>
      <c r="AJ50" s="1">
        <f t="shared" si="11"/>
        <v>226293.87630197406</v>
      </c>
      <c r="AK50" s="1">
        <f t="shared" si="11"/>
        <v>313380.102388978</v>
      </c>
      <c r="AL50" s="1"/>
      <c r="AM50" s="1">
        <f t="shared" si="11"/>
        <v>219317.50276297331</v>
      </c>
      <c r="AN50" s="1">
        <f t="shared" si="11"/>
        <v>446322.41483098269</v>
      </c>
      <c r="AO50" s="1">
        <f t="shared" si="11"/>
        <v>604915.34894198179</v>
      </c>
      <c r="AP50" s="1"/>
      <c r="AQ50" s="1"/>
      <c r="AR50" s="1"/>
      <c r="AS50" s="1"/>
      <c r="AT50" s="1"/>
    </row>
    <row r="51" spans="1:46" x14ac:dyDescent="0.25">
      <c r="A51" s="7" t="s">
        <v>8</v>
      </c>
      <c r="B51" s="1"/>
      <c r="C51" s="1">
        <f t="shared" si="6"/>
        <v>1047781.3544490039</v>
      </c>
      <c r="D51" s="1">
        <f t="shared" si="6"/>
        <v>1902595.6707649827</v>
      </c>
      <c r="E51" s="1">
        <f t="shared" si="6"/>
        <v>2731212.798206985</v>
      </c>
      <c r="F51" s="1"/>
      <c r="G51" s="1">
        <f t="shared" si="7"/>
        <v>538984.47275698185</v>
      </c>
      <c r="H51" s="1">
        <f t="shared" si="7"/>
        <v>978060.94598600268</v>
      </c>
      <c r="I51" s="1">
        <f t="shared" si="7"/>
        <v>1466036.7176539898</v>
      </c>
      <c r="J51" s="1"/>
      <c r="K51" s="1">
        <f t="shared" si="8"/>
        <v>526821.69295299053</v>
      </c>
      <c r="L51" s="1">
        <f t="shared" si="8"/>
        <v>994957.24623498321</v>
      </c>
      <c r="M51" s="1">
        <f t="shared" si="8"/>
        <v>1425368.0490329862</v>
      </c>
      <c r="N51" s="1"/>
      <c r="O51" s="1">
        <f t="shared" si="9"/>
        <v>372197.69370800257</v>
      </c>
      <c r="P51" s="1">
        <f t="shared" si="9"/>
        <v>712617.71513098478</v>
      </c>
      <c r="Q51" s="1">
        <f t="shared" si="9"/>
        <v>998342.70150998235</v>
      </c>
      <c r="R51" s="1"/>
      <c r="S51" s="1">
        <f t="shared" si="10"/>
        <v>85047.464270979166</v>
      </c>
      <c r="T51" s="1">
        <f t="shared" si="10"/>
        <v>159241.61773097515</v>
      </c>
      <c r="U51" s="1">
        <f t="shared" si="10"/>
        <v>224870.34669998288</v>
      </c>
      <c r="V51" s="1"/>
      <c r="W51" s="1">
        <f t="shared" ref="W51:AO51" si="12">$B6-W41</f>
        <v>150894.13306599855</v>
      </c>
      <c r="X51" s="1">
        <f t="shared" si="12"/>
        <v>287775.2124709785</v>
      </c>
      <c r="Y51" s="1">
        <f t="shared" si="12"/>
        <v>409204.46116697788</v>
      </c>
      <c r="Z51" s="1"/>
      <c r="AA51" s="1">
        <f t="shared" si="12"/>
        <v>84166.033425986767</v>
      </c>
      <c r="AB51" s="1">
        <f t="shared" si="12"/>
        <v>149682.75191900134</v>
      </c>
      <c r="AC51" s="1">
        <f t="shared" si="12"/>
        <v>265738.67138299346</v>
      </c>
      <c r="AD51" s="1"/>
      <c r="AE51" s="1">
        <f t="shared" si="12"/>
        <v>92859.227548003197</v>
      </c>
      <c r="AF51" s="1">
        <f t="shared" si="12"/>
        <v>246557.74439197779</v>
      </c>
      <c r="AG51" s="1">
        <f t="shared" si="12"/>
        <v>441562.8961109817</v>
      </c>
      <c r="AH51" s="1"/>
      <c r="AI51" s="1">
        <f t="shared" si="12"/>
        <v>119792.14870899916</v>
      </c>
      <c r="AJ51" s="1">
        <f t="shared" si="12"/>
        <v>89819.887893974781</v>
      </c>
      <c r="AK51" s="1">
        <f t="shared" si="12"/>
        <v>115394.22981998324</v>
      </c>
      <c r="AL51" s="1"/>
      <c r="AM51" s="1">
        <f t="shared" si="12"/>
        <v>165918.73331698775</v>
      </c>
      <c r="AN51" s="1">
        <f t="shared" si="12"/>
        <v>342486.43505498767</v>
      </c>
      <c r="AO51" s="1">
        <f t="shared" si="12"/>
        <v>466724.15275299549</v>
      </c>
      <c r="AP51" s="1"/>
      <c r="AQ51" s="1"/>
      <c r="AR51" s="1"/>
      <c r="AS51" s="1"/>
      <c r="AT51" s="1"/>
    </row>
    <row r="52" spans="1:46" x14ac:dyDescent="0.25">
      <c r="A52" s="7" t="s">
        <v>9</v>
      </c>
      <c r="B52" s="1"/>
      <c r="C52" s="1">
        <f t="shared" si="6"/>
        <v>1560895.3177619874</v>
      </c>
      <c r="D52" s="1">
        <f t="shared" si="6"/>
        <v>2776061.5393229872</v>
      </c>
      <c r="E52" s="1">
        <f t="shared" si="6"/>
        <v>3610632.8734109998</v>
      </c>
      <c r="F52" s="1"/>
      <c r="G52" s="1">
        <f t="shared" si="7"/>
        <v>594911.25464399159</v>
      </c>
      <c r="H52" s="1">
        <f t="shared" si="7"/>
        <v>1100936.1690069884</v>
      </c>
      <c r="I52" s="1">
        <f t="shared" si="7"/>
        <v>1620919.6732519865</v>
      </c>
      <c r="J52" s="1"/>
      <c r="K52" s="1">
        <f t="shared" si="8"/>
        <v>997614.95678199828</v>
      </c>
      <c r="L52" s="1">
        <f t="shared" si="8"/>
        <v>1788205.4420809895</v>
      </c>
      <c r="M52" s="1">
        <f t="shared" si="8"/>
        <v>2223840.6301949918</v>
      </c>
      <c r="N52" s="1"/>
      <c r="O52" s="1">
        <f t="shared" si="9"/>
        <v>790647.44568799436</v>
      </c>
      <c r="P52" s="1">
        <f t="shared" si="9"/>
        <v>1380173.6550099999</v>
      </c>
      <c r="Q52" s="1">
        <f t="shared" si="9"/>
        <v>1600813.4253619909</v>
      </c>
      <c r="R52" s="1"/>
      <c r="S52" s="1">
        <f t="shared" si="10"/>
        <v>161578.47362498939</v>
      </c>
      <c r="T52" s="1">
        <f t="shared" si="10"/>
        <v>296115.02639299631</v>
      </c>
      <c r="U52" s="1">
        <f t="shared" si="10"/>
        <v>409482.48003999889</v>
      </c>
      <c r="V52" s="1"/>
      <c r="W52" s="1">
        <f t="shared" ref="W52:AO52" si="13">$B7-W42</f>
        <v>154637.74883298576</v>
      </c>
      <c r="X52" s="1">
        <f t="shared" si="13"/>
        <v>296021.38898299634</v>
      </c>
      <c r="Y52" s="1">
        <f t="shared" si="13"/>
        <v>423608.52598199248</v>
      </c>
      <c r="Z52" s="1"/>
      <c r="AA52" s="1">
        <f t="shared" si="13"/>
        <v>74934.68206499517</v>
      </c>
      <c r="AB52" s="1">
        <f t="shared" si="13"/>
        <v>134504.31588599086</v>
      </c>
      <c r="AC52" s="1">
        <f t="shared" si="13"/>
        <v>243445.21679899096</v>
      </c>
      <c r="AD52" s="1"/>
      <c r="AE52" s="1">
        <f t="shared" si="13"/>
        <v>134521.1282979995</v>
      </c>
      <c r="AF52" s="1">
        <f t="shared" si="13"/>
        <v>306451.76239098608</v>
      </c>
      <c r="AG52" s="1">
        <f t="shared" si="13"/>
        <v>530580.51114098728</v>
      </c>
      <c r="AH52" s="1"/>
      <c r="AI52" s="1">
        <f t="shared" si="13"/>
        <v>113070.88193099201</v>
      </c>
      <c r="AJ52" s="1">
        <f t="shared" si="13"/>
        <v>145455.41057099402</v>
      </c>
      <c r="AK52" s="1">
        <f t="shared" si="13"/>
        <v>193016.79048199952</v>
      </c>
      <c r="AL52" s="1"/>
      <c r="AM52" s="1">
        <f t="shared" si="13"/>
        <v>169976.72134199739</v>
      </c>
      <c r="AN52" s="1">
        <f t="shared" si="13"/>
        <v>352565.13175599277</v>
      </c>
      <c r="AO52" s="1">
        <f t="shared" si="13"/>
        <v>481545.10820499063</v>
      </c>
      <c r="AP52" s="1"/>
      <c r="AQ52" s="1"/>
      <c r="AR52" s="1"/>
      <c r="AS52" s="1"/>
      <c r="AT52" s="1"/>
    </row>
    <row r="53" spans="1:46" x14ac:dyDescent="0.25">
      <c r="A53" s="7" t="s">
        <v>10</v>
      </c>
      <c r="B53" s="1"/>
      <c r="C53" s="1">
        <f t="shared" si="6"/>
        <v>568201.55950479954</v>
      </c>
      <c r="D53" s="1">
        <f t="shared" si="6"/>
        <v>1037475.7128121033</v>
      </c>
      <c r="E53" s="1">
        <f t="shared" si="6"/>
        <v>1447524.6640404984</v>
      </c>
      <c r="F53" s="1"/>
      <c r="G53" s="1">
        <f t="shared" si="7"/>
        <v>353440.34156589955</v>
      </c>
      <c r="H53" s="1">
        <f t="shared" si="7"/>
        <v>655783.31599809974</v>
      </c>
      <c r="I53" s="1">
        <f t="shared" si="7"/>
        <v>955419.12293829769</v>
      </c>
      <c r="J53" s="1"/>
      <c r="K53" s="1">
        <f t="shared" si="8"/>
        <v>232108.18970599771</v>
      </c>
      <c r="L53" s="1">
        <f t="shared" si="8"/>
        <v>446126.91902729869</v>
      </c>
      <c r="M53" s="1">
        <f t="shared" si="8"/>
        <v>629265.44258739799</v>
      </c>
      <c r="N53" s="1"/>
      <c r="O53" s="1">
        <f t="shared" si="9"/>
        <v>119653.80498670042</v>
      </c>
      <c r="P53" s="1">
        <f t="shared" si="9"/>
        <v>219108.98729740083</v>
      </c>
      <c r="Q53" s="1">
        <f t="shared" si="9"/>
        <v>286196.64249330014</v>
      </c>
      <c r="R53" s="1"/>
      <c r="S53" s="1">
        <f t="shared" si="10"/>
        <v>84171.623104698956</v>
      </c>
      <c r="T53" s="1">
        <f t="shared" si="10"/>
        <v>159573.63230000436</v>
      </c>
      <c r="U53" s="1">
        <f t="shared" si="10"/>
        <v>228070.12790320069</v>
      </c>
      <c r="V53" s="1"/>
      <c r="W53" s="1">
        <f t="shared" ref="W53:AO53" si="14">$B8-W43</f>
        <v>149548.38058730215</v>
      </c>
      <c r="X53" s="1">
        <f t="shared" si="14"/>
        <v>285464.86063349992</v>
      </c>
      <c r="Y53" s="1">
        <f t="shared" si="14"/>
        <v>408470.38053590059</v>
      </c>
      <c r="Z53" s="1"/>
      <c r="AA53" s="1">
        <f t="shared" si="14"/>
        <v>37648.704032897949</v>
      </c>
      <c r="AB53" s="1">
        <f t="shared" si="14"/>
        <v>66665.098644301295</v>
      </c>
      <c r="AC53" s="1">
        <f t="shared" si="14"/>
        <v>119208.60270480067</v>
      </c>
      <c r="AD53" s="1"/>
      <c r="AE53" s="1">
        <f t="shared" si="14"/>
        <v>68623.937539197505</v>
      </c>
      <c r="AF53" s="1">
        <f t="shared" si="14"/>
        <v>151661.61863600463</v>
      </c>
      <c r="AG53" s="1">
        <f t="shared" si="14"/>
        <v>262737.16405420005</v>
      </c>
      <c r="AH53" s="1"/>
      <c r="AI53" s="1">
        <f t="shared" si="14"/>
        <v>45767.806165501475</v>
      </c>
      <c r="AJ53" s="1">
        <f t="shared" si="14"/>
        <v>65248.689677797258</v>
      </c>
      <c r="AK53" s="1">
        <f t="shared" si="14"/>
        <v>91023.545475497842</v>
      </c>
      <c r="AL53" s="1"/>
      <c r="AM53" s="1">
        <f t="shared" si="14"/>
        <v>88533.554202601314</v>
      </c>
      <c r="AN53" s="1">
        <f t="shared" si="14"/>
        <v>184074.41670019925</v>
      </c>
      <c r="AO53" s="1">
        <f t="shared" si="14"/>
        <v>251746.88825070113</v>
      </c>
      <c r="AP53" s="1"/>
      <c r="AQ53" s="1"/>
      <c r="AR53" s="1"/>
      <c r="AS53" s="1"/>
      <c r="AT53" s="1"/>
    </row>
    <row r="54" spans="1:46" x14ac:dyDescent="0.25">
      <c r="A54" s="7" t="s">
        <v>11</v>
      </c>
      <c r="B54" s="1"/>
      <c r="C54" s="1">
        <f t="shared" si="6"/>
        <v>393208.13400579989</v>
      </c>
      <c r="D54" s="1">
        <f t="shared" si="6"/>
        <v>717720.75829800218</v>
      </c>
      <c r="E54" s="1">
        <f t="shared" si="6"/>
        <v>1042886.5622614995</v>
      </c>
      <c r="F54" s="1"/>
      <c r="G54" s="1">
        <f t="shared" si="7"/>
        <v>183207.08231050521</v>
      </c>
      <c r="H54" s="1">
        <f t="shared" si="7"/>
        <v>314353.2510978058</v>
      </c>
      <c r="I54" s="1">
        <f t="shared" si="7"/>
        <v>464230.82114779949</v>
      </c>
      <c r="J54" s="1"/>
      <c r="K54" s="1">
        <f t="shared" si="8"/>
        <v>215761.50552099943</v>
      </c>
      <c r="L54" s="1">
        <f t="shared" si="8"/>
        <v>424280.12565470487</v>
      </c>
      <c r="M54" s="1">
        <f t="shared" si="8"/>
        <v>625227.10462180525</v>
      </c>
      <c r="N54" s="1"/>
      <c r="O54" s="1">
        <f t="shared" si="9"/>
        <v>186997.04371570051</v>
      </c>
      <c r="P54" s="1">
        <f t="shared" si="9"/>
        <v>364582.77519470453</v>
      </c>
      <c r="Q54" s="1">
        <f t="shared" si="9"/>
        <v>526067.01853369921</v>
      </c>
      <c r="R54" s="1"/>
      <c r="S54" s="1">
        <f t="shared" si="10"/>
        <v>16698.511542104185</v>
      </c>
      <c r="T54" s="1">
        <f t="shared" si="10"/>
        <v>31326.242380701005</v>
      </c>
      <c r="U54" s="1">
        <f t="shared" si="10"/>
        <v>44322.29479379952</v>
      </c>
      <c r="V54" s="1"/>
      <c r="W54" s="1">
        <f t="shared" ref="W54:AO54" si="15">$B9-W44</f>
        <v>99528.706224903464</v>
      </c>
      <c r="X54" s="1">
        <f t="shared" si="15"/>
        <v>190205.50901030004</v>
      </c>
      <c r="Y54" s="1">
        <f t="shared" si="15"/>
        <v>273720.1206991002</v>
      </c>
      <c r="Z54" s="1"/>
      <c r="AA54" s="1">
        <f t="shared" si="15"/>
        <v>37211.658241905272</v>
      </c>
      <c r="AB54" s="1">
        <f t="shared" si="15"/>
        <v>63440.971408106387</v>
      </c>
      <c r="AC54" s="1">
        <f t="shared" si="15"/>
        <v>115785.5112381056</v>
      </c>
      <c r="AD54" s="1"/>
      <c r="AE54" s="1">
        <f t="shared" si="15"/>
        <v>26074.465570099652</v>
      </c>
      <c r="AF54" s="1">
        <f t="shared" si="15"/>
        <v>60960.417260706425</v>
      </c>
      <c r="AG54" s="1">
        <f t="shared" si="15"/>
        <v>109085.05706260353</v>
      </c>
      <c r="AH54" s="1"/>
      <c r="AI54" s="1">
        <f t="shared" si="15"/>
        <v>-23435.050404697657</v>
      </c>
      <c r="AJ54" s="1">
        <f t="shared" si="15"/>
        <v>-94245.305202499032</v>
      </c>
      <c r="AK54" s="1">
        <f t="shared" si="15"/>
        <v>-145650.43174629658</v>
      </c>
      <c r="AL54" s="1"/>
      <c r="AM54" s="1">
        <f t="shared" si="15"/>
        <v>57818.811565004289</v>
      </c>
      <c r="AN54" s="1">
        <f t="shared" si="15"/>
        <v>129685.97190120071</v>
      </c>
      <c r="AO54" s="1">
        <f t="shared" si="15"/>
        <v>183750.65356170386</v>
      </c>
      <c r="AP54" s="1"/>
      <c r="AQ54" s="1"/>
      <c r="AR54" s="1"/>
      <c r="AS54" s="1"/>
      <c r="AT54" s="1"/>
    </row>
    <row r="55" spans="1:46" x14ac:dyDescent="0.25">
      <c r="A55" s="7" t="s">
        <v>98</v>
      </c>
      <c r="B55" s="1"/>
      <c r="C55" s="1">
        <f t="shared" si="6"/>
        <v>1041670.175269302</v>
      </c>
      <c r="D55" s="1">
        <f t="shared" si="6"/>
        <v>1862899.7744261995</v>
      </c>
      <c r="E55" s="1">
        <f t="shared" si="6"/>
        <v>2478128.157945402</v>
      </c>
      <c r="F55" s="1"/>
      <c r="G55" s="1">
        <f t="shared" si="7"/>
        <v>408050.20691240206</v>
      </c>
      <c r="H55" s="1">
        <f t="shared" si="7"/>
        <v>739165.4240267016</v>
      </c>
      <c r="I55" s="1">
        <f t="shared" si="7"/>
        <v>1082592.1906156987</v>
      </c>
      <c r="J55" s="1"/>
      <c r="K55" s="1">
        <f t="shared" si="8"/>
        <v>650540.79830459878</v>
      </c>
      <c r="L55" s="1">
        <f t="shared" si="8"/>
        <v>1185171.0960219987</v>
      </c>
      <c r="M55" s="1">
        <f t="shared" si="8"/>
        <v>1525757.6383109018</v>
      </c>
      <c r="N55" s="1"/>
      <c r="O55" s="1">
        <f t="shared" si="9"/>
        <v>557232.54831049964</v>
      </c>
      <c r="P55" s="1">
        <f t="shared" si="9"/>
        <v>1002011.9863305017</v>
      </c>
      <c r="Q55" s="1">
        <f t="shared" si="9"/>
        <v>1243072.3976682015</v>
      </c>
      <c r="R55" s="1"/>
      <c r="S55" s="1">
        <f t="shared" si="10"/>
        <v>80650.291474200785</v>
      </c>
      <c r="T55" s="1">
        <f t="shared" si="10"/>
        <v>149103.00362449884</v>
      </c>
      <c r="U55" s="1">
        <f t="shared" si="10"/>
        <v>207965.59266060218</v>
      </c>
      <c r="V55" s="1"/>
      <c r="W55" s="1">
        <f t="shared" ref="W55:AO55" si="16">$B10-W45</f>
        <v>117943.06864260137</v>
      </c>
      <c r="X55" s="1">
        <f t="shared" si="16"/>
        <v>224993.25119360164</v>
      </c>
      <c r="Y55" s="1">
        <f t="shared" si="16"/>
        <v>323071.16878059879</v>
      </c>
      <c r="Z55" s="1"/>
      <c r="AA55" s="1">
        <f t="shared" si="16"/>
        <v>49781.792281098664</v>
      </c>
      <c r="AB55" s="1">
        <f t="shared" si="16"/>
        <v>88869.540576100349</v>
      </c>
      <c r="AC55" s="1">
        <f t="shared" si="16"/>
        <v>164985.99268440157</v>
      </c>
      <c r="AD55" s="1"/>
      <c r="AE55" s="1">
        <f t="shared" si="16"/>
        <v>75131.29206090048</v>
      </c>
      <c r="AF55" s="1">
        <f t="shared" si="16"/>
        <v>174357.5795487985</v>
      </c>
      <c r="AG55" s="1">
        <f t="shared" si="16"/>
        <v>299045.61585060135</v>
      </c>
      <c r="AH55" s="1"/>
      <c r="AI55" s="1">
        <f t="shared" si="16"/>
        <v>70930.885017301887</v>
      </c>
      <c r="AJ55" s="1">
        <f t="shared" si="16"/>
        <v>63779.799901500344</v>
      </c>
      <c r="AK55" s="1">
        <f t="shared" si="16"/>
        <v>72676.001846000552</v>
      </c>
      <c r="AL55" s="1"/>
      <c r="AM55" s="1">
        <f t="shared" si="16"/>
        <v>111167.05738919973</v>
      </c>
      <c r="AN55" s="1">
        <f t="shared" si="16"/>
        <v>234660.590059001</v>
      </c>
      <c r="AO55" s="1">
        <f t="shared" si="16"/>
        <v>323299.18353069946</v>
      </c>
      <c r="AP55" s="1"/>
      <c r="AQ55" s="1"/>
      <c r="AR55" s="1"/>
      <c r="AS55" s="1"/>
      <c r="AT55" s="1"/>
    </row>
    <row r="56" spans="1:46" x14ac:dyDescent="0.25">
      <c r="A56" s="7" t="s">
        <v>99</v>
      </c>
      <c r="B56" s="1"/>
      <c r="C56" s="1">
        <f t="shared" si="6"/>
        <v>193746.45085268002</v>
      </c>
      <c r="D56" s="1">
        <f t="shared" si="6"/>
        <v>334024.35310871992</v>
      </c>
      <c r="E56" s="1">
        <f t="shared" si="6"/>
        <v>412577.51812489051</v>
      </c>
      <c r="F56" s="1"/>
      <c r="G56" s="1">
        <f t="shared" si="7"/>
        <v>41550.129131849855</v>
      </c>
      <c r="H56" s="1">
        <f t="shared" si="7"/>
        <v>69494.978888260201</v>
      </c>
      <c r="I56" s="1">
        <f t="shared" si="7"/>
        <v>100372.08965883031</v>
      </c>
      <c r="J56" s="1"/>
      <c r="K56" s="1">
        <f t="shared" si="8"/>
        <v>154267.85526989028</v>
      </c>
      <c r="L56" s="1">
        <f t="shared" si="8"/>
        <v>271682.02576426044</v>
      </c>
      <c r="M56" s="1">
        <f t="shared" si="8"/>
        <v>326856.62450707983</v>
      </c>
      <c r="N56" s="1"/>
      <c r="O56" s="1">
        <f t="shared" si="9"/>
        <v>129299.23503455985</v>
      </c>
      <c r="P56" s="1">
        <f t="shared" si="9"/>
        <v>223561.08406161983</v>
      </c>
      <c r="Q56" s="1">
        <f t="shared" si="9"/>
        <v>254328.95209475048</v>
      </c>
      <c r="R56" s="1"/>
      <c r="S56" s="1">
        <f t="shared" si="10"/>
        <v>8378.3446337301284</v>
      </c>
      <c r="T56" s="1">
        <f t="shared" si="10"/>
        <v>15440.401015929878</v>
      </c>
      <c r="U56" s="1">
        <f t="shared" si="10"/>
        <v>21497.336624059826</v>
      </c>
      <c r="V56" s="1"/>
      <c r="W56" s="1">
        <f t="shared" ref="W56:AO56" si="17">$B11-W46</f>
        <v>11296.454743189737</v>
      </c>
      <c r="X56" s="1">
        <f t="shared" si="17"/>
        <v>22037.000812039711</v>
      </c>
      <c r="Y56" s="1">
        <f t="shared" si="17"/>
        <v>31469.320377149619</v>
      </c>
      <c r="Z56" s="1"/>
      <c r="AA56" s="1">
        <f t="shared" si="17"/>
        <v>7789.9314471101388</v>
      </c>
      <c r="AB56" s="1">
        <f t="shared" si="17"/>
        <v>13702.382981169969</v>
      </c>
      <c r="AC56" s="1">
        <f t="shared" si="17"/>
        <v>24662.679355639964</v>
      </c>
      <c r="AD56" s="1"/>
      <c r="AE56" s="1">
        <f t="shared" si="17"/>
        <v>9160.458335859701</v>
      </c>
      <c r="AF56" s="1">
        <f t="shared" si="17"/>
        <v>21719.633735880256</v>
      </c>
      <c r="AG56" s="1">
        <f t="shared" si="17"/>
        <v>36427.26604561042</v>
      </c>
      <c r="AH56" s="1"/>
      <c r="AI56" s="1">
        <f t="shared" si="17"/>
        <v>15545.692443380132</v>
      </c>
      <c r="AJ56" s="1">
        <f t="shared" si="17"/>
        <v>14721.380500130355</v>
      </c>
      <c r="AK56" s="1">
        <f t="shared" si="17"/>
        <v>18313.636816400103</v>
      </c>
      <c r="AL56" s="1"/>
      <c r="AM56" s="1">
        <f t="shared" si="17"/>
        <v>15187.473384610377</v>
      </c>
      <c r="AN56" s="1">
        <f t="shared" si="17"/>
        <v>32816.713593609631</v>
      </c>
      <c r="AO56" s="1">
        <f t="shared" si="17"/>
        <v>45671.560662460513</v>
      </c>
      <c r="AP56" s="1"/>
      <c r="AQ56" s="1"/>
      <c r="AR56" s="1"/>
      <c r="AS56" s="1"/>
      <c r="AT56" s="1"/>
    </row>
    <row r="57" spans="1:46" x14ac:dyDescent="0.25"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s="7" customFormat="1" ht="15.75" x14ac:dyDescent="0.25">
      <c r="B58" s="17" t="s">
        <v>101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5.75" x14ac:dyDescent="0.25">
      <c r="B59" s="7"/>
      <c r="C59" s="21" t="s">
        <v>94</v>
      </c>
      <c r="D59" s="7"/>
      <c r="E59" s="7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7"/>
      <c r="B60" s="7"/>
      <c r="C60" s="7" t="s">
        <v>88</v>
      </c>
      <c r="D60" s="7" t="s">
        <v>89</v>
      </c>
      <c r="E60" s="7" t="s">
        <v>19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7"/>
      <c r="D61" t="s">
        <v>0</v>
      </c>
      <c r="H61" t="s">
        <v>3</v>
      </c>
      <c r="L61" t="s">
        <v>4</v>
      </c>
      <c r="P61" t="s">
        <v>13</v>
      </c>
      <c r="T61" t="s">
        <v>14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25">
      <c r="A62" s="7" t="s">
        <v>7</v>
      </c>
      <c r="C62" s="31">
        <v>135576139.21304199</v>
      </c>
      <c r="D62" s="1">
        <v>135504364.91929501</v>
      </c>
      <c r="E62" s="1">
        <v>135431305.70234299</v>
      </c>
      <c r="F62" s="1"/>
      <c r="G62" s="1">
        <v>135615197.30919799</v>
      </c>
      <c r="H62" s="1">
        <v>135577296.933974</v>
      </c>
      <c r="I62" s="1">
        <v>135533222.124688</v>
      </c>
      <c r="J62" s="1"/>
      <c r="K62" s="1">
        <v>135617619.74798501</v>
      </c>
      <c r="L62" s="1">
        <v>135578407.90300599</v>
      </c>
      <c r="M62" s="31">
        <v>135539888.75227699</v>
      </c>
      <c r="N62" s="31"/>
      <c r="O62" s="31">
        <v>135646533.815429</v>
      </c>
      <c r="P62" s="31">
        <v>135636029.503941</v>
      </c>
      <c r="Q62" s="31">
        <v>135626759.63985899</v>
      </c>
      <c r="R62" s="31"/>
      <c r="S62" s="31">
        <v>135643419.25991401</v>
      </c>
      <c r="T62" s="31">
        <v>135630506.52490601</v>
      </c>
      <c r="U62" s="31">
        <v>135619316.35626701</v>
      </c>
      <c r="V62" s="31"/>
      <c r="W62" s="31">
        <v>135651236.16275001</v>
      </c>
      <c r="X62" s="31">
        <v>135643949.33765101</v>
      </c>
      <c r="Y62" s="31">
        <v>135637846.13469899</v>
      </c>
      <c r="Z62" s="31"/>
      <c r="AA62" s="31">
        <v>135652333.16328901</v>
      </c>
      <c r="AB62" s="31">
        <v>135647546.49929801</v>
      </c>
      <c r="AC62" s="31">
        <v>135639169.36441299</v>
      </c>
      <c r="AD62" s="31"/>
      <c r="AE62" s="31">
        <v>135639987.02379301</v>
      </c>
      <c r="AF62" s="31">
        <v>135618460.60868099</v>
      </c>
      <c r="AG62" s="31">
        <v>135588985.29808399</v>
      </c>
      <c r="AH62" s="31"/>
      <c r="AI62" s="31">
        <v>135647135.46316701</v>
      </c>
      <c r="AJ62" s="31">
        <v>135642531.029883</v>
      </c>
      <c r="AK62" s="31">
        <v>135636900.29572999</v>
      </c>
      <c r="AL62" s="31"/>
      <c r="AM62" s="31">
        <v>135645075.81617799</v>
      </c>
      <c r="AN62" s="31">
        <v>135630099.09028199</v>
      </c>
      <c r="AO62" s="31">
        <v>135619273.885113</v>
      </c>
      <c r="AP62" s="1"/>
      <c r="AQ62" s="1"/>
      <c r="AR62" s="1"/>
      <c r="AS62" s="1"/>
      <c r="AT62" s="1"/>
    </row>
    <row r="63" spans="1:46" x14ac:dyDescent="0.25">
      <c r="A63" s="7" t="s">
        <v>8</v>
      </c>
      <c r="C63" s="31">
        <v>158259014.58545801</v>
      </c>
      <c r="D63" s="1">
        <v>158191745.56517601</v>
      </c>
      <c r="E63" s="1">
        <v>158130002.15668201</v>
      </c>
      <c r="F63" s="1"/>
      <c r="G63" s="1">
        <v>158318122.24955201</v>
      </c>
      <c r="H63" s="1">
        <v>158299532.16154999</v>
      </c>
      <c r="I63" s="1">
        <v>158275305.13345301</v>
      </c>
      <c r="J63" s="1"/>
      <c r="K63" s="1">
        <v>158282910.288582</v>
      </c>
      <c r="L63" s="1">
        <v>158231422.43637699</v>
      </c>
      <c r="M63" s="31">
        <v>158188849.25196499</v>
      </c>
      <c r="N63" s="31"/>
      <c r="O63" s="31">
        <v>158302834.75342301</v>
      </c>
      <c r="P63" s="31">
        <v>158270259.77761799</v>
      </c>
      <c r="Q63" s="31">
        <v>158247724.40495801</v>
      </c>
      <c r="R63" s="31"/>
      <c r="S63" s="31">
        <v>158338120.25646999</v>
      </c>
      <c r="T63" s="31">
        <v>158333875.16677999</v>
      </c>
      <c r="U63" s="31">
        <v>158330130.309286</v>
      </c>
      <c r="V63" s="31"/>
      <c r="W63" s="31">
        <v>158334349.40631199</v>
      </c>
      <c r="X63" s="31">
        <v>158324939.145145</v>
      </c>
      <c r="Y63" s="31">
        <v>158316877.049997</v>
      </c>
      <c r="Z63" s="31"/>
      <c r="AA63" s="31">
        <v>158337626.780577</v>
      </c>
      <c r="AB63" s="31">
        <v>158333528.231534</v>
      </c>
      <c r="AC63" s="31">
        <v>158326341.24012899</v>
      </c>
      <c r="AD63" s="31"/>
      <c r="AE63" s="31">
        <v>158335492.89700401</v>
      </c>
      <c r="AF63" s="31">
        <v>158323901.040932</v>
      </c>
      <c r="AG63" s="31">
        <v>158308293.95432201</v>
      </c>
      <c r="AH63" s="31"/>
      <c r="AI63" s="31">
        <v>158334363.231695</v>
      </c>
      <c r="AJ63" s="31">
        <v>158337097.67625201</v>
      </c>
      <c r="AK63" s="31">
        <v>158335319.88461</v>
      </c>
      <c r="AL63" s="31"/>
      <c r="AM63" s="31">
        <v>158333198.70157701</v>
      </c>
      <c r="AN63" s="31">
        <v>158322066.320714</v>
      </c>
      <c r="AO63" s="31">
        <v>158313995.98342401</v>
      </c>
      <c r="AP63" s="1"/>
      <c r="AQ63" s="1"/>
      <c r="AR63" s="1"/>
      <c r="AS63" s="1"/>
      <c r="AT63" s="1"/>
    </row>
    <row r="64" spans="1:46" x14ac:dyDescent="0.25">
      <c r="A64" s="7" t="s">
        <v>9</v>
      </c>
      <c r="C64" s="31">
        <v>120709856.22683001</v>
      </c>
      <c r="D64" s="1">
        <v>120556605.182568</v>
      </c>
      <c r="E64" s="1">
        <v>120473344.869919</v>
      </c>
      <c r="F64" s="1"/>
      <c r="G64" s="1">
        <v>120869100.08566999</v>
      </c>
      <c r="H64" s="1">
        <v>120831109.927761</v>
      </c>
      <c r="I64" s="1">
        <v>120788977.769998</v>
      </c>
      <c r="J64" s="1"/>
      <c r="K64" s="1">
        <v>120754456.88333</v>
      </c>
      <c r="L64" s="1">
        <v>120632412.15833101</v>
      </c>
      <c r="M64" s="31">
        <v>120580730.239127</v>
      </c>
      <c r="N64" s="31"/>
      <c r="O64" s="31">
        <v>120781306.56331301</v>
      </c>
      <c r="P64" s="31">
        <v>120686556.09855799</v>
      </c>
      <c r="Q64" s="31">
        <v>120664177.633688</v>
      </c>
      <c r="R64" s="31"/>
      <c r="S64" s="31">
        <v>120905601.441071</v>
      </c>
      <c r="T64" s="31">
        <v>120896607.99512599</v>
      </c>
      <c r="U64" s="31">
        <v>120888987.41471</v>
      </c>
      <c r="V64" s="31"/>
      <c r="W64" s="31">
        <v>120902928.850155</v>
      </c>
      <c r="X64" s="31">
        <v>120889014.457636</v>
      </c>
      <c r="Y64" s="31">
        <v>120877130.72481599</v>
      </c>
      <c r="Z64" s="31"/>
      <c r="AA64" s="31">
        <v>120909122.206587</v>
      </c>
      <c r="AB64" s="31">
        <v>120903650.12878101</v>
      </c>
      <c r="AC64" s="31">
        <v>120893336.076565</v>
      </c>
      <c r="AD64" s="31"/>
      <c r="AE64" s="31">
        <v>120902764.37357201</v>
      </c>
      <c r="AF64" s="31">
        <v>120886253.596826</v>
      </c>
      <c r="AG64" s="31">
        <v>120863950.029726</v>
      </c>
      <c r="AH64" s="31"/>
      <c r="AI64" s="31">
        <v>120901921.187877</v>
      </c>
      <c r="AJ64" s="31">
        <v>120898928.175301</v>
      </c>
      <c r="AK64" s="31">
        <v>120893722.378497</v>
      </c>
      <c r="AL64" s="31"/>
      <c r="AM64" s="31">
        <v>120901645.909087</v>
      </c>
      <c r="AN64" s="31">
        <v>120884049.00663599</v>
      </c>
      <c r="AO64" s="31">
        <v>120871046.797958</v>
      </c>
      <c r="AP64" s="1"/>
      <c r="AQ64" s="1"/>
      <c r="AR64" s="1"/>
      <c r="AS64" s="1"/>
      <c r="AT64" s="1"/>
    </row>
    <row r="65" spans="1:46" x14ac:dyDescent="0.25">
      <c r="A65" s="7" t="s">
        <v>10</v>
      </c>
      <c r="C65" s="31">
        <v>43437110.915624499</v>
      </c>
      <c r="D65" s="1">
        <v>43379739.257647201</v>
      </c>
      <c r="E65" s="1">
        <v>43325706.186517097</v>
      </c>
      <c r="F65" s="1"/>
      <c r="G65" s="1">
        <v>43461235.368048698</v>
      </c>
      <c r="H65" s="1">
        <v>43424369.880754501</v>
      </c>
      <c r="I65" s="1">
        <v>43385758.795994602</v>
      </c>
      <c r="J65" s="1"/>
      <c r="K65" s="1">
        <v>43476008.5949753</v>
      </c>
      <c r="L65" s="1">
        <v>43449407.628871597</v>
      </c>
      <c r="M65" s="31">
        <v>43424095.773148201</v>
      </c>
      <c r="N65" s="31"/>
      <c r="O65" s="31">
        <v>43492376.900702499</v>
      </c>
      <c r="P65" s="31">
        <v>43484209.384445898</v>
      </c>
      <c r="Q65" s="31">
        <v>43477525.338223897</v>
      </c>
      <c r="R65" s="31"/>
      <c r="S65" s="31">
        <v>43492877.549728498</v>
      </c>
      <c r="T65" s="31">
        <v>43484230.878151402</v>
      </c>
      <c r="U65" s="31">
        <v>43476142.688969597</v>
      </c>
      <c r="V65" s="31"/>
      <c r="W65" s="31">
        <v>43482728.659541003</v>
      </c>
      <c r="X65" s="31">
        <v>43464426.354520403</v>
      </c>
      <c r="Y65" s="31">
        <v>43447501.571239598</v>
      </c>
      <c r="Z65" s="31"/>
      <c r="AA65" s="31">
        <v>43497520.423368096</v>
      </c>
      <c r="AB65" s="31">
        <v>43494143.106458098</v>
      </c>
      <c r="AC65" s="31">
        <v>43487998.646163397</v>
      </c>
      <c r="AD65" s="31"/>
      <c r="AE65" s="31">
        <v>43492784.758761503</v>
      </c>
      <c r="AF65" s="31">
        <v>43481797.354151599</v>
      </c>
      <c r="AG65" s="31">
        <v>43466141.230477497</v>
      </c>
      <c r="AH65" s="31"/>
      <c r="AI65" s="31">
        <v>43497398.0594946</v>
      </c>
      <c r="AJ65" s="31">
        <v>43493970.712225303</v>
      </c>
      <c r="AK65" s="31">
        <v>43490217.511732697</v>
      </c>
      <c r="AL65" s="31"/>
      <c r="AM65" s="31">
        <v>43492128.569657899</v>
      </c>
      <c r="AN65" s="31">
        <v>43479888.001405798</v>
      </c>
      <c r="AO65" s="31">
        <v>43470793.049181104</v>
      </c>
      <c r="AP65" s="1"/>
      <c r="AQ65" s="1"/>
      <c r="AR65" s="1"/>
      <c r="AS65" s="1"/>
      <c r="AT65" s="1"/>
    </row>
    <row r="66" spans="1:46" x14ac:dyDescent="0.25">
      <c r="A66" s="7" t="s">
        <v>11</v>
      </c>
      <c r="C66" s="31">
        <v>50176984.673742898</v>
      </c>
      <c r="D66" s="1">
        <v>50159511.811619401</v>
      </c>
      <c r="E66" s="1">
        <v>50141599.118878998</v>
      </c>
      <c r="F66" s="1"/>
      <c r="G66" s="1">
        <v>50194736.694828302</v>
      </c>
      <c r="H66" s="1">
        <v>50193005.3469432</v>
      </c>
      <c r="I66" s="1">
        <v>50188728.649333999</v>
      </c>
      <c r="J66" s="1"/>
      <c r="K66" s="1">
        <v>50182509.399777502</v>
      </c>
      <c r="L66" s="1">
        <v>50166176.722605497</v>
      </c>
      <c r="M66" s="31">
        <v>50151418.435320303</v>
      </c>
      <c r="N66" s="31"/>
      <c r="O66" s="31">
        <v>50189010.964830004</v>
      </c>
      <c r="P66" s="31">
        <v>50179115.520812497</v>
      </c>
      <c r="Q66" s="31">
        <v>50170967.0267433</v>
      </c>
      <c r="R66" s="31"/>
      <c r="S66" s="31">
        <v>50199480.491821401</v>
      </c>
      <c r="T66" s="31">
        <v>50198592.132000901</v>
      </c>
      <c r="U66" s="31">
        <v>50197808.648302503</v>
      </c>
      <c r="V66" s="31"/>
      <c r="W66" s="31">
        <v>50196684.421821602</v>
      </c>
      <c r="X66" s="31">
        <v>50192885.545696601</v>
      </c>
      <c r="Y66" s="31">
        <v>50189555.476591699</v>
      </c>
      <c r="Z66" s="31"/>
      <c r="AA66" s="31">
        <v>50198795.594995201</v>
      </c>
      <c r="AB66" s="31">
        <v>50197585.121088699</v>
      </c>
      <c r="AC66" s="31">
        <v>50195301.573685199</v>
      </c>
      <c r="AD66" s="31"/>
      <c r="AE66" s="31">
        <v>50198296.646293104</v>
      </c>
      <c r="AF66" s="31">
        <v>50195461.470625602</v>
      </c>
      <c r="AG66" s="31">
        <v>50191262.401475303</v>
      </c>
      <c r="AH66" s="31"/>
      <c r="AI66" s="31">
        <v>50199712.346687399</v>
      </c>
      <c r="AJ66" s="31">
        <v>50203481.991307899</v>
      </c>
      <c r="AK66" s="31">
        <v>50205462.881500699</v>
      </c>
      <c r="AL66" s="31"/>
      <c r="AM66" s="31">
        <v>50197706.9284769</v>
      </c>
      <c r="AN66" s="31">
        <v>50194223.153777502</v>
      </c>
      <c r="AO66" s="31">
        <v>50191594.7149304</v>
      </c>
      <c r="AP66" s="1"/>
      <c r="AQ66" s="1"/>
      <c r="AR66" s="1"/>
      <c r="AS66" s="1"/>
      <c r="AT66" s="1"/>
    </row>
    <row r="67" spans="1:46" x14ac:dyDescent="0.25">
      <c r="A67" s="7" t="s">
        <v>98</v>
      </c>
      <c r="C67" s="31">
        <v>27390155.238732599</v>
      </c>
      <c r="D67" s="1">
        <v>27246249.516564399</v>
      </c>
      <c r="E67" s="1">
        <v>27175092.425472502</v>
      </c>
      <c r="F67" s="1"/>
      <c r="G67" s="1">
        <v>27556699.847427901</v>
      </c>
      <c r="H67" s="1">
        <v>27535608.948135599</v>
      </c>
      <c r="I67" s="1">
        <v>27512087.2001689</v>
      </c>
      <c r="J67" s="1"/>
      <c r="K67" s="1">
        <v>27422849.332161501</v>
      </c>
      <c r="L67" s="1">
        <v>27296146.433136899</v>
      </c>
      <c r="M67" s="31">
        <v>27242944.848022699</v>
      </c>
      <c r="N67" s="31"/>
      <c r="O67" s="31">
        <v>27449844.108832601</v>
      </c>
      <c r="P67" s="31">
        <v>27349736.917169999</v>
      </c>
      <c r="Q67" s="31">
        <v>27324134.7931136</v>
      </c>
      <c r="R67" s="31"/>
      <c r="S67" s="31">
        <v>27583633.591269299</v>
      </c>
      <c r="T67" s="31">
        <v>27577396.755454998</v>
      </c>
      <c r="U67" s="31">
        <v>27572083.447466198</v>
      </c>
      <c r="V67" s="31"/>
      <c r="W67" s="31">
        <v>27579666.648989201</v>
      </c>
      <c r="X67" s="31">
        <v>27568759.0026397</v>
      </c>
      <c r="Y67" s="31">
        <v>27559293.2445639</v>
      </c>
      <c r="Z67" s="31"/>
      <c r="AA67" s="31">
        <v>27584471.207979798</v>
      </c>
      <c r="AB67" s="31">
        <v>27579518.632898699</v>
      </c>
      <c r="AC67" s="31">
        <v>27569970.8055626</v>
      </c>
      <c r="AD67" s="31"/>
      <c r="AE67" s="31">
        <v>27582155.520017698</v>
      </c>
      <c r="AF67" s="31">
        <v>27571158.6308969</v>
      </c>
      <c r="AG67" s="31">
        <v>27557937.736570999</v>
      </c>
      <c r="AH67" s="31"/>
      <c r="AI67" s="31">
        <v>27576554.499674499</v>
      </c>
      <c r="AJ67" s="31">
        <v>27576317.636904199</v>
      </c>
      <c r="AK67" s="31">
        <v>27572821.9711552</v>
      </c>
      <c r="AL67" s="31"/>
      <c r="AM67" s="31">
        <v>27577934.806070499</v>
      </c>
      <c r="AN67" s="31">
        <v>27561824.6773897</v>
      </c>
      <c r="AO67" s="31">
        <v>27549809.304090202</v>
      </c>
      <c r="AP67" s="1"/>
      <c r="AQ67" s="1"/>
      <c r="AR67" s="1"/>
      <c r="AS67" s="1"/>
      <c r="AT67" s="1"/>
    </row>
    <row r="68" spans="1:46" x14ac:dyDescent="0.25">
      <c r="A68" s="7" t="s">
        <v>99</v>
      </c>
      <c r="C68" s="31">
        <v>6550366.12599055</v>
      </c>
      <c r="D68" s="1">
        <v>6439774.45254343</v>
      </c>
      <c r="E68" s="1">
        <v>6389394.4794510202</v>
      </c>
      <c r="F68" s="1"/>
      <c r="G68" s="1">
        <v>6683078.7340950398</v>
      </c>
      <c r="H68" s="1">
        <v>6670179.4118998405</v>
      </c>
      <c r="I68" s="1">
        <v>6656822.5692415601</v>
      </c>
      <c r="J68" s="1"/>
      <c r="K68" s="1">
        <v>6572526.9459558204</v>
      </c>
      <c r="L68" s="1">
        <v>6472392.1865416002</v>
      </c>
      <c r="M68" s="31">
        <v>6432159.1712023001</v>
      </c>
      <c r="N68" s="31"/>
      <c r="O68" s="31">
        <v>6590573.1389906099</v>
      </c>
      <c r="P68" s="31">
        <v>6508202.4066737304</v>
      </c>
      <c r="Q68" s="31">
        <v>6486298.2521951003</v>
      </c>
      <c r="R68" s="31"/>
      <c r="S68" s="31">
        <v>6702221.8914537299</v>
      </c>
      <c r="T68" s="31">
        <v>6698769.8996956199</v>
      </c>
      <c r="U68" s="31">
        <v>6695832.9225559495</v>
      </c>
      <c r="V68" s="31"/>
      <c r="W68" s="31">
        <v>6698191.8191057798</v>
      </c>
      <c r="X68" s="31">
        <v>6690426.7002778901</v>
      </c>
      <c r="Y68" s="31">
        <v>6683707.2210718896</v>
      </c>
      <c r="Z68" s="31"/>
      <c r="AA68" s="31">
        <v>6701868.3138780603</v>
      </c>
      <c r="AB68" s="31">
        <v>6698502.5064625004</v>
      </c>
      <c r="AC68" s="31">
        <v>6691999.7039035</v>
      </c>
      <c r="AD68" s="31"/>
      <c r="AE68" s="31">
        <v>6701753.4899331201</v>
      </c>
      <c r="AF68" s="31">
        <v>6695975.29716489</v>
      </c>
      <c r="AG68" s="31">
        <v>6689974.1630934197</v>
      </c>
      <c r="AH68" s="31"/>
      <c r="AI68" s="31">
        <v>6694806.4381757798</v>
      </c>
      <c r="AJ68" s="31">
        <v>6694204.64609164</v>
      </c>
      <c r="AK68" s="31">
        <v>6691293.2480732603</v>
      </c>
      <c r="AL68" s="31"/>
      <c r="AM68" s="31">
        <v>6697451.8674128102</v>
      </c>
      <c r="AN68" s="31">
        <v>6686434.9580144901</v>
      </c>
      <c r="AO68" s="31">
        <v>6678195.9234605497</v>
      </c>
      <c r="AP68" s="1"/>
      <c r="AQ68" s="1"/>
      <c r="AR68" s="1"/>
      <c r="AS68" s="1"/>
      <c r="AT68" s="1"/>
    </row>
    <row r="69" spans="1:46" x14ac:dyDescent="0.25">
      <c r="A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46" ht="15.75" x14ac:dyDescent="0.25">
      <c r="A70" s="7"/>
      <c r="C70" s="20" t="s">
        <v>95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46" x14ac:dyDescent="0.25">
      <c r="A71" s="7"/>
      <c r="D71" t="s">
        <v>0</v>
      </c>
      <c r="H71" t="s">
        <v>3</v>
      </c>
      <c r="L71" t="s">
        <v>4</v>
      </c>
      <c r="P71" t="s">
        <v>13</v>
      </c>
      <c r="T71" t="s">
        <v>14</v>
      </c>
    </row>
    <row r="72" spans="1:46" x14ac:dyDescent="0.25">
      <c r="A72" s="7" t="s">
        <v>7</v>
      </c>
      <c r="C72" s="1">
        <f t="shared" ref="C72:E78" si="18">$B5-C62</f>
        <v>82411.319557994604</v>
      </c>
      <c r="D72" s="1">
        <f t="shared" si="18"/>
        <v>154185.61330497265</v>
      </c>
      <c r="E72" s="1">
        <f t="shared" si="18"/>
        <v>227244.83025699854</v>
      </c>
      <c r="F72" s="1"/>
      <c r="G72" s="1">
        <f t="shared" ref="G72:I78" si="19">$B5-G62</f>
        <v>43353.223401993513</v>
      </c>
      <c r="H72" s="1">
        <f t="shared" si="19"/>
        <v>81253.598625987768</v>
      </c>
      <c r="I72" s="1">
        <f t="shared" si="19"/>
        <v>125328.40791198611</v>
      </c>
      <c r="J72" s="1"/>
      <c r="K72" s="1">
        <f t="shared" ref="K72:M78" si="20">$B5-K62</f>
        <v>40930.784614980221</v>
      </c>
      <c r="L72" s="1">
        <f t="shared" si="20"/>
        <v>80142.629593998194</v>
      </c>
      <c r="M72" s="1">
        <f t="shared" si="20"/>
        <v>118661.78032299876</v>
      </c>
      <c r="N72" s="1"/>
      <c r="O72" s="1">
        <f t="shared" ref="O72:Q78" si="21">$B5-O62</f>
        <v>12016.717170983553</v>
      </c>
      <c r="P72" s="1">
        <f t="shared" si="21"/>
        <v>22521.028658986092</v>
      </c>
      <c r="Q72" s="1">
        <f t="shared" si="21"/>
        <v>31790.892740994692</v>
      </c>
      <c r="R72" s="1"/>
      <c r="S72" s="1">
        <f t="shared" ref="S72:U78" si="22">$B5-S62</f>
        <v>15131.272685974836</v>
      </c>
      <c r="T72" s="1">
        <f t="shared" si="22"/>
        <v>28044.007693976164</v>
      </c>
      <c r="U72" s="1">
        <f t="shared" si="22"/>
        <v>39234.176332980394</v>
      </c>
      <c r="V72" s="1"/>
      <c r="W72" s="1">
        <f t="shared" ref="W72:AO72" si="23">$B5-W62</f>
        <v>7314.3698499798775</v>
      </c>
      <c r="X72" s="1">
        <f t="shared" si="23"/>
        <v>14601.194948971272</v>
      </c>
      <c r="Y72" s="1">
        <f t="shared" si="23"/>
        <v>20704.397900998592</v>
      </c>
      <c r="Z72" s="1"/>
      <c r="AA72" s="1">
        <f t="shared" si="23"/>
        <v>6217.3693109750748</v>
      </c>
      <c r="AB72" s="1">
        <f t="shared" si="23"/>
        <v>11004.033301979303</v>
      </c>
      <c r="AC72" s="1">
        <f t="shared" si="23"/>
        <v>19381.168186992407</v>
      </c>
      <c r="AD72" s="1"/>
      <c r="AE72" s="1">
        <f t="shared" si="23"/>
        <v>18563.508806973696</v>
      </c>
      <c r="AF72" s="1">
        <f t="shared" si="23"/>
        <v>40089.923918992281</v>
      </c>
      <c r="AG72" s="1">
        <f t="shared" si="23"/>
        <v>69565.234515994787</v>
      </c>
      <c r="AH72" s="1"/>
      <c r="AI72" s="1">
        <f t="shared" si="23"/>
        <v>11415.069432973862</v>
      </c>
      <c r="AJ72" s="1">
        <f t="shared" si="23"/>
        <v>16019.502716988325</v>
      </c>
      <c r="AK72" s="1">
        <f t="shared" si="23"/>
        <v>21650.236869990826</v>
      </c>
      <c r="AL72" s="1"/>
      <c r="AM72" s="1">
        <f t="shared" si="23"/>
        <v>13474.716421991587</v>
      </c>
      <c r="AN72" s="1">
        <f t="shared" si="23"/>
        <v>28451.442317992449</v>
      </c>
      <c r="AO72" s="1">
        <f t="shared" si="23"/>
        <v>39276.64748698473</v>
      </c>
    </row>
    <row r="73" spans="1:46" x14ac:dyDescent="0.25">
      <c r="A73" s="7" t="s">
        <v>8</v>
      </c>
      <c r="C73" s="1">
        <f t="shared" si="18"/>
        <v>83996.144541978836</v>
      </c>
      <c r="D73" s="1">
        <f t="shared" si="18"/>
        <v>151265.16482397914</v>
      </c>
      <c r="E73" s="1">
        <f t="shared" si="18"/>
        <v>213008.57331797481</v>
      </c>
      <c r="F73" s="1"/>
      <c r="G73" s="1">
        <f t="shared" si="19"/>
        <v>24888.480447977781</v>
      </c>
      <c r="H73" s="1">
        <f t="shared" si="19"/>
        <v>43478.568450003862</v>
      </c>
      <c r="I73" s="1">
        <f t="shared" si="19"/>
        <v>67705.596546977758</v>
      </c>
      <c r="J73" s="1"/>
      <c r="K73" s="1">
        <f t="shared" si="20"/>
        <v>60100.441417992115</v>
      </c>
      <c r="L73" s="1">
        <f t="shared" si="20"/>
        <v>111588.29362300038</v>
      </c>
      <c r="M73" s="1">
        <f t="shared" si="20"/>
        <v>154161.47803500295</v>
      </c>
      <c r="N73" s="1"/>
      <c r="O73" s="1">
        <f t="shared" si="21"/>
        <v>40175.976576983929</v>
      </c>
      <c r="P73" s="1">
        <f t="shared" si="21"/>
        <v>72750.952381998301</v>
      </c>
      <c r="Q73" s="1">
        <f t="shared" si="21"/>
        <v>95286.325041979551</v>
      </c>
      <c r="R73" s="1"/>
      <c r="S73" s="1">
        <f t="shared" si="22"/>
        <v>4890.4735299944878</v>
      </c>
      <c r="T73" s="1">
        <f t="shared" si="22"/>
        <v>9135.5632199943066</v>
      </c>
      <c r="U73" s="1">
        <f t="shared" si="22"/>
        <v>12880.420713990927</v>
      </c>
      <c r="V73" s="1"/>
      <c r="W73" s="1">
        <f t="shared" ref="W73:AO73" si="24">$B6-W63</f>
        <v>8661.3236880004406</v>
      </c>
      <c r="X73" s="1">
        <f t="shared" si="24"/>
        <v>18071.584854990244</v>
      </c>
      <c r="Y73" s="1">
        <f t="shared" si="24"/>
        <v>26133.680002987385</v>
      </c>
      <c r="Z73" s="1"/>
      <c r="AA73" s="1">
        <f t="shared" si="24"/>
        <v>5383.9494229853153</v>
      </c>
      <c r="AB73" s="1">
        <f t="shared" si="24"/>
        <v>9482.4984659850597</v>
      </c>
      <c r="AC73" s="1">
        <f t="shared" si="24"/>
        <v>16669.489870995283</v>
      </c>
      <c r="AD73" s="1"/>
      <c r="AE73" s="1">
        <f t="shared" si="24"/>
        <v>7517.832995980978</v>
      </c>
      <c r="AF73" s="1">
        <f t="shared" si="24"/>
        <v>19109.689067989588</v>
      </c>
      <c r="AG73" s="1">
        <f t="shared" si="24"/>
        <v>34716.775677978992</v>
      </c>
      <c r="AH73" s="1"/>
      <c r="AI73" s="1">
        <f t="shared" si="24"/>
        <v>8647.4983049929142</v>
      </c>
      <c r="AJ73" s="1">
        <f t="shared" si="24"/>
        <v>5913.0537479817867</v>
      </c>
      <c r="AK73" s="1">
        <f t="shared" si="24"/>
        <v>7690.8453899919987</v>
      </c>
      <c r="AL73" s="1"/>
      <c r="AM73" s="1">
        <f t="shared" si="24"/>
        <v>9812.0284229815006</v>
      </c>
      <c r="AN73" s="1">
        <f t="shared" si="24"/>
        <v>20944.409285992384</v>
      </c>
      <c r="AO73" s="1">
        <f t="shared" si="24"/>
        <v>29014.746575981379</v>
      </c>
    </row>
    <row r="74" spans="1:46" x14ac:dyDescent="0.25">
      <c r="A74" s="7" t="s">
        <v>9</v>
      </c>
      <c r="C74" s="1">
        <f t="shared" si="18"/>
        <v>206520.24016998708</v>
      </c>
      <c r="D74" s="1">
        <f t="shared" si="18"/>
        <v>359771.28443199396</v>
      </c>
      <c r="E74" s="1">
        <f t="shared" si="18"/>
        <v>443031.59708099067</v>
      </c>
      <c r="F74" s="1"/>
      <c r="G74" s="1">
        <f t="shared" si="19"/>
        <v>47276.381329998374</v>
      </c>
      <c r="H74" s="1">
        <f t="shared" si="19"/>
        <v>85266.539238989353</v>
      </c>
      <c r="I74" s="1">
        <f t="shared" si="19"/>
        <v>127398.69700199366</v>
      </c>
      <c r="J74" s="1"/>
      <c r="K74" s="1">
        <f t="shared" si="20"/>
        <v>161919.5836699903</v>
      </c>
      <c r="L74" s="1">
        <f t="shared" si="20"/>
        <v>283964.30866898596</v>
      </c>
      <c r="M74" s="1">
        <f t="shared" si="20"/>
        <v>335646.22787299752</v>
      </c>
      <c r="N74" s="1"/>
      <c r="O74" s="1">
        <f t="shared" si="21"/>
        <v>135069.90368698537</v>
      </c>
      <c r="P74" s="1">
        <f t="shared" si="21"/>
        <v>229820.36844199896</v>
      </c>
      <c r="Q74" s="1">
        <f t="shared" si="21"/>
        <v>252198.8333119899</v>
      </c>
      <c r="R74" s="1"/>
      <c r="S74" s="1">
        <f t="shared" si="22"/>
        <v>10775.025928989053</v>
      </c>
      <c r="T74" s="1">
        <f t="shared" si="22"/>
        <v>19768.471873998642</v>
      </c>
      <c r="U74" s="1">
        <f t="shared" si="22"/>
        <v>27389.052289992571</v>
      </c>
      <c r="V74" s="1"/>
      <c r="W74" s="1">
        <f t="shared" ref="W74:AO74" si="25">$B7-W64</f>
        <v>13447.61684499681</v>
      </c>
      <c r="X74" s="1">
        <f t="shared" si="25"/>
        <v>27362.009363994002</v>
      </c>
      <c r="Y74" s="1">
        <f t="shared" si="25"/>
        <v>39245.742183998227</v>
      </c>
      <c r="Z74" s="1"/>
      <c r="AA74" s="1">
        <f t="shared" si="25"/>
        <v>7254.2604129910469</v>
      </c>
      <c r="AB74" s="1">
        <f t="shared" si="25"/>
        <v>12726.338218986988</v>
      </c>
      <c r="AC74" s="1">
        <f t="shared" si="25"/>
        <v>23040.390434995294</v>
      </c>
      <c r="AD74" s="1"/>
      <c r="AE74" s="1">
        <f t="shared" si="25"/>
        <v>13612.093427985907</v>
      </c>
      <c r="AF74" s="1">
        <f t="shared" si="25"/>
        <v>30122.870173990726</v>
      </c>
      <c r="AG74" s="1">
        <f t="shared" si="25"/>
        <v>52426.437273994088</v>
      </c>
      <c r="AH74" s="1"/>
      <c r="AI74" s="1">
        <f t="shared" si="25"/>
        <v>14455.27912299335</v>
      </c>
      <c r="AJ74" s="1">
        <f t="shared" si="25"/>
        <v>17448.291698992252</v>
      </c>
      <c r="AK74" s="1">
        <f t="shared" si="25"/>
        <v>22654.088502988219</v>
      </c>
      <c r="AL74" s="1"/>
      <c r="AM74" s="1">
        <f t="shared" si="25"/>
        <v>14730.557912990451</v>
      </c>
      <c r="AN74" s="1">
        <f t="shared" si="25"/>
        <v>32327.460363999009</v>
      </c>
      <c r="AO74" s="1">
        <f t="shared" si="25"/>
        <v>45329.669041991234</v>
      </c>
    </row>
    <row r="75" spans="1:46" x14ac:dyDescent="0.25">
      <c r="A75" s="7" t="s">
        <v>10</v>
      </c>
      <c r="C75" s="1">
        <f t="shared" si="18"/>
        <v>65136.196992501616</v>
      </c>
      <c r="D75" s="1">
        <f t="shared" si="18"/>
        <v>122507.85496979952</v>
      </c>
      <c r="E75" s="1">
        <f t="shared" si="18"/>
        <v>176540.92609990388</v>
      </c>
      <c r="F75" s="1"/>
      <c r="G75" s="1">
        <f t="shared" si="19"/>
        <v>41011.744568303227</v>
      </c>
      <c r="H75" s="1">
        <f t="shared" si="19"/>
        <v>77877.23186250031</v>
      </c>
      <c r="I75" s="1">
        <f t="shared" si="19"/>
        <v>116488.31662239879</v>
      </c>
      <c r="J75" s="1"/>
      <c r="K75" s="1">
        <f t="shared" si="20"/>
        <v>26238.517641700804</v>
      </c>
      <c r="L75" s="1">
        <f t="shared" si="20"/>
        <v>52839.483745403588</v>
      </c>
      <c r="M75" s="1">
        <f t="shared" si="20"/>
        <v>78151.339468799531</v>
      </c>
      <c r="N75" s="1"/>
      <c r="O75" s="1">
        <f t="shared" si="21"/>
        <v>9870.2119145020843</v>
      </c>
      <c r="P75" s="1">
        <f t="shared" si="21"/>
        <v>18037.728171102703</v>
      </c>
      <c r="Q75" s="1">
        <f t="shared" si="21"/>
        <v>24721.774393104017</v>
      </c>
      <c r="R75" s="1"/>
      <c r="S75" s="1">
        <f t="shared" si="22"/>
        <v>9369.5628885030746</v>
      </c>
      <c r="T75" s="1">
        <f t="shared" si="22"/>
        <v>18016.23446559906</v>
      </c>
      <c r="U75" s="1">
        <f t="shared" si="22"/>
        <v>26104.423647403717</v>
      </c>
      <c r="V75" s="1"/>
      <c r="W75" s="1">
        <f t="shared" ref="W75:AO75" si="26">$B8-W65</f>
        <v>19518.453075997531</v>
      </c>
      <c r="X75" s="1">
        <f t="shared" si="26"/>
        <v>37820.758096598089</v>
      </c>
      <c r="Y75" s="1">
        <f t="shared" si="26"/>
        <v>54745.541377402842</v>
      </c>
      <c r="Z75" s="1"/>
      <c r="AA75" s="1">
        <f t="shared" si="26"/>
        <v>4726.6892489045858</v>
      </c>
      <c r="AB75" s="1">
        <f t="shared" si="26"/>
        <v>8104.0061589032412</v>
      </c>
      <c r="AC75" s="1">
        <f t="shared" si="26"/>
        <v>14248.4664536044</v>
      </c>
      <c r="AD75" s="1"/>
      <c r="AE75" s="1">
        <f t="shared" si="26"/>
        <v>9462.3538554981351</v>
      </c>
      <c r="AF75" s="1">
        <f t="shared" si="26"/>
        <v>20449.758465401828</v>
      </c>
      <c r="AG75" s="1">
        <f t="shared" si="26"/>
        <v>36105.882139503956</v>
      </c>
      <c r="AH75" s="1"/>
      <c r="AI75" s="1">
        <f t="shared" si="26"/>
        <v>4849.0531224012375</v>
      </c>
      <c r="AJ75" s="1">
        <f t="shared" si="26"/>
        <v>8276.4003916978836</v>
      </c>
      <c r="AK75" s="1">
        <f t="shared" si="26"/>
        <v>12029.600884303451</v>
      </c>
      <c r="AL75" s="1"/>
      <c r="AM75" s="1">
        <f t="shared" si="26"/>
        <v>10118.542959101498</v>
      </c>
      <c r="AN75" s="1">
        <f t="shared" si="26"/>
        <v>22359.111211203039</v>
      </c>
      <c r="AO75" s="1">
        <f t="shared" si="26"/>
        <v>31454.063435897231</v>
      </c>
    </row>
    <row r="76" spans="1:46" x14ac:dyDescent="0.25">
      <c r="A76" s="7" t="s">
        <v>11</v>
      </c>
      <c r="C76" s="1">
        <f t="shared" si="18"/>
        <v>23519.707644104958</v>
      </c>
      <c r="D76" s="1">
        <f t="shared" si="18"/>
        <v>40992.569767601788</v>
      </c>
      <c r="E76" s="1">
        <f t="shared" si="18"/>
        <v>58905.262508004904</v>
      </c>
      <c r="F76" s="1"/>
      <c r="G76" s="1">
        <f t="shared" si="19"/>
        <v>5767.686558701098</v>
      </c>
      <c r="H76" s="1">
        <f t="shared" si="19"/>
        <v>7499.0344438031316</v>
      </c>
      <c r="I76" s="1">
        <f t="shared" si="19"/>
        <v>11775.732053004205</v>
      </c>
      <c r="J76" s="1"/>
      <c r="K76" s="1">
        <f t="shared" si="20"/>
        <v>17994.981609500945</v>
      </c>
      <c r="L76" s="1">
        <f t="shared" si="20"/>
        <v>34327.658781506121</v>
      </c>
      <c r="M76" s="1">
        <f t="shared" si="20"/>
        <v>49085.946066699922</v>
      </c>
      <c r="N76" s="1"/>
      <c r="O76" s="1">
        <f t="shared" si="21"/>
        <v>11493.416556999087</v>
      </c>
      <c r="P76" s="1">
        <f t="shared" si="21"/>
        <v>21388.860574506223</v>
      </c>
      <c r="Q76" s="1">
        <f t="shared" si="21"/>
        <v>29537.354643702507</v>
      </c>
      <c r="R76" s="1"/>
      <c r="S76" s="1">
        <f t="shared" si="22"/>
        <v>1023.8895656019449</v>
      </c>
      <c r="T76" s="1">
        <f t="shared" si="22"/>
        <v>1912.2493861019611</v>
      </c>
      <c r="U76" s="1">
        <f t="shared" si="22"/>
        <v>2695.733084499836</v>
      </c>
      <c r="V76" s="1"/>
      <c r="W76" s="1">
        <f t="shared" ref="W76:AO76" si="27">$B9-W66</f>
        <v>3819.9595654010773</v>
      </c>
      <c r="X76" s="1">
        <f t="shared" si="27"/>
        <v>7618.8356904014945</v>
      </c>
      <c r="Y76" s="1">
        <f t="shared" si="27"/>
        <v>10948.904795303941</v>
      </c>
      <c r="Z76" s="1"/>
      <c r="AA76" s="1">
        <f t="shared" si="27"/>
        <v>1708.7863918021321</v>
      </c>
      <c r="AB76" s="1">
        <f t="shared" si="27"/>
        <v>2919.2602983042598</v>
      </c>
      <c r="AC76" s="1">
        <f t="shared" si="27"/>
        <v>5202.8077018037438</v>
      </c>
      <c r="AD76" s="1"/>
      <c r="AE76" s="1">
        <f t="shared" si="27"/>
        <v>2207.7350938990712</v>
      </c>
      <c r="AF76" s="1">
        <f t="shared" si="27"/>
        <v>5042.9107614010572</v>
      </c>
      <c r="AG76" s="1">
        <f t="shared" si="27"/>
        <v>9241.9799116998911</v>
      </c>
      <c r="AH76" s="1"/>
      <c r="AI76" s="1">
        <f t="shared" si="27"/>
        <v>792.03469960391521</v>
      </c>
      <c r="AJ76" s="1">
        <f t="shared" si="27"/>
        <v>-2977.6099208965898</v>
      </c>
      <c r="AK76" s="1">
        <f t="shared" si="27"/>
        <v>-4958.5001136958599</v>
      </c>
      <c r="AL76" s="1"/>
      <c r="AM76" s="1">
        <f t="shared" si="27"/>
        <v>2797.4529101029038</v>
      </c>
      <c r="AN76" s="1">
        <f t="shared" si="27"/>
        <v>6281.227609500289</v>
      </c>
      <c r="AO76" s="1">
        <f t="shared" si="27"/>
        <v>8909.6664566025138</v>
      </c>
    </row>
    <row r="77" spans="1:46" x14ac:dyDescent="0.25">
      <c r="A77" s="7" t="s">
        <v>98</v>
      </c>
      <c r="C77" s="1">
        <f t="shared" si="18"/>
        <v>200920.5547600016</v>
      </c>
      <c r="D77" s="1">
        <f t="shared" si="18"/>
        <v>344826.27692820132</v>
      </c>
      <c r="E77" s="1">
        <f t="shared" si="18"/>
        <v>415983.36802009866</v>
      </c>
      <c r="F77" s="1"/>
      <c r="G77" s="1">
        <f t="shared" si="19"/>
        <v>34375.946064699441</v>
      </c>
      <c r="H77" s="1">
        <f t="shared" si="19"/>
        <v>55466.845357000828</v>
      </c>
      <c r="I77" s="1">
        <f t="shared" si="19"/>
        <v>78988.59332370013</v>
      </c>
      <c r="J77" s="1"/>
      <c r="K77" s="1">
        <f t="shared" si="20"/>
        <v>168226.46133109927</v>
      </c>
      <c r="L77" s="1">
        <f t="shared" si="20"/>
        <v>294929.3603557013</v>
      </c>
      <c r="M77" s="1">
        <f t="shared" si="20"/>
        <v>348130.94546990097</v>
      </c>
      <c r="N77" s="1"/>
      <c r="O77" s="1">
        <f t="shared" si="21"/>
        <v>141231.68465999886</v>
      </c>
      <c r="P77" s="1">
        <f t="shared" si="21"/>
        <v>241338.87632260099</v>
      </c>
      <c r="Q77" s="1">
        <f t="shared" si="21"/>
        <v>266941.00037899986</v>
      </c>
      <c r="R77" s="1"/>
      <c r="S77" s="1">
        <f t="shared" si="22"/>
        <v>7442.2022233009338</v>
      </c>
      <c r="T77" s="1">
        <f t="shared" si="22"/>
        <v>13679.038037601858</v>
      </c>
      <c r="U77" s="1">
        <f t="shared" si="22"/>
        <v>18992.346026401967</v>
      </c>
      <c r="V77" s="1"/>
      <c r="W77" s="1">
        <f t="shared" ref="W77:AO77" si="28">$B10-W67</f>
        <v>11409.14450339973</v>
      </c>
      <c r="X77" s="1">
        <f t="shared" si="28"/>
        <v>22316.790852900594</v>
      </c>
      <c r="Y77" s="1">
        <f t="shared" si="28"/>
        <v>31782.548928700387</v>
      </c>
      <c r="Z77" s="1"/>
      <c r="AA77" s="1">
        <f t="shared" si="28"/>
        <v>6604.5855128020048</v>
      </c>
      <c r="AB77" s="1">
        <f t="shared" si="28"/>
        <v>11557.16059390083</v>
      </c>
      <c r="AC77" s="1">
        <f t="shared" si="28"/>
        <v>21104.987929999828</v>
      </c>
      <c r="AD77" s="1"/>
      <c r="AE77" s="1">
        <f t="shared" si="28"/>
        <v>8920.2734749019146</v>
      </c>
      <c r="AF77" s="1">
        <f t="shared" si="28"/>
        <v>19917.162595700473</v>
      </c>
      <c r="AG77" s="1">
        <f t="shared" si="28"/>
        <v>33138.056921601295</v>
      </c>
      <c r="AH77" s="1"/>
      <c r="AI77" s="1">
        <f t="shared" si="28"/>
        <v>14521.293818101287</v>
      </c>
      <c r="AJ77" s="1">
        <f t="shared" si="28"/>
        <v>14758.156588401645</v>
      </c>
      <c r="AK77" s="1">
        <f t="shared" si="28"/>
        <v>18253.822337400168</v>
      </c>
      <c r="AL77" s="1"/>
      <c r="AM77" s="1">
        <f t="shared" si="28"/>
        <v>13140.9874221012</v>
      </c>
      <c r="AN77" s="1">
        <f t="shared" si="28"/>
        <v>29251.116102900356</v>
      </c>
      <c r="AO77" s="1">
        <f t="shared" si="28"/>
        <v>41266.489402398467</v>
      </c>
    </row>
    <row r="78" spans="1:46" x14ac:dyDescent="0.25">
      <c r="A78" s="7" t="s">
        <v>99</v>
      </c>
      <c r="C78" s="1">
        <f t="shared" si="18"/>
        <v>155984.61300945003</v>
      </c>
      <c r="D78" s="1">
        <f t="shared" si="18"/>
        <v>266576.28645657003</v>
      </c>
      <c r="E78" s="1">
        <f t="shared" si="18"/>
        <v>316956.25954897981</v>
      </c>
      <c r="F78" s="1"/>
      <c r="G78" s="1">
        <f t="shared" si="19"/>
        <v>23272.004904960282</v>
      </c>
      <c r="H78" s="1">
        <f t="shared" si="19"/>
        <v>36171.3271001596</v>
      </c>
      <c r="I78" s="1">
        <f t="shared" si="19"/>
        <v>49528.169758439995</v>
      </c>
      <c r="J78" s="1"/>
      <c r="K78" s="1">
        <f t="shared" si="20"/>
        <v>133823.79304417968</v>
      </c>
      <c r="L78" s="1">
        <f t="shared" si="20"/>
        <v>233958.55245839991</v>
      </c>
      <c r="M78" s="1">
        <f t="shared" si="20"/>
        <v>274191.56779769994</v>
      </c>
      <c r="N78" s="1"/>
      <c r="O78" s="1">
        <f t="shared" si="21"/>
        <v>115777.60000939015</v>
      </c>
      <c r="P78" s="1">
        <f t="shared" si="21"/>
        <v>198148.33232626971</v>
      </c>
      <c r="Q78" s="1">
        <f t="shared" si="21"/>
        <v>220052.48680489976</v>
      </c>
      <c r="R78" s="1"/>
      <c r="S78" s="1">
        <f t="shared" si="22"/>
        <v>4128.8475462701172</v>
      </c>
      <c r="T78" s="1">
        <f t="shared" si="22"/>
        <v>7580.8393043801188</v>
      </c>
      <c r="U78" s="1">
        <f t="shared" si="22"/>
        <v>10517.816444050521</v>
      </c>
      <c r="V78" s="1"/>
      <c r="W78" s="1">
        <f t="shared" ref="W78:AO78" si="29">$B11-W68</f>
        <v>8158.9198942203075</v>
      </c>
      <c r="X78" s="1">
        <f t="shared" si="29"/>
        <v>15924.038722109981</v>
      </c>
      <c r="Y78" s="1">
        <f t="shared" si="29"/>
        <v>22643.517928110436</v>
      </c>
      <c r="Z78" s="1"/>
      <c r="AA78" s="1">
        <f t="shared" si="29"/>
        <v>4482.4251219397411</v>
      </c>
      <c r="AB78" s="1">
        <f t="shared" si="29"/>
        <v>7848.232537499629</v>
      </c>
      <c r="AC78" s="1">
        <f t="shared" si="29"/>
        <v>14351.035096500069</v>
      </c>
      <c r="AD78" s="1"/>
      <c r="AE78" s="1">
        <f t="shared" si="29"/>
        <v>4597.2490668799728</v>
      </c>
      <c r="AF78" s="1">
        <f t="shared" si="29"/>
        <v>10375.441835110076</v>
      </c>
      <c r="AG78" s="1">
        <f t="shared" si="29"/>
        <v>16376.575906580314</v>
      </c>
      <c r="AH78" s="1"/>
      <c r="AI78" s="1">
        <f t="shared" si="29"/>
        <v>11544.300824220292</v>
      </c>
      <c r="AJ78" s="1">
        <f t="shared" si="29"/>
        <v>12146.092908360064</v>
      </c>
      <c r="AK78" s="1">
        <f t="shared" si="29"/>
        <v>15057.49092673976</v>
      </c>
      <c r="AL78" s="1"/>
      <c r="AM78" s="1">
        <f t="shared" si="29"/>
        <v>8898.8715871898457</v>
      </c>
      <c r="AN78" s="1">
        <f t="shared" si="29"/>
        <v>19915.780985509977</v>
      </c>
      <c r="AO78" s="1">
        <f t="shared" si="29"/>
        <v>28154.815539450385</v>
      </c>
    </row>
    <row r="79" spans="1:46" x14ac:dyDescent="0.25">
      <c r="A79" s="7"/>
    </row>
    <row r="80" spans="1:46" x14ac:dyDescent="0.25">
      <c r="B80" s="6"/>
      <c r="C80" s="6"/>
      <c r="D80" s="6"/>
    </row>
    <row r="91" spans="3:6" x14ac:dyDescent="0.25">
      <c r="C91" s="5"/>
      <c r="D91" s="5"/>
      <c r="E91" s="5"/>
      <c r="F91" s="5"/>
    </row>
    <row r="92" spans="3:6" x14ac:dyDescent="0.25">
      <c r="C92" s="5"/>
      <c r="D92" s="5"/>
      <c r="E92" s="5"/>
      <c r="F92" s="5"/>
    </row>
    <row r="93" spans="3:6" s="7" customFormat="1" x14ac:dyDescent="0.25">
      <c r="C93" s="5"/>
      <c r="D93" s="5"/>
      <c r="E93" s="5"/>
      <c r="F93" s="5"/>
    </row>
    <row r="95" spans="3:6" x14ac:dyDescent="0.25">
      <c r="C95" s="5"/>
      <c r="D95" s="5"/>
      <c r="E95" s="5"/>
      <c r="F95" s="5"/>
    </row>
    <row r="96" spans="3:6" x14ac:dyDescent="0.25">
      <c r="C96" s="5"/>
      <c r="D96" s="5"/>
      <c r="E96" s="5"/>
      <c r="F96" s="5"/>
    </row>
    <row r="97" spans="3:66" x14ac:dyDescent="0.25">
      <c r="C97" s="5"/>
      <c r="D97" s="5"/>
      <c r="E97" s="5"/>
      <c r="F97" s="5"/>
    </row>
    <row r="98" spans="3:66" x14ac:dyDescent="0.25">
      <c r="C98" s="5"/>
      <c r="D98" s="5"/>
      <c r="E98" s="5"/>
      <c r="F98" s="5"/>
    </row>
    <row r="99" spans="3:66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3:66" x14ac:dyDescent="0.25">
      <c r="C100" s="5"/>
    </row>
    <row r="101" spans="3:66" x14ac:dyDescent="0.25">
      <c r="C101" s="5"/>
      <c r="D101" s="5"/>
      <c r="E101" s="5"/>
      <c r="F101" s="5"/>
    </row>
    <row r="102" spans="3:66" x14ac:dyDescent="0.25">
      <c r="C102" s="5"/>
      <c r="D102" s="5"/>
      <c r="E102" s="5"/>
      <c r="F102" s="5"/>
    </row>
    <row r="103" spans="3:66" x14ac:dyDescent="0.25">
      <c r="C103" s="5"/>
      <c r="D103" s="5"/>
      <c r="E103" s="5"/>
      <c r="F103" s="5"/>
    </row>
    <row r="104" spans="3:66" x14ac:dyDescent="0.25">
      <c r="C104" s="5"/>
      <c r="D104" s="5"/>
      <c r="E104" s="5"/>
      <c r="F104" s="5"/>
    </row>
    <row r="105" spans="3:66" x14ac:dyDescent="0.25">
      <c r="C105" s="5"/>
      <c r="D105" s="5"/>
      <c r="E105" s="5"/>
      <c r="F105" s="5"/>
    </row>
    <row r="106" spans="3:66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</sheetData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22"/>
  <sheetViews>
    <sheetView zoomScale="80" zoomScaleNormal="80" workbookViewId="0">
      <selection activeCell="I18" sqref="I18"/>
    </sheetView>
  </sheetViews>
  <sheetFormatPr defaultRowHeight="15" x14ac:dyDescent="0.25"/>
  <cols>
    <col min="1" max="1" width="21.5703125" customWidth="1"/>
    <col min="2" max="2" width="13.5703125" customWidth="1"/>
    <col min="3" max="5" width="15.28515625" bestFit="1" customWidth="1"/>
    <col min="6" max="7" width="15.28515625" customWidth="1"/>
    <col min="8" max="10" width="15.28515625" bestFit="1" customWidth="1"/>
    <col min="11" max="11" width="15.28515625" customWidth="1"/>
    <col min="12" max="14" width="15.28515625" bestFit="1" customWidth="1"/>
    <col min="15" max="15" width="15.28515625" customWidth="1"/>
    <col min="16" max="18" width="15.28515625" bestFit="1" customWidth="1"/>
    <col min="19" max="19" width="15.28515625" customWidth="1"/>
    <col min="20" max="22" width="15.28515625" bestFit="1" customWidth="1"/>
    <col min="23" max="23" width="15.28515625" customWidth="1"/>
    <col min="24" max="26" width="15.28515625" bestFit="1" customWidth="1"/>
    <col min="27" max="27" width="15.28515625" customWidth="1"/>
    <col min="28" max="30" width="15.28515625" bestFit="1" customWidth="1"/>
    <col min="31" max="31" width="15.28515625" customWidth="1"/>
    <col min="32" max="34" width="15.28515625" bestFit="1" customWidth="1"/>
    <col min="35" max="35" width="15.28515625" customWidth="1"/>
    <col min="36" max="38" width="15.28515625" bestFit="1" customWidth="1"/>
    <col min="39" max="39" width="15.28515625" customWidth="1"/>
    <col min="40" max="42" width="15.28515625" bestFit="1" customWidth="1"/>
    <col min="43" max="43" width="15.28515625" customWidth="1"/>
    <col min="44" max="45" width="15.42578125" bestFit="1" customWidth="1"/>
    <col min="46" max="54" width="15.28515625" bestFit="1" customWidth="1"/>
  </cols>
  <sheetData>
    <row r="1" spans="1:60" ht="18.75" x14ac:dyDescent="0.3">
      <c r="A1" s="18" t="s">
        <v>121</v>
      </c>
      <c r="B1" s="7"/>
      <c r="C1" s="7"/>
      <c r="D1" s="7"/>
      <c r="E1" s="7"/>
      <c r="F1" s="7"/>
      <c r="G1" s="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</row>
    <row r="2" spans="1:60" ht="15.75" x14ac:dyDescent="0.25">
      <c r="A2" s="7"/>
      <c r="B2" s="17" t="s">
        <v>93</v>
      </c>
      <c r="C2" s="7"/>
      <c r="D2" s="7"/>
      <c r="E2" s="7"/>
      <c r="F2" s="7"/>
      <c r="G2" s="7"/>
    </row>
    <row r="3" spans="1:60" ht="15.75" x14ac:dyDescent="0.25">
      <c r="A3" s="7"/>
      <c r="B3" s="21" t="s">
        <v>102</v>
      </c>
      <c r="C3" s="7"/>
      <c r="D3" s="7"/>
      <c r="E3" s="7"/>
      <c r="F3" s="7"/>
      <c r="G3" s="20" t="s">
        <v>95</v>
      </c>
      <c r="P3" s="7"/>
      <c r="Q3" s="7"/>
      <c r="R3" s="7"/>
      <c r="V3" s="31"/>
    </row>
    <row r="4" spans="1:60" s="7" customFormat="1" x14ac:dyDescent="0.25">
      <c r="B4" s="7" t="s">
        <v>16</v>
      </c>
      <c r="C4" s="7" t="s">
        <v>88</v>
      </c>
      <c r="D4" s="7" t="s">
        <v>89</v>
      </c>
      <c r="E4" s="7" t="s">
        <v>19</v>
      </c>
      <c r="G4" s="7" t="s">
        <v>17</v>
      </c>
      <c r="H4" s="7" t="s">
        <v>18</v>
      </c>
      <c r="I4" s="7" t="s">
        <v>19</v>
      </c>
      <c r="S4" s="31"/>
      <c r="W4" s="31"/>
      <c r="X4" s="31"/>
      <c r="AA4" s="31"/>
      <c r="AI4" s="31"/>
      <c r="AM4" s="31"/>
      <c r="AN4" s="31"/>
      <c r="AR4" s="31"/>
    </row>
    <row r="5" spans="1:60" x14ac:dyDescent="0.25">
      <c r="A5" t="s">
        <v>26</v>
      </c>
      <c r="B5" s="31">
        <v>88289861.240166306</v>
      </c>
      <c r="C5" s="31">
        <v>81848083.530005604</v>
      </c>
      <c r="D5" s="31">
        <v>76584902.622562796</v>
      </c>
      <c r="E5" s="31">
        <v>71819647.258327007</v>
      </c>
      <c r="G5" s="1">
        <f t="shared" ref="G5:I11" si="0">$B5-C5</f>
        <v>6441777.7101607025</v>
      </c>
      <c r="H5" s="1">
        <f t="shared" si="0"/>
        <v>11704958.617603511</v>
      </c>
      <c r="I5" s="1">
        <f t="shared" si="0"/>
        <v>16470213.981839299</v>
      </c>
      <c r="P5" s="7"/>
      <c r="Q5" s="7"/>
      <c r="R5" s="7"/>
      <c r="S5" s="31"/>
      <c r="T5" s="31"/>
      <c r="W5" s="31"/>
      <c r="Y5" s="31"/>
      <c r="AA5" s="31"/>
      <c r="AD5" s="31"/>
      <c r="AE5" s="31"/>
      <c r="AI5" s="31"/>
      <c r="AJ5" s="31"/>
      <c r="AM5" s="31"/>
      <c r="AO5" s="31"/>
      <c r="AQ5" s="31"/>
      <c r="AT5" s="31"/>
      <c r="AU5" s="31"/>
      <c r="AY5" s="31"/>
      <c r="AZ5" s="31"/>
    </row>
    <row r="6" spans="1:60" x14ac:dyDescent="0.25">
      <c r="A6" t="s">
        <v>27</v>
      </c>
      <c r="B6" s="31">
        <v>12123921.6367284</v>
      </c>
      <c r="C6" s="31">
        <v>10496047.390161799</v>
      </c>
      <c r="D6" s="31">
        <v>9119938.9401047006</v>
      </c>
      <c r="E6" s="31">
        <v>7910542.9088389296</v>
      </c>
      <c r="G6" s="1">
        <f t="shared" si="0"/>
        <v>1627874.2465666011</v>
      </c>
      <c r="H6" s="1">
        <f t="shared" si="0"/>
        <v>3003982.6966236997</v>
      </c>
      <c r="I6" s="1">
        <f t="shared" si="0"/>
        <v>4213378.7278894708</v>
      </c>
      <c r="P6" s="7"/>
      <c r="Q6" s="7"/>
      <c r="R6" s="7"/>
      <c r="S6" s="31"/>
      <c r="T6" s="31"/>
      <c r="W6" s="31"/>
      <c r="Y6" s="31"/>
      <c r="AA6" s="31"/>
      <c r="AD6" s="31"/>
      <c r="AE6" s="31"/>
      <c r="AI6" s="31"/>
      <c r="AJ6" s="31"/>
      <c r="AM6" s="31"/>
      <c r="AO6" s="31"/>
      <c r="AQ6" s="31"/>
      <c r="AT6" s="31"/>
      <c r="AU6" s="31"/>
      <c r="AY6" s="31"/>
      <c r="AZ6" s="31"/>
    </row>
    <row r="7" spans="1:60" x14ac:dyDescent="0.25">
      <c r="A7" t="s">
        <v>28</v>
      </c>
      <c r="B7" s="31">
        <v>109181328.753212</v>
      </c>
      <c r="C7" s="31">
        <v>103581968.06216501</v>
      </c>
      <c r="D7" s="31">
        <v>99255783.764534995</v>
      </c>
      <c r="E7" s="31">
        <v>95527807.412362799</v>
      </c>
      <c r="G7" s="1">
        <f t="shared" si="0"/>
        <v>5599360.6910469979</v>
      </c>
      <c r="H7" s="1">
        <f t="shared" si="0"/>
        <v>9925544.9886770099</v>
      </c>
      <c r="I7" s="1">
        <f t="shared" si="0"/>
        <v>13653521.340849206</v>
      </c>
      <c r="P7" s="7"/>
      <c r="Q7" s="7"/>
      <c r="R7" s="7"/>
      <c r="S7" s="31"/>
      <c r="T7" s="31"/>
      <c r="W7" s="31"/>
      <c r="Y7" s="31"/>
      <c r="AA7" s="31"/>
      <c r="AD7" s="31"/>
      <c r="AE7" s="31"/>
      <c r="AI7" s="31"/>
      <c r="AJ7" s="31"/>
      <c r="AM7" s="31"/>
      <c r="AO7" s="31"/>
      <c r="AQ7" s="31"/>
      <c r="AT7" s="31"/>
      <c r="AU7" s="31"/>
      <c r="AY7" s="31"/>
      <c r="AZ7" s="31"/>
    </row>
    <row r="8" spans="1:60" x14ac:dyDescent="0.25">
      <c r="A8" t="s">
        <v>92</v>
      </c>
      <c r="B8" s="31">
        <v>68460133.528347299</v>
      </c>
      <c r="C8" s="31">
        <v>64232364.282201402</v>
      </c>
      <c r="D8" s="31">
        <v>60679732.7867916</v>
      </c>
      <c r="E8" s="31">
        <v>57378262.426556103</v>
      </c>
      <c r="G8" s="1">
        <f t="shared" si="0"/>
        <v>4227769.2461458966</v>
      </c>
      <c r="H8" s="1">
        <f t="shared" si="0"/>
        <v>7780400.7415556982</v>
      </c>
      <c r="I8" s="1">
        <f t="shared" si="0"/>
        <v>11081871.101791196</v>
      </c>
      <c r="P8" s="7"/>
      <c r="Q8" s="7"/>
      <c r="R8" s="7"/>
      <c r="S8" s="31"/>
      <c r="T8" s="31"/>
      <c r="W8" s="31"/>
      <c r="Y8" s="31"/>
      <c r="AA8" s="31"/>
      <c r="AD8" s="31"/>
      <c r="AE8" s="31"/>
      <c r="AI8" s="31"/>
      <c r="AJ8" s="31"/>
      <c r="AM8" s="31"/>
      <c r="AO8" s="31"/>
      <c r="AQ8" s="31"/>
      <c r="AT8" s="31"/>
      <c r="AU8" s="31"/>
      <c r="AY8" s="31"/>
      <c r="AZ8" s="31"/>
    </row>
    <row r="9" spans="1:60" x14ac:dyDescent="0.25">
      <c r="A9" t="s">
        <v>30</v>
      </c>
      <c r="B9" s="31">
        <v>133870562.338434</v>
      </c>
      <c r="C9" s="31">
        <v>126116145.242257</v>
      </c>
      <c r="D9" s="31">
        <v>119848168.39115299</v>
      </c>
      <c r="E9" s="31">
        <v>114230484.193454</v>
      </c>
      <c r="G9" s="1">
        <f t="shared" si="0"/>
        <v>7754417.0961769968</v>
      </c>
      <c r="H9" s="1">
        <f t="shared" si="0"/>
        <v>14022393.947281003</v>
      </c>
      <c r="I9" s="1">
        <f t="shared" si="0"/>
        <v>19640078.144979998</v>
      </c>
      <c r="S9" s="31"/>
      <c r="T9" s="31"/>
      <c r="W9" s="31"/>
      <c r="Y9" s="31"/>
      <c r="AA9" s="31"/>
      <c r="AD9" s="31"/>
      <c r="AE9" s="31"/>
      <c r="AI9" s="31"/>
      <c r="AJ9" s="31"/>
      <c r="AM9" s="31"/>
      <c r="AO9" s="31"/>
      <c r="AQ9" s="31"/>
      <c r="AT9" s="31"/>
      <c r="AU9" s="31"/>
      <c r="AY9" s="31"/>
      <c r="AZ9" s="31"/>
    </row>
    <row r="10" spans="1:60" x14ac:dyDescent="0.25">
      <c r="A10" t="s">
        <v>6</v>
      </c>
      <c r="B10" s="31">
        <v>61195339.203580901</v>
      </c>
      <c r="C10" s="31">
        <v>57661575.400608897</v>
      </c>
      <c r="D10" s="31">
        <v>54700616.784942299</v>
      </c>
      <c r="E10" s="31">
        <v>52078797.889306404</v>
      </c>
      <c r="G10" s="1">
        <f t="shared" si="0"/>
        <v>3533763.8029720038</v>
      </c>
      <c r="H10" s="1">
        <f t="shared" si="0"/>
        <v>6494722.4186386019</v>
      </c>
      <c r="I10" s="1">
        <f t="shared" si="0"/>
        <v>9116541.3142744973</v>
      </c>
      <c r="S10" s="31"/>
      <c r="T10" s="31"/>
      <c r="W10" s="31"/>
      <c r="Y10" s="31"/>
      <c r="AA10" s="31"/>
      <c r="AD10" s="31"/>
      <c r="AE10" s="31"/>
      <c r="AI10" s="31"/>
      <c r="AJ10" s="31"/>
      <c r="AM10" s="31"/>
      <c r="AO10" s="31"/>
      <c r="AQ10" s="31"/>
      <c r="AT10" s="31"/>
      <c r="AU10" s="31"/>
      <c r="AY10" s="31"/>
      <c r="AZ10" s="31"/>
    </row>
    <row r="11" spans="1:60" x14ac:dyDescent="0.25">
      <c r="A11" t="s">
        <v>117</v>
      </c>
      <c r="B11" s="31">
        <v>6963909.69360568</v>
      </c>
      <c r="C11" s="31">
        <v>6640479.4803808304</v>
      </c>
      <c r="D11" s="31">
        <v>6379553.8293668097</v>
      </c>
      <c r="E11" s="31">
        <v>6159580.5868334696</v>
      </c>
      <c r="G11" s="1">
        <f t="shared" si="0"/>
        <v>323430.21322484966</v>
      </c>
      <c r="H11" s="1">
        <f t="shared" si="0"/>
        <v>584355.86423887033</v>
      </c>
      <c r="I11" s="1">
        <f t="shared" si="0"/>
        <v>804329.10677221045</v>
      </c>
      <c r="S11" s="31"/>
      <c r="T11" s="31"/>
      <c r="W11" s="31"/>
      <c r="Y11" s="31"/>
      <c r="AA11" s="31"/>
      <c r="AD11" s="31"/>
      <c r="AE11" s="31"/>
      <c r="AI11" s="31"/>
      <c r="AJ11" s="31"/>
      <c r="AM11" s="31"/>
      <c r="AO11" s="31"/>
      <c r="AQ11" s="31"/>
      <c r="AT11" s="31"/>
      <c r="AU11" s="31"/>
      <c r="AY11" s="31"/>
      <c r="AZ11" s="31"/>
    </row>
    <row r="12" spans="1:60" x14ac:dyDescent="0.25">
      <c r="B12" s="22">
        <f>SUM(B5:B9)</f>
        <v>411925807.49688798</v>
      </c>
      <c r="C12" s="22">
        <f>SUM(C5:C9)</f>
        <v>386274608.50679082</v>
      </c>
      <c r="D12" s="22">
        <f>SUM(D5:D9)</f>
        <v>365488526.5051471</v>
      </c>
      <c r="E12" s="22">
        <f>SUM(E5:E9)</f>
        <v>346866744.19953883</v>
      </c>
      <c r="F12" s="22"/>
      <c r="G12" s="22">
        <f t="shared" ref="G12:I12" si="1">SUM(G5:G9)</f>
        <v>25651198.990097195</v>
      </c>
      <c r="H12" s="22">
        <f t="shared" si="1"/>
        <v>46437280.99174092</v>
      </c>
      <c r="I12" s="22">
        <f t="shared" si="1"/>
        <v>65059063.29734917</v>
      </c>
      <c r="S12" s="31"/>
      <c r="T12" s="31"/>
      <c r="W12" s="31"/>
      <c r="Y12" s="31"/>
      <c r="AA12" s="31"/>
      <c r="AD12" s="31"/>
      <c r="AE12" s="31"/>
      <c r="AI12" s="31"/>
      <c r="AJ12" s="31"/>
      <c r="AM12" s="31"/>
      <c r="AO12" s="31"/>
      <c r="AQ12" s="31"/>
      <c r="AT12" s="31"/>
      <c r="AU12" s="31"/>
      <c r="AY12" s="31"/>
      <c r="AZ12" s="31"/>
      <c r="BD12" s="31"/>
      <c r="BH12" s="31"/>
    </row>
    <row r="13" spans="1:60" x14ac:dyDescent="0.25">
      <c r="C13" s="6">
        <f>($B12-C12)/$B12</f>
        <v>6.2271405489181336E-2</v>
      </c>
      <c r="D13" s="6">
        <f>($B12-D12)/$B12</f>
        <v>0.11273214774748413</v>
      </c>
      <c r="E13" s="6">
        <f>($B12-E12)/$B12</f>
        <v>0.15793878925112179</v>
      </c>
      <c r="H13" s="8"/>
      <c r="I13" s="27"/>
      <c r="S13" s="31"/>
      <c r="T13" s="31"/>
      <c r="W13" s="31"/>
      <c r="Y13" s="31"/>
      <c r="AA13" s="31"/>
      <c r="AD13" s="31"/>
      <c r="AE13" s="31"/>
      <c r="AG13" s="1"/>
      <c r="AH13" s="1"/>
      <c r="AI13" s="1"/>
      <c r="AJ13" s="1"/>
      <c r="AM13" s="31"/>
      <c r="AO13" s="31"/>
      <c r="AQ13" s="31"/>
      <c r="AT13" s="31"/>
      <c r="AU13" s="31"/>
      <c r="AY13" s="31"/>
      <c r="AZ13" s="31"/>
      <c r="BD13" s="31"/>
      <c r="BH13" s="31"/>
    </row>
    <row r="14" spans="1:60" x14ac:dyDescent="0.25">
      <c r="C14" s="1"/>
      <c r="H14" s="8"/>
      <c r="L14" s="1"/>
      <c r="Q14" s="31"/>
      <c r="S14" s="31"/>
      <c r="V14" s="31"/>
      <c r="W14" s="31"/>
      <c r="AA14" s="31"/>
      <c r="AE14" s="31"/>
      <c r="AI14" s="31"/>
      <c r="AM14" s="31"/>
      <c r="AQ14" s="31"/>
      <c r="AU14" s="31"/>
      <c r="AY14" s="31"/>
      <c r="BD14" s="31"/>
      <c r="BH14" s="31"/>
    </row>
    <row r="15" spans="1:60" ht="15.75" x14ac:dyDescent="0.25">
      <c r="B15" s="21" t="s">
        <v>103</v>
      </c>
      <c r="C15" s="1"/>
      <c r="D15" s="1"/>
      <c r="E15" s="1"/>
      <c r="G15" s="1"/>
      <c r="H15" s="1"/>
      <c r="K15" s="1"/>
      <c r="L15" s="1"/>
      <c r="Q15" s="31"/>
      <c r="S15" s="31"/>
      <c r="V15" s="31"/>
      <c r="W15" s="31"/>
      <c r="AA15" s="31"/>
      <c r="AE15" s="31"/>
      <c r="AI15" s="31"/>
      <c r="AM15" s="31"/>
      <c r="AQ15" s="31"/>
      <c r="AU15" s="31"/>
      <c r="AY15" s="31"/>
      <c r="BD15" s="31"/>
      <c r="BH15" s="31"/>
    </row>
    <row r="16" spans="1:60" x14ac:dyDescent="0.25">
      <c r="B16" t="s">
        <v>16</v>
      </c>
      <c r="C16" t="s">
        <v>17</v>
      </c>
      <c r="D16" t="s">
        <v>18</v>
      </c>
      <c r="E16" t="s">
        <v>19</v>
      </c>
      <c r="Q16" s="31"/>
      <c r="S16" s="31"/>
      <c r="V16" s="31"/>
      <c r="W16" s="31"/>
      <c r="AA16" s="31"/>
      <c r="AE16" s="31"/>
      <c r="AI16" s="31"/>
      <c r="AM16" s="31"/>
      <c r="AQ16" s="31"/>
      <c r="AU16" s="31"/>
      <c r="AY16" s="31"/>
      <c r="BD16" s="31"/>
      <c r="BH16" s="31"/>
    </row>
    <row r="17" spans="1:60" x14ac:dyDescent="0.25">
      <c r="A17" t="s">
        <v>26</v>
      </c>
      <c r="B17" s="1">
        <v>12549203.6616184</v>
      </c>
      <c r="C17" s="1">
        <v>11689297.5436235</v>
      </c>
      <c r="D17" s="1">
        <v>10965432.0032587</v>
      </c>
      <c r="E17" s="1">
        <v>10294751.530059701</v>
      </c>
      <c r="Q17" s="31"/>
      <c r="S17" s="31"/>
      <c r="V17" s="31"/>
      <c r="W17" s="31"/>
      <c r="AA17" s="31"/>
      <c r="AE17" s="31"/>
      <c r="AI17" s="31"/>
      <c r="AM17" s="31"/>
      <c r="AQ17" s="31"/>
      <c r="AU17" s="31"/>
      <c r="AY17" s="31"/>
      <c r="BD17" s="31"/>
      <c r="BH17" s="31"/>
    </row>
    <row r="18" spans="1:60" x14ac:dyDescent="0.25">
      <c r="A18" t="s">
        <v>27</v>
      </c>
      <c r="B18" s="1">
        <v>2049243.26083231</v>
      </c>
      <c r="C18" s="1">
        <v>1803808.5769773701</v>
      </c>
      <c r="D18" s="1">
        <v>1585600.29295918</v>
      </c>
      <c r="E18" s="1">
        <v>1382868.0873731901</v>
      </c>
      <c r="Q18" s="31"/>
      <c r="S18" s="31"/>
      <c r="V18" s="31"/>
      <c r="W18" s="31"/>
      <c r="AA18" s="31"/>
      <c r="AE18" s="31"/>
      <c r="AI18" s="31"/>
      <c r="AM18" s="31"/>
      <c r="AQ18" s="31"/>
      <c r="AU18" s="31"/>
      <c r="AY18" s="31"/>
      <c r="BD18" s="31"/>
      <c r="BH18" s="31"/>
    </row>
    <row r="19" spans="1:60" x14ac:dyDescent="0.25">
      <c r="A19" t="s">
        <v>28</v>
      </c>
      <c r="B19" s="1">
        <v>16429656.876176599</v>
      </c>
      <c r="C19" s="1">
        <v>15702651.0228556</v>
      </c>
      <c r="D19" s="1">
        <v>15118924.3449311</v>
      </c>
      <c r="E19" s="1">
        <v>14669280.6865789</v>
      </c>
      <c r="Q19" s="31"/>
      <c r="S19" s="31"/>
      <c r="V19" s="31"/>
      <c r="W19" s="31"/>
      <c r="AA19" s="31"/>
      <c r="AE19" s="31"/>
      <c r="AI19" s="31"/>
      <c r="AM19" s="31"/>
      <c r="AQ19" s="31"/>
      <c r="AU19" s="31"/>
      <c r="AY19" s="31"/>
      <c r="BD19" s="31"/>
      <c r="BH19" s="31"/>
    </row>
    <row r="20" spans="1:60" x14ac:dyDescent="0.25">
      <c r="A20" s="7" t="s">
        <v>92</v>
      </c>
      <c r="B20" s="1">
        <v>10740531.864948001</v>
      </c>
      <c r="C20" s="1">
        <v>10094800.3536555</v>
      </c>
      <c r="D20" s="1">
        <v>9539743.6833345108</v>
      </c>
      <c r="E20" s="1">
        <v>9039353.1594190206</v>
      </c>
      <c r="Q20" s="31"/>
      <c r="S20" s="31"/>
      <c r="V20" s="31"/>
      <c r="W20" s="31"/>
      <c r="AA20" s="31"/>
      <c r="AE20" s="31"/>
      <c r="AI20" s="31"/>
      <c r="AM20" s="31"/>
      <c r="AQ20" s="31"/>
      <c r="AU20" s="31"/>
      <c r="AY20" s="31"/>
      <c r="BD20" s="31"/>
      <c r="BH20" s="31"/>
    </row>
    <row r="21" spans="1:60" x14ac:dyDescent="0.25">
      <c r="A21" t="s">
        <v>30</v>
      </c>
      <c r="B21" s="1">
        <v>19426703.540005598</v>
      </c>
      <c r="C21" s="1">
        <v>18371017.903496999</v>
      </c>
      <c r="D21" s="1">
        <v>17490916.4604588</v>
      </c>
      <c r="E21" s="1">
        <v>16692544.4258756</v>
      </c>
      <c r="F21" s="6"/>
      <c r="S21" s="31"/>
      <c r="T21" s="31"/>
      <c r="W21" s="31"/>
      <c r="AA21" s="31"/>
      <c r="AC21" s="31"/>
      <c r="AE21" s="31"/>
      <c r="AH21" s="31"/>
      <c r="AL21" s="31"/>
      <c r="AM21" s="31"/>
      <c r="AP21" s="31"/>
      <c r="AR21" s="31"/>
      <c r="AT21" s="31"/>
      <c r="AW21" s="31"/>
      <c r="BA21" s="31"/>
      <c r="BE21" s="31"/>
    </row>
    <row r="22" spans="1:60" x14ac:dyDescent="0.25">
      <c r="B22" s="19">
        <f>SUM(B17:B21)</f>
        <v>61195339.203580901</v>
      </c>
      <c r="C22" s="19">
        <f t="shared" ref="C22:E22" si="2">SUM(C17:C21)</f>
        <v>57661575.400608972</v>
      </c>
      <c r="D22" s="19">
        <f t="shared" si="2"/>
        <v>54700616.784942284</v>
      </c>
      <c r="E22" s="19">
        <f t="shared" si="2"/>
        <v>52078797.889306411</v>
      </c>
      <c r="S22" s="31"/>
      <c r="V22" s="31"/>
      <c r="Z22" s="31"/>
      <c r="AB22" s="31"/>
      <c r="AF22" s="31"/>
      <c r="AJ22" s="31"/>
      <c r="AK22" s="31"/>
      <c r="AN22" s="31"/>
      <c r="AV22" s="31"/>
    </row>
    <row r="23" spans="1:60" x14ac:dyDescent="0.25">
      <c r="B23" s="1"/>
      <c r="C23" s="6">
        <f>($B22-C22)/$B22</f>
        <v>5.774563633377406E-2</v>
      </c>
      <c r="D23" s="6">
        <f>($B22-D22)/$B22</f>
        <v>0.10613099793486515</v>
      </c>
      <c r="E23" s="6">
        <f>($B22-E22)/$B22</f>
        <v>0.14897443878766878</v>
      </c>
      <c r="H23" s="1"/>
      <c r="I23" s="1"/>
      <c r="Y23" s="31"/>
      <c r="AC23" s="31"/>
      <c r="AL23" s="31"/>
      <c r="AQ23" s="31"/>
    </row>
    <row r="24" spans="1:60" x14ac:dyDescent="0.25">
      <c r="J24" s="8"/>
      <c r="Y24" s="31"/>
      <c r="AC24" s="31"/>
      <c r="AL24" s="31"/>
      <c r="AQ24" s="31"/>
      <c r="BE24" s="1"/>
      <c r="BF24" s="1"/>
    </row>
    <row r="25" spans="1:60" ht="15.75" x14ac:dyDescent="0.25">
      <c r="B25" s="21" t="s">
        <v>104</v>
      </c>
      <c r="AB25" s="31"/>
      <c r="AO25" s="31"/>
      <c r="BC25" s="1"/>
      <c r="BD25" s="1"/>
    </row>
    <row r="26" spans="1:60" x14ac:dyDescent="0.25">
      <c r="B26" t="s">
        <v>16</v>
      </c>
      <c r="C26" t="s">
        <v>17</v>
      </c>
      <c r="D26" t="s">
        <v>18</v>
      </c>
      <c r="E26" t="s">
        <v>19</v>
      </c>
      <c r="Q26" s="29"/>
      <c r="R26" s="28"/>
      <c r="W26" s="28"/>
      <c r="X26" s="28"/>
      <c r="AB26" s="31"/>
      <c r="BB26" s="1"/>
      <c r="BC26" s="1"/>
    </row>
    <row r="27" spans="1:60" x14ac:dyDescent="0.25">
      <c r="A27" t="s">
        <v>26</v>
      </c>
      <c r="B27" s="1">
        <v>1637211.7333393199</v>
      </c>
      <c r="C27" s="1">
        <v>1548167.2075247201</v>
      </c>
      <c r="D27" s="1">
        <v>1474844.4674595101</v>
      </c>
      <c r="E27" s="1">
        <v>1410183.9905663901</v>
      </c>
      <c r="Q27" s="28"/>
      <c r="R27" s="28"/>
      <c r="S27" s="7"/>
      <c r="T27" s="7"/>
      <c r="U27" s="7"/>
      <c r="V27" s="7"/>
      <c r="W27" s="28"/>
      <c r="X27" s="28"/>
      <c r="Y27" s="7"/>
      <c r="Z27" s="7"/>
      <c r="AB27" s="31"/>
      <c r="BB27" s="1"/>
      <c r="BC27" s="1"/>
    </row>
    <row r="28" spans="1:60" x14ac:dyDescent="0.25">
      <c r="A28" t="s">
        <v>27</v>
      </c>
      <c r="B28" s="1">
        <v>140291.535</v>
      </c>
      <c r="C28" s="1">
        <v>125069.38639934</v>
      </c>
      <c r="D28" s="1">
        <v>111662.067715564</v>
      </c>
      <c r="E28" s="1">
        <v>99450.561264813194</v>
      </c>
      <c r="Q28" s="29"/>
      <c r="R28" s="29"/>
      <c r="S28" s="1"/>
      <c r="T28" s="1"/>
      <c r="U28" s="1"/>
      <c r="V28" s="1"/>
      <c r="W28" s="29"/>
      <c r="X28" s="29"/>
      <c r="Y28" s="1"/>
      <c r="Z28" s="1"/>
      <c r="AB28" s="31"/>
      <c r="BB28" s="1"/>
      <c r="BC28" s="1"/>
    </row>
    <row r="29" spans="1:60" x14ac:dyDescent="0.25">
      <c r="A29" t="s">
        <v>28</v>
      </c>
      <c r="B29" s="1">
        <v>1649644.48714431</v>
      </c>
      <c r="C29" s="1">
        <v>1595919.97423572</v>
      </c>
      <c r="D29" s="1">
        <v>1553869.8911687599</v>
      </c>
      <c r="E29" s="1">
        <v>1523296.03812426</v>
      </c>
      <c r="Q29" s="29"/>
      <c r="R29" s="29"/>
      <c r="S29" s="1"/>
      <c r="T29" s="1"/>
      <c r="U29" s="1"/>
      <c r="V29" s="1"/>
      <c r="W29" s="29"/>
      <c r="X29" s="29"/>
      <c r="Y29" s="1"/>
      <c r="Z29" s="1"/>
      <c r="AB29" s="31"/>
      <c r="BB29" s="1"/>
      <c r="BC29" s="1"/>
    </row>
    <row r="30" spans="1:60" x14ac:dyDescent="0.25">
      <c r="A30" s="7" t="s">
        <v>92</v>
      </c>
      <c r="B30" s="1">
        <v>1005604.7148462</v>
      </c>
      <c r="C30" s="1">
        <v>947009.253899717</v>
      </c>
      <c r="D30" s="1">
        <v>900078.85750682198</v>
      </c>
      <c r="E30" s="1">
        <v>860349.623040759</v>
      </c>
      <c r="Q30" s="30"/>
      <c r="R30" s="30"/>
      <c r="S30" s="8"/>
      <c r="T30" s="8"/>
      <c r="U30" s="8"/>
      <c r="V30" s="8"/>
      <c r="W30" s="30"/>
      <c r="X30" s="30"/>
      <c r="Y30" s="1"/>
      <c r="Z30" s="1"/>
      <c r="BA30" s="1"/>
      <c r="BB30" s="1"/>
    </row>
    <row r="31" spans="1:60" x14ac:dyDescent="0.25">
      <c r="A31" t="s">
        <v>30</v>
      </c>
      <c r="B31" s="1">
        <v>2531157.2232758398</v>
      </c>
      <c r="C31" s="1">
        <v>2424313.6583213401</v>
      </c>
      <c r="D31" s="1">
        <v>2339098.5455161599</v>
      </c>
      <c r="E31" s="1">
        <v>2266300.37383724</v>
      </c>
      <c r="Q31" s="29"/>
      <c r="R31" s="30"/>
      <c r="S31" s="8"/>
      <c r="T31" s="8"/>
      <c r="U31" s="8"/>
      <c r="V31" s="8"/>
      <c r="W31" s="30"/>
      <c r="X31" s="30"/>
      <c r="Y31" s="8"/>
      <c r="Z31" s="8"/>
      <c r="BA31" s="1"/>
      <c r="BB31" s="1"/>
    </row>
    <row r="32" spans="1:60" x14ac:dyDescent="0.25">
      <c r="B32" s="19">
        <f>SUM(B27:B31)</f>
        <v>6963909.6936056707</v>
      </c>
      <c r="C32" s="19">
        <f t="shared" ref="C32:E32" si="3">SUM(C27:C31)</f>
        <v>6640479.4803808369</v>
      </c>
      <c r="D32" s="19">
        <f t="shared" si="3"/>
        <v>6379553.8293668162</v>
      </c>
      <c r="E32" s="19">
        <f t="shared" si="3"/>
        <v>6159580.5868334621</v>
      </c>
      <c r="BA32" s="1"/>
      <c r="BB32" s="1"/>
    </row>
    <row r="33" spans="1:47" x14ac:dyDescent="0.25">
      <c r="B33" s="1"/>
      <c r="C33" s="6">
        <f>($B32-C32)/$B32</f>
        <v>4.6443769011222331E-2</v>
      </c>
      <c r="D33" s="6">
        <f>($B32-D32)/$B32</f>
        <v>8.3912039349880674E-2</v>
      </c>
      <c r="E33" s="6">
        <f>($B32-E32)/$B32</f>
        <v>0.11549964634244918</v>
      </c>
      <c r="F33" s="1"/>
    </row>
    <row r="36" spans="1:47" ht="15.75" x14ac:dyDescent="0.25">
      <c r="B36" s="17" t="s">
        <v>100</v>
      </c>
      <c r="C36" s="7"/>
      <c r="D36" s="7"/>
      <c r="E36" s="7"/>
      <c r="P36" s="8"/>
      <c r="Q36" s="8"/>
      <c r="S36" s="8"/>
      <c r="T36" s="8"/>
      <c r="V36" s="8"/>
      <c r="W36" s="8"/>
      <c r="Y36" s="8"/>
      <c r="Z36" s="8"/>
    </row>
    <row r="37" spans="1:47" ht="15.75" x14ac:dyDescent="0.25">
      <c r="B37" s="7"/>
      <c r="C37" s="21" t="s">
        <v>102</v>
      </c>
      <c r="D37" s="7"/>
      <c r="E37" s="7"/>
      <c r="P37" s="8"/>
      <c r="Q37" s="8"/>
      <c r="S37" s="8"/>
      <c r="T37" s="8"/>
      <c r="V37" s="8"/>
      <c r="W37" s="8"/>
      <c r="Y37" s="8"/>
      <c r="Z37" s="8"/>
    </row>
    <row r="38" spans="1:47" x14ac:dyDescent="0.25">
      <c r="B38" s="7"/>
      <c r="C38" s="7" t="s">
        <v>88</v>
      </c>
      <c r="D38" s="7" t="s">
        <v>89</v>
      </c>
      <c r="E38" s="7" t="s">
        <v>19</v>
      </c>
    </row>
    <row r="39" spans="1:47" x14ac:dyDescent="0.25">
      <c r="D39" t="s">
        <v>0</v>
      </c>
      <c r="H39" t="s">
        <v>3</v>
      </c>
      <c r="L39" t="s">
        <v>4</v>
      </c>
      <c r="P39" t="s">
        <v>13</v>
      </c>
      <c r="T39" t="s">
        <v>14</v>
      </c>
      <c r="X39" t="s">
        <v>5</v>
      </c>
      <c r="AB39" t="s">
        <v>15</v>
      </c>
      <c r="AF39" t="s">
        <v>34</v>
      </c>
      <c r="AJ39" t="s">
        <v>1</v>
      </c>
      <c r="AN39" t="s">
        <v>2</v>
      </c>
    </row>
    <row r="40" spans="1:47" x14ac:dyDescent="0.25">
      <c r="A40" t="s">
        <v>26</v>
      </c>
      <c r="C40" s="1">
        <v>87259855.447193697</v>
      </c>
      <c r="D40" s="1">
        <v>86393425.301425904</v>
      </c>
      <c r="E40" s="1">
        <v>85579901.750950903</v>
      </c>
      <c r="G40" s="1">
        <v>87743247.505817905</v>
      </c>
      <c r="H40" s="1">
        <v>87271619.168552399</v>
      </c>
      <c r="I40" s="1">
        <v>86749837.081685901</v>
      </c>
      <c r="J40" s="1"/>
      <c r="K40" s="1">
        <v>87779235.024985805</v>
      </c>
      <c r="L40" s="1">
        <v>87310517.230393901</v>
      </c>
      <c r="M40" s="1">
        <v>86897126.801237702</v>
      </c>
      <c r="N40" s="1"/>
      <c r="O40" s="1">
        <v>88032440.413206294</v>
      </c>
      <c r="P40" s="1">
        <v>87810881.637947604</v>
      </c>
      <c r="Q40" s="1">
        <v>87648839.985164002</v>
      </c>
      <c r="R40" s="1"/>
      <c r="S40" s="1">
        <v>88100352.141940907</v>
      </c>
      <c r="T40" s="1">
        <v>87942966.544259697</v>
      </c>
      <c r="U40" s="1">
        <v>87810842.9182273</v>
      </c>
      <c r="V40" s="1"/>
      <c r="W40" s="1">
        <v>88156855.423516303</v>
      </c>
      <c r="X40" s="1">
        <v>88033192.579545394</v>
      </c>
      <c r="Y40" s="1">
        <v>87920860.066567495</v>
      </c>
      <c r="Z40" s="1"/>
      <c r="AA40" s="1">
        <v>88214417.897933006</v>
      </c>
      <c r="AB40" s="1">
        <v>88155023.796826407</v>
      </c>
      <c r="AC40" s="1">
        <v>88047881.706232294</v>
      </c>
      <c r="AD40" s="1"/>
      <c r="AE40" s="1">
        <v>88138791.172065094</v>
      </c>
      <c r="AF40" s="1">
        <v>87956559.083419695</v>
      </c>
      <c r="AG40" s="1">
        <v>87714510.954915002</v>
      </c>
      <c r="AH40" s="1"/>
      <c r="AI40" s="1">
        <v>88202293.513497397</v>
      </c>
      <c r="AJ40" s="1">
        <v>88175063.437947005</v>
      </c>
      <c r="AK40" s="1">
        <v>88112565.567972705</v>
      </c>
      <c r="AL40" s="1"/>
      <c r="AM40" s="1">
        <v>88122397.050001904</v>
      </c>
      <c r="AN40" s="1">
        <v>87944453.441659093</v>
      </c>
      <c r="AO40" s="1">
        <v>87819127.480737805</v>
      </c>
      <c r="AQ40" s="1"/>
      <c r="AR40" s="1"/>
      <c r="AS40" s="1"/>
      <c r="AT40" s="1"/>
    </row>
    <row r="41" spans="1:47" x14ac:dyDescent="0.25">
      <c r="A41" t="s">
        <v>27</v>
      </c>
      <c r="C41" s="1">
        <v>11910395.6199698</v>
      </c>
      <c r="D41" s="1">
        <v>11724168.874701001</v>
      </c>
      <c r="E41" s="1">
        <v>11555556.648178199</v>
      </c>
      <c r="G41" s="1">
        <v>11988325.3373248</v>
      </c>
      <c r="H41" s="1">
        <v>11863610.546188001</v>
      </c>
      <c r="I41" s="1">
        <v>11733210.906829</v>
      </c>
      <c r="J41" s="1"/>
      <c r="K41" s="1">
        <v>12039103.048128</v>
      </c>
      <c r="L41" s="1">
        <v>11957945.1288474</v>
      </c>
      <c r="M41" s="1">
        <v>11887029.4522737</v>
      </c>
      <c r="N41" s="1"/>
      <c r="O41" s="1">
        <v>12104249.3348963</v>
      </c>
      <c r="P41" s="1">
        <v>12088595.224008899</v>
      </c>
      <c r="Q41" s="1">
        <v>12080115.591852199</v>
      </c>
      <c r="R41" s="1"/>
      <c r="S41" s="1">
        <v>12074564.8535401</v>
      </c>
      <c r="T41" s="1">
        <v>12030428.229004599</v>
      </c>
      <c r="U41" s="1">
        <v>11990399.5596359</v>
      </c>
      <c r="V41" s="1"/>
      <c r="W41" s="1">
        <v>12101854.087334</v>
      </c>
      <c r="X41" s="1">
        <v>12076833.384870199</v>
      </c>
      <c r="Y41" s="1">
        <v>12054188.7150073</v>
      </c>
      <c r="Z41" s="1"/>
      <c r="AA41" s="1">
        <v>12110336.8506658</v>
      </c>
      <c r="AB41" s="1">
        <v>12099504.314928699</v>
      </c>
      <c r="AC41" s="1">
        <v>12081224.0664551</v>
      </c>
      <c r="AD41" s="1"/>
      <c r="AE41" s="1">
        <v>12084765.1805797</v>
      </c>
      <c r="AF41" s="1">
        <v>12038993.835647799</v>
      </c>
      <c r="AG41" s="1">
        <v>11976596.040719301</v>
      </c>
      <c r="AH41" s="1"/>
      <c r="AI41" s="1">
        <v>12082190.4588052</v>
      </c>
      <c r="AJ41" s="1">
        <v>12054182.1151195</v>
      </c>
      <c r="AK41" s="1">
        <v>12032075.319956301</v>
      </c>
      <c r="AL41" s="1"/>
      <c r="AM41" s="1">
        <v>12088725.911689</v>
      </c>
      <c r="AN41" s="1">
        <v>12051998.910518499</v>
      </c>
      <c r="AO41" s="1">
        <v>12026249.107957499</v>
      </c>
      <c r="AQ41" s="1"/>
      <c r="AR41" s="1"/>
      <c r="AS41" s="1"/>
      <c r="AT41" s="1"/>
    </row>
    <row r="42" spans="1:47" x14ac:dyDescent="0.25">
      <c r="A42" t="s">
        <v>28</v>
      </c>
      <c r="C42" s="1">
        <v>108257870.74572399</v>
      </c>
      <c r="D42" s="1">
        <v>107513324.22310001</v>
      </c>
      <c r="E42" s="1">
        <v>106902604.64397</v>
      </c>
      <c r="G42" s="1">
        <v>108778569.71363699</v>
      </c>
      <c r="H42" s="1">
        <v>108432291.434863</v>
      </c>
      <c r="I42" s="1">
        <v>108059831.69506299</v>
      </c>
      <c r="J42" s="1"/>
      <c r="K42" s="1">
        <v>108639685.266945</v>
      </c>
      <c r="L42" s="1">
        <v>108185674.436996</v>
      </c>
      <c r="M42" s="1">
        <v>107856889.324856</v>
      </c>
      <c r="N42" s="1"/>
      <c r="O42" s="1">
        <v>108859856.390495</v>
      </c>
      <c r="P42" s="1">
        <v>108607260.48371699</v>
      </c>
      <c r="Q42" s="1">
        <v>108485092.83606599</v>
      </c>
      <c r="R42" s="1"/>
      <c r="S42" s="1">
        <v>109053776.08558901</v>
      </c>
      <c r="T42" s="1">
        <v>108947915.854449</v>
      </c>
      <c r="U42" s="1">
        <v>108859133.203953</v>
      </c>
      <c r="V42" s="1"/>
      <c r="W42" s="1">
        <v>109080917.012191</v>
      </c>
      <c r="X42" s="1">
        <v>108993755.42847501</v>
      </c>
      <c r="Y42" s="1">
        <v>108914533.015009</v>
      </c>
      <c r="Z42" s="1"/>
      <c r="AA42" s="1">
        <v>109116179.437517</v>
      </c>
      <c r="AB42" s="1">
        <v>109064788.742386</v>
      </c>
      <c r="AC42" s="1">
        <v>108975997.010968</v>
      </c>
      <c r="AD42" s="1"/>
      <c r="AE42" s="1">
        <v>109064666.092793</v>
      </c>
      <c r="AF42" s="1">
        <v>108917677.77013101</v>
      </c>
      <c r="AG42" s="1">
        <v>108723661.841409</v>
      </c>
      <c r="AH42" s="1"/>
      <c r="AI42" s="1">
        <v>109099312.24454901</v>
      </c>
      <c r="AJ42" s="1">
        <v>109075260.974997</v>
      </c>
      <c r="AK42" s="1">
        <v>109039611.600802</v>
      </c>
      <c r="AL42" s="1"/>
      <c r="AM42" s="1">
        <v>109046502.792041</v>
      </c>
      <c r="AN42" s="1">
        <v>108906666.64787</v>
      </c>
      <c r="AO42" s="1">
        <v>108808974.34367</v>
      </c>
      <c r="AQ42" s="1"/>
      <c r="AR42" s="1"/>
      <c r="AS42" s="1"/>
      <c r="AT42" s="1"/>
    </row>
    <row r="43" spans="1:47" x14ac:dyDescent="0.25">
      <c r="A43" s="7" t="s">
        <v>92</v>
      </c>
      <c r="C43" s="1">
        <v>67805296.029714897</v>
      </c>
      <c r="D43" s="1">
        <v>67246374.535396293</v>
      </c>
      <c r="E43" s="1">
        <v>66735131.875073798</v>
      </c>
      <c r="G43" s="1">
        <v>68138991.721248403</v>
      </c>
      <c r="H43" s="1">
        <v>67856233.871589899</v>
      </c>
      <c r="I43" s="1">
        <v>67553921.203680307</v>
      </c>
      <c r="J43" s="1"/>
      <c r="K43" s="1">
        <v>68113295.254652798</v>
      </c>
      <c r="L43" s="1">
        <v>67800682.673606396</v>
      </c>
      <c r="M43" s="1">
        <v>67531320.031559601</v>
      </c>
      <c r="N43" s="1"/>
      <c r="O43" s="1">
        <v>68228329.193877906</v>
      </c>
      <c r="P43" s="1">
        <v>68025818.757250503</v>
      </c>
      <c r="Q43" s="1">
        <v>67871474.8966977</v>
      </c>
      <c r="R43" s="1"/>
      <c r="S43" s="1">
        <v>68395012.629121304</v>
      </c>
      <c r="T43" s="1">
        <v>68339883.620120198</v>
      </c>
      <c r="U43" s="1">
        <v>68292615.429530993</v>
      </c>
      <c r="V43" s="1"/>
      <c r="W43" s="1">
        <v>68356652.702437207</v>
      </c>
      <c r="X43" s="1">
        <v>68257295.973815098</v>
      </c>
      <c r="Y43" s="1">
        <v>68167122.547910303</v>
      </c>
      <c r="Z43" s="1"/>
      <c r="AA43" s="1">
        <v>68415971.982241198</v>
      </c>
      <c r="AB43" s="1">
        <v>68381245.126249298</v>
      </c>
      <c r="AC43" s="1">
        <v>68319555.083083406</v>
      </c>
      <c r="AD43" s="1"/>
      <c r="AE43" s="1">
        <v>68394040.194881901</v>
      </c>
      <c r="AF43" s="1">
        <v>68301182.515388697</v>
      </c>
      <c r="AG43" s="1">
        <v>68179785.787818193</v>
      </c>
      <c r="AH43" s="1"/>
      <c r="AI43" s="1">
        <v>68394385.968002796</v>
      </c>
      <c r="AJ43" s="1">
        <v>68377710.621405602</v>
      </c>
      <c r="AK43" s="1">
        <v>68344576.984963506</v>
      </c>
      <c r="AL43" s="1"/>
      <c r="AM43" s="1">
        <v>68366537.038307294</v>
      </c>
      <c r="AN43" s="1">
        <v>68268266.606978193</v>
      </c>
      <c r="AO43" s="1">
        <v>68199433.618571997</v>
      </c>
      <c r="AQ43" s="1"/>
      <c r="AR43" s="1"/>
      <c r="AS43" s="1"/>
      <c r="AT43" s="1"/>
    </row>
    <row r="44" spans="1:47" x14ac:dyDescent="0.25">
      <c r="A44" t="s">
        <v>30</v>
      </c>
      <c r="C44" s="1">
        <v>132651556.800798</v>
      </c>
      <c r="D44" s="1">
        <v>131631598.74311499</v>
      </c>
      <c r="E44" s="1">
        <v>130692311.205193</v>
      </c>
      <c r="G44" s="1">
        <v>133238520.46132401</v>
      </c>
      <c r="H44" s="1">
        <v>132696796.810716</v>
      </c>
      <c r="I44" s="1">
        <v>132110589.80651499</v>
      </c>
      <c r="J44" s="1"/>
      <c r="K44" s="1">
        <v>133257063.503995</v>
      </c>
      <c r="L44" s="1">
        <v>132706118.921551</v>
      </c>
      <c r="M44" s="1">
        <v>132232903.97585499</v>
      </c>
      <c r="N44" s="1"/>
      <c r="O44" s="1">
        <v>133456203.19541501</v>
      </c>
      <c r="P44" s="1">
        <v>133094107.75025</v>
      </c>
      <c r="Q44" s="1">
        <v>132821698.992062</v>
      </c>
      <c r="R44" s="1"/>
      <c r="S44" s="1">
        <v>133713453.94157401</v>
      </c>
      <c r="T44" s="1">
        <v>133581569.765736</v>
      </c>
      <c r="U44" s="1">
        <v>133469529.59789801</v>
      </c>
      <c r="V44" s="1"/>
      <c r="W44" s="1">
        <v>133717911.149186</v>
      </c>
      <c r="X44" s="1">
        <v>133577789.620196</v>
      </c>
      <c r="Y44" s="1">
        <v>133451066.34187099</v>
      </c>
      <c r="Z44" s="1"/>
      <c r="AA44" s="1">
        <v>133784535.915125</v>
      </c>
      <c r="AB44" s="1">
        <v>133717356.008559</v>
      </c>
      <c r="AC44" s="1">
        <v>133597180.02095</v>
      </c>
      <c r="AD44" s="1"/>
      <c r="AE44" s="1">
        <v>133727406.919385</v>
      </c>
      <c r="AF44" s="1">
        <v>133541861.021974</v>
      </c>
      <c r="AG44" s="1">
        <v>133297531.059117</v>
      </c>
      <c r="AH44" s="1"/>
      <c r="AI44" s="1">
        <v>133755566.39049099</v>
      </c>
      <c r="AJ44" s="1">
        <v>133735027.43103901</v>
      </c>
      <c r="AK44" s="1">
        <v>133679612.15713499</v>
      </c>
      <c r="AL44" s="1"/>
      <c r="AM44" s="1">
        <v>133689142.916412</v>
      </c>
      <c r="AN44" s="1">
        <v>133495487.474171</v>
      </c>
      <c r="AO44" s="1">
        <v>133358837.750457</v>
      </c>
      <c r="AQ44" s="1"/>
      <c r="AR44" s="1"/>
      <c r="AS44" s="1"/>
      <c r="AT44" s="1"/>
    </row>
    <row r="45" spans="1:47" x14ac:dyDescent="0.25">
      <c r="A45" t="s">
        <v>123</v>
      </c>
      <c r="C45" s="1">
        <v>58678169.899977699</v>
      </c>
      <c r="D45" s="1">
        <v>56601572.908388004</v>
      </c>
      <c r="E45" s="1">
        <v>54808782.964127801</v>
      </c>
      <c r="F45" s="1"/>
      <c r="G45" s="1">
        <v>60011860.2496434</v>
      </c>
      <c r="H45" s="1">
        <v>59003521.759466901</v>
      </c>
      <c r="I45" s="1">
        <v>57916580.476577803</v>
      </c>
      <c r="J45" s="1"/>
      <c r="K45" s="1">
        <v>59809393.716009103</v>
      </c>
      <c r="L45" s="1">
        <v>58599272.959542699</v>
      </c>
      <c r="M45" s="1">
        <v>57665376.337824002</v>
      </c>
      <c r="N45" s="1"/>
      <c r="O45" s="1">
        <v>60209259.421789497</v>
      </c>
      <c r="P45" s="1">
        <v>59390288.181175798</v>
      </c>
      <c r="Q45" s="1">
        <v>58871571.947565898</v>
      </c>
      <c r="R45" s="1"/>
      <c r="S45" s="1">
        <v>60890753.818002798</v>
      </c>
      <c r="T45" s="1">
        <v>60636826.020699702</v>
      </c>
      <c r="U45" s="1">
        <v>60422739.959248699</v>
      </c>
      <c r="V45" s="1"/>
      <c r="W45" s="1">
        <v>60907486.601256102</v>
      </c>
      <c r="X45" s="1">
        <v>60634608.720192701</v>
      </c>
      <c r="Y45" s="1">
        <v>60384467.9487864</v>
      </c>
      <c r="Z45" s="1"/>
      <c r="AA45" s="1">
        <v>61055970.211172201</v>
      </c>
      <c r="AB45" s="1">
        <v>60942911.552738801</v>
      </c>
      <c r="AC45" s="1">
        <v>60721874.860153504</v>
      </c>
      <c r="AD45" s="1"/>
      <c r="AE45" s="1">
        <v>60929574.637438603</v>
      </c>
      <c r="AF45" s="1">
        <v>60582081.781025797</v>
      </c>
      <c r="AG45" s="1">
        <v>60134142.014382601</v>
      </c>
      <c r="AH45" s="1"/>
      <c r="AI45" s="1">
        <v>60939627.085741498</v>
      </c>
      <c r="AJ45" s="1">
        <v>60874784.493135303</v>
      </c>
      <c r="AK45" s="1">
        <v>60744629.264788397</v>
      </c>
      <c r="AL45" s="1"/>
      <c r="AM45" s="1">
        <v>60855680.912775896</v>
      </c>
      <c r="AN45" s="1">
        <v>60489253.680884302</v>
      </c>
      <c r="AO45" s="1">
        <v>60229902.390479602</v>
      </c>
      <c r="AQ45" s="1"/>
      <c r="AR45" s="1"/>
      <c r="AS45" s="1"/>
      <c r="AT45" s="1"/>
    </row>
    <row r="46" spans="1:47" x14ac:dyDescent="0.25">
      <c r="A46" s="7" t="s">
        <v>118</v>
      </c>
      <c r="C46" s="1">
        <v>6729524.73126134</v>
      </c>
      <c r="D46" s="1">
        <v>6536986.4859071597</v>
      </c>
      <c r="E46" s="1">
        <v>6373624.5151789999</v>
      </c>
      <c r="F46" s="1"/>
      <c r="G46" s="1">
        <v>6890397.0710287103</v>
      </c>
      <c r="H46" s="1">
        <v>6831413.3617046699</v>
      </c>
      <c r="I46" s="1">
        <v>6763732.51574287</v>
      </c>
      <c r="J46" s="1"/>
      <c r="K46" s="1">
        <v>6799186.4437746396</v>
      </c>
      <c r="L46" s="1">
        <v>6655308.1816980597</v>
      </c>
      <c r="M46" s="1">
        <v>6542591.3693611296</v>
      </c>
      <c r="N46" s="1"/>
      <c r="O46" s="1">
        <v>6859420.51627916</v>
      </c>
      <c r="P46" s="1">
        <v>6776760.9313769601</v>
      </c>
      <c r="Q46" s="1">
        <v>6728008.2206946705</v>
      </c>
      <c r="R46" s="1"/>
      <c r="S46" s="1">
        <v>6943701.5418674396</v>
      </c>
      <c r="T46" s="1">
        <v>6926480.4438587902</v>
      </c>
      <c r="U46" s="1">
        <v>6911533.2709242599</v>
      </c>
      <c r="V46" s="1"/>
      <c r="W46" s="1">
        <v>6941251.3929453399</v>
      </c>
      <c r="X46" s="1">
        <v>6917389.0344952401</v>
      </c>
      <c r="Y46" s="1">
        <v>6896849.4629574399</v>
      </c>
      <c r="Z46" s="1"/>
      <c r="AA46" s="1">
        <v>6946272.5916179102</v>
      </c>
      <c r="AB46" s="1">
        <v>6933431.7954785898</v>
      </c>
      <c r="AC46" s="1">
        <v>6906593.67630878</v>
      </c>
      <c r="AD46" s="1"/>
      <c r="AE46" s="1">
        <v>6945179.1760160802</v>
      </c>
      <c r="AF46" s="1">
        <v>6921260.5800160803</v>
      </c>
      <c r="AG46" s="1">
        <v>6888789.1100049801</v>
      </c>
      <c r="AH46" s="1"/>
      <c r="AI46" s="1">
        <v>6940370.2325015301</v>
      </c>
      <c r="AJ46" s="1">
        <v>6935073.5331592103</v>
      </c>
      <c r="AK46" s="1">
        <v>6924505.9292008197</v>
      </c>
      <c r="AL46" s="1"/>
      <c r="AM46" s="1">
        <v>6932191.3516728198</v>
      </c>
      <c r="AN46" s="1">
        <v>6893232.4996120296</v>
      </c>
      <c r="AO46" s="1">
        <v>6864103.77840677</v>
      </c>
      <c r="AQ46" s="1"/>
      <c r="AR46" s="1"/>
      <c r="AS46" s="1"/>
      <c r="AT46" s="1"/>
      <c r="AU46" s="1"/>
    </row>
    <row r="47" spans="1:47" s="7" customFormat="1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1"/>
      <c r="AT47" s="1"/>
      <c r="AU47" s="1"/>
    </row>
    <row r="48" spans="1:47" s="7" customFormat="1" ht="15.75" x14ac:dyDescent="0.25">
      <c r="C48" s="20" t="s">
        <v>95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1"/>
      <c r="AT48" s="1"/>
      <c r="AU48" s="1"/>
    </row>
    <row r="49" spans="1:47" x14ac:dyDescent="0.25">
      <c r="A49" s="1"/>
      <c r="C49" s="1"/>
      <c r="D49" t="s">
        <v>0</v>
      </c>
      <c r="H49" t="s">
        <v>3</v>
      </c>
      <c r="L49" t="s">
        <v>4</v>
      </c>
      <c r="P49" t="s">
        <v>13</v>
      </c>
      <c r="T49" t="s">
        <v>14</v>
      </c>
      <c r="X49" t="s">
        <v>5</v>
      </c>
      <c r="AB49" t="s">
        <v>15</v>
      </c>
      <c r="AF49" t="s">
        <v>34</v>
      </c>
      <c r="AJ49" t="s">
        <v>1</v>
      </c>
      <c r="AN49" t="s">
        <v>2</v>
      </c>
      <c r="AR49" t="s">
        <v>90</v>
      </c>
      <c r="AU49" s="1"/>
    </row>
    <row r="50" spans="1:47" x14ac:dyDescent="0.25">
      <c r="A50" s="7" t="s">
        <v>26</v>
      </c>
      <c r="C50" s="1">
        <f t="shared" ref="C50:E56" si="4">$B5-C40</f>
        <v>1030005.7929726094</v>
      </c>
      <c r="D50" s="1">
        <f t="shared" si="4"/>
        <v>1896435.9387404025</v>
      </c>
      <c r="E50" s="1">
        <f t="shared" si="4"/>
        <v>2709959.4892154038</v>
      </c>
      <c r="F50" s="1"/>
      <c r="G50" s="1">
        <f t="shared" ref="G50:I56" si="5">$B5-G40</f>
        <v>546613.73434840143</v>
      </c>
      <c r="H50" s="1">
        <f t="shared" si="5"/>
        <v>1018242.0716139078</v>
      </c>
      <c r="I50" s="1">
        <f t="shared" si="5"/>
        <v>1540024.1584804058</v>
      </c>
      <c r="J50" s="1"/>
      <c r="K50" s="1">
        <f t="shared" ref="K50:M56" si="6">$B5-K40</f>
        <v>510626.21518050134</v>
      </c>
      <c r="L50" s="1">
        <f t="shared" si="6"/>
        <v>979344.00977240503</v>
      </c>
      <c r="M50" s="1">
        <f t="shared" si="6"/>
        <v>1392734.4389286041</v>
      </c>
      <c r="N50" s="1"/>
      <c r="O50" s="1">
        <f t="shared" ref="O50:Q56" si="7">$B5-O40</f>
        <v>257420.82696001232</v>
      </c>
      <c r="P50" s="1">
        <f t="shared" si="7"/>
        <v>478979.60221870244</v>
      </c>
      <c r="Q50" s="1">
        <f t="shared" si="7"/>
        <v>641021.25500230491</v>
      </c>
      <c r="R50" s="1"/>
      <c r="S50" s="1">
        <f t="shared" ref="S50:U56" si="8">$B5-S40</f>
        <v>189509.09822539985</v>
      </c>
      <c r="T50" s="1">
        <f t="shared" si="8"/>
        <v>346894.6959066093</v>
      </c>
      <c r="U50" s="1">
        <f t="shared" si="8"/>
        <v>479018.32193900645</v>
      </c>
      <c r="V50" s="1"/>
      <c r="W50" s="1">
        <f t="shared" ref="W50:Y56" si="9">$B5-W40</f>
        <v>133005.81665000319</v>
      </c>
      <c r="X50" s="1">
        <f t="shared" si="9"/>
        <v>256668.66062091291</v>
      </c>
      <c r="Y50" s="1">
        <f t="shared" si="9"/>
        <v>369001.17359881103</v>
      </c>
      <c r="Z50" s="1"/>
      <c r="AA50" s="1">
        <f t="shared" ref="AA50:AC56" si="10">$B5-AA40</f>
        <v>75443.342233300209</v>
      </c>
      <c r="AB50" s="1">
        <f t="shared" si="10"/>
        <v>134837.44333989918</v>
      </c>
      <c r="AC50" s="1">
        <f t="shared" si="10"/>
        <v>241979.53393401206</v>
      </c>
      <c r="AD50" s="1"/>
      <c r="AE50" s="1">
        <f t="shared" ref="AE50:AG56" si="11">$B5-AE40</f>
        <v>151070.06810121238</v>
      </c>
      <c r="AF50" s="1">
        <f t="shared" si="11"/>
        <v>333302.156746611</v>
      </c>
      <c r="AG50" s="1">
        <f t="shared" si="11"/>
        <v>575350.28525130451</v>
      </c>
      <c r="AH50" s="1"/>
      <c r="AI50" s="1">
        <f t="shared" ref="AI50:AK56" si="12">$B5-AI40</f>
        <v>87567.726668909192</v>
      </c>
      <c r="AJ50" s="1">
        <f t="shared" si="12"/>
        <v>114797.80221930146</v>
      </c>
      <c r="AK50" s="1">
        <f t="shared" si="12"/>
        <v>177295.67219360173</v>
      </c>
      <c r="AL50" s="1"/>
      <c r="AM50" s="1">
        <f t="shared" ref="AM50:AO56" si="13">$B5-AM40</f>
        <v>167464.19016440213</v>
      </c>
      <c r="AN50" s="1">
        <f t="shared" si="13"/>
        <v>345407.79850721359</v>
      </c>
      <c r="AO50" s="1">
        <f t="shared" si="13"/>
        <v>470733.75942850113</v>
      </c>
      <c r="AU50" s="1"/>
    </row>
    <row r="51" spans="1:47" x14ac:dyDescent="0.25">
      <c r="A51" s="7" t="s">
        <v>27</v>
      </c>
      <c r="C51" s="1">
        <f t="shared" si="4"/>
        <v>213526.01675860025</v>
      </c>
      <c r="D51" s="1">
        <f t="shared" si="4"/>
        <v>399752.76202739961</v>
      </c>
      <c r="E51" s="1">
        <f t="shared" si="4"/>
        <v>568364.98855020106</v>
      </c>
      <c r="F51" s="1"/>
      <c r="G51" s="1">
        <f t="shared" si="5"/>
        <v>135596.29940360039</v>
      </c>
      <c r="H51" s="1">
        <f t="shared" si="5"/>
        <v>260311.09054039977</v>
      </c>
      <c r="I51" s="1">
        <f t="shared" si="5"/>
        <v>390710.72989940085</v>
      </c>
      <c r="J51" s="1"/>
      <c r="K51" s="1">
        <f t="shared" si="6"/>
        <v>84818.588600400835</v>
      </c>
      <c r="L51" s="1">
        <f t="shared" si="6"/>
        <v>165976.50788100064</v>
      </c>
      <c r="M51" s="1">
        <f t="shared" si="6"/>
        <v>236892.18445469998</v>
      </c>
      <c r="N51" s="1"/>
      <c r="O51" s="1">
        <f t="shared" si="7"/>
        <v>19672.301832100376</v>
      </c>
      <c r="P51" s="1">
        <f t="shared" si="7"/>
        <v>35326.412719501182</v>
      </c>
      <c r="Q51" s="1">
        <f t="shared" si="7"/>
        <v>43806.044876201078</v>
      </c>
      <c r="R51" s="1"/>
      <c r="S51" s="1">
        <f t="shared" si="8"/>
        <v>49356.783188300207</v>
      </c>
      <c r="T51" s="1">
        <f t="shared" si="8"/>
        <v>93493.407723801211</v>
      </c>
      <c r="U51" s="1">
        <f t="shared" si="8"/>
        <v>133522.0770925004</v>
      </c>
      <c r="V51" s="1"/>
      <c r="W51" s="1">
        <f t="shared" si="9"/>
        <v>22067.54939440079</v>
      </c>
      <c r="X51" s="1">
        <f t="shared" si="9"/>
        <v>47088.251858200878</v>
      </c>
      <c r="Y51" s="1">
        <f t="shared" si="9"/>
        <v>69732.921721100807</v>
      </c>
      <c r="Z51" s="1"/>
      <c r="AA51" s="1">
        <f t="shared" si="10"/>
        <v>13584.786062600091</v>
      </c>
      <c r="AB51" s="1">
        <f t="shared" si="10"/>
        <v>24417.32179970108</v>
      </c>
      <c r="AC51" s="1">
        <f t="shared" si="10"/>
        <v>42697.570273300633</v>
      </c>
      <c r="AD51" s="1"/>
      <c r="AE51" s="1">
        <f t="shared" si="11"/>
        <v>39156.456148700789</v>
      </c>
      <c r="AF51" s="1">
        <f t="shared" si="11"/>
        <v>84927.80108060129</v>
      </c>
      <c r="AG51" s="1">
        <f t="shared" si="11"/>
        <v>147325.59600909986</v>
      </c>
      <c r="AH51" s="1"/>
      <c r="AI51" s="1">
        <f t="shared" si="12"/>
        <v>41731.177923200652</v>
      </c>
      <c r="AJ51" s="1">
        <f t="shared" si="12"/>
        <v>69739.521608900279</v>
      </c>
      <c r="AK51" s="1">
        <f t="shared" si="12"/>
        <v>91846.316772099584</v>
      </c>
      <c r="AL51" s="1"/>
      <c r="AM51" s="1">
        <f t="shared" si="13"/>
        <v>35195.72503940016</v>
      </c>
      <c r="AN51" s="1">
        <f t="shared" si="13"/>
        <v>71922.726209901273</v>
      </c>
      <c r="AO51" s="1">
        <f t="shared" si="13"/>
        <v>97672.528770901263</v>
      </c>
      <c r="AU51" s="1"/>
    </row>
    <row r="52" spans="1:47" x14ac:dyDescent="0.25">
      <c r="A52" s="7" t="s">
        <v>28</v>
      </c>
      <c r="C52" s="1">
        <f t="shared" si="4"/>
        <v>923458.00748801231</v>
      </c>
      <c r="D52" s="1">
        <f t="shared" si="4"/>
        <v>1668004.5301119983</v>
      </c>
      <c r="E52" s="1">
        <f t="shared" si="4"/>
        <v>2278724.1092420071</v>
      </c>
      <c r="F52" s="1"/>
      <c r="G52" s="1">
        <f t="shared" si="5"/>
        <v>402759.03957501054</v>
      </c>
      <c r="H52" s="1">
        <f t="shared" si="5"/>
        <v>749037.31834900379</v>
      </c>
      <c r="I52" s="1">
        <f t="shared" si="5"/>
        <v>1121497.0581490099</v>
      </c>
      <c r="J52" s="1"/>
      <c r="K52" s="1">
        <f t="shared" si="6"/>
        <v>541643.48626700044</v>
      </c>
      <c r="L52" s="1">
        <f t="shared" si="6"/>
        <v>995654.31621600688</v>
      </c>
      <c r="M52" s="1">
        <f t="shared" si="6"/>
        <v>1324439.4283560067</v>
      </c>
      <c r="N52" s="1"/>
      <c r="O52" s="1">
        <f t="shared" si="7"/>
        <v>321472.36271700263</v>
      </c>
      <c r="P52" s="1">
        <f t="shared" si="7"/>
        <v>574068.26949501038</v>
      </c>
      <c r="Q52" s="1">
        <f t="shared" si="7"/>
        <v>696235.91714601219</v>
      </c>
      <c r="R52" s="1"/>
      <c r="S52" s="1">
        <f t="shared" si="8"/>
        <v>127552.66762299836</v>
      </c>
      <c r="T52" s="1">
        <f t="shared" si="8"/>
        <v>233412.89876300097</v>
      </c>
      <c r="U52" s="1">
        <f t="shared" si="8"/>
        <v>322195.54925900698</v>
      </c>
      <c r="V52" s="1"/>
      <c r="W52" s="1">
        <f t="shared" si="9"/>
        <v>100411.7410210073</v>
      </c>
      <c r="X52" s="1">
        <f t="shared" si="9"/>
        <v>187573.32473699749</v>
      </c>
      <c r="Y52" s="1">
        <f t="shared" si="9"/>
        <v>266795.738203004</v>
      </c>
      <c r="Z52" s="1"/>
      <c r="AA52" s="1">
        <f t="shared" si="10"/>
        <v>65149.315695002675</v>
      </c>
      <c r="AB52" s="1">
        <f t="shared" si="10"/>
        <v>116540.01082600653</v>
      </c>
      <c r="AC52" s="1">
        <f t="shared" si="10"/>
        <v>205331.7422440052</v>
      </c>
      <c r="AD52" s="1"/>
      <c r="AE52" s="1">
        <f t="shared" si="11"/>
        <v>116662.66041900218</v>
      </c>
      <c r="AF52" s="1">
        <f t="shared" si="11"/>
        <v>263650.98308099806</v>
      </c>
      <c r="AG52" s="1">
        <f t="shared" si="11"/>
        <v>457666.91180300713</v>
      </c>
      <c r="AH52" s="1"/>
      <c r="AI52" s="1">
        <f t="shared" si="12"/>
        <v>82016.508662998676</v>
      </c>
      <c r="AJ52" s="1">
        <f t="shared" si="12"/>
        <v>106067.77821500599</v>
      </c>
      <c r="AK52" s="1">
        <f t="shared" si="12"/>
        <v>141717.15241000056</v>
      </c>
      <c r="AL52" s="1"/>
      <c r="AM52" s="1">
        <f t="shared" si="13"/>
        <v>134825.9611710012</v>
      </c>
      <c r="AN52" s="1">
        <f t="shared" si="13"/>
        <v>274662.10534200072</v>
      </c>
      <c r="AO52" s="1">
        <f t="shared" si="13"/>
        <v>372354.40954200923</v>
      </c>
      <c r="AU52" s="1"/>
    </row>
    <row r="53" spans="1:47" x14ac:dyDescent="0.25">
      <c r="A53" s="7" t="s">
        <v>92</v>
      </c>
      <c r="C53" s="1">
        <f t="shared" si="4"/>
        <v>654837.49863240123</v>
      </c>
      <c r="D53" s="1">
        <f t="shared" si="4"/>
        <v>1213758.9929510057</v>
      </c>
      <c r="E53" s="1">
        <f t="shared" si="4"/>
        <v>1725001.6532735005</v>
      </c>
      <c r="F53" s="1"/>
      <c r="G53" s="1">
        <f t="shared" si="5"/>
        <v>321141.80709889531</v>
      </c>
      <c r="H53" s="1">
        <f t="shared" si="5"/>
        <v>603899.65675739944</v>
      </c>
      <c r="I53" s="1">
        <f t="shared" si="5"/>
        <v>906212.32466699183</v>
      </c>
      <c r="J53" s="1"/>
      <c r="K53" s="1">
        <f t="shared" si="6"/>
        <v>346838.27369450033</v>
      </c>
      <c r="L53" s="1">
        <f t="shared" si="6"/>
        <v>659450.85474090278</v>
      </c>
      <c r="M53" s="1">
        <f t="shared" si="6"/>
        <v>928813.49678769708</v>
      </c>
      <c r="N53" s="1"/>
      <c r="O53" s="1">
        <f t="shared" si="7"/>
        <v>231804.3344693929</v>
      </c>
      <c r="P53" s="1">
        <f t="shared" si="7"/>
        <v>434314.7710967958</v>
      </c>
      <c r="Q53" s="1">
        <f t="shared" si="7"/>
        <v>588658.63164959848</v>
      </c>
      <c r="R53" s="1"/>
      <c r="S53" s="1">
        <f t="shared" si="8"/>
        <v>65120.899225994945</v>
      </c>
      <c r="T53" s="1">
        <f t="shared" si="8"/>
        <v>120249.90822710097</v>
      </c>
      <c r="U53" s="1">
        <f t="shared" si="8"/>
        <v>167518.0988163054</v>
      </c>
      <c r="V53" s="1"/>
      <c r="W53" s="1">
        <f t="shared" si="9"/>
        <v>103480.8259100914</v>
      </c>
      <c r="X53" s="1">
        <f t="shared" si="9"/>
        <v>202837.5545322001</v>
      </c>
      <c r="Y53" s="1">
        <f t="shared" si="9"/>
        <v>293010.98043699563</v>
      </c>
      <c r="Z53" s="1"/>
      <c r="AA53" s="1">
        <f t="shared" si="10"/>
        <v>44161.546106100082</v>
      </c>
      <c r="AB53" s="1">
        <f t="shared" si="10"/>
        <v>78888.40209800005</v>
      </c>
      <c r="AC53" s="1">
        <f t="shared" si="10"/>
        <v>140578.44526389241</v>
      </c>
      <c r="AD53" s="1"/>
      <c r="AE53" s="1">
        <f t="shared" si="11"/>
        <v>66093.333465397358</v>
      </c>
      <c r="AF53" s="1">
        <f t="shared" si="11"/>
        <v>158951.01295860112</v>
      </c>
      <c r="AG53" s="1">
        <f t="shared" si="11"/>
        <v>280347.74052910507</v>
      </c>
      <c r="AH53" s="1"/>
      <c r="AI53" s="1">
        <f t="shared" si="12"/>
        <v>65747.56034450233</v>
      </c>
      <c r="AJ53" s="1">
        <f t="shared" si="12"/>
        <v>82422.906941697001</v>
      </c>
      <c r="AK53" s="1">
        <f t="shared" si="12"/>
        <v>115556.54338379204</v>
      </c>
      <c r="AL53" s="1"/>
      <c r="AM53" s="1">
        <f t="shared" si="13"/>
        <v>93596.490040004253</v>
      </c>
      <c r="AN53" s="1">
        <f t="shared" si="13"/>
        <v>191866.92136910558</v>
      </c>
      <c r="AO53" s="1">
        <f t="shared" si="13"/>
        <v>260699.90977530181</v>
      </c>
      <c r="AU53" s="1"/>
    </row>
    <row r="54" spans="1:47" x14ac:dyDescent="0.25">
      <c r="A54" s="7" t="s">
        <v>30</v>
      </c>
      <c r="C54" s="1">
        <f t="shared" si="4"/>
        <v>1219005.5376359969</v>
      </c>
      <c r="D54" s="1">
        <f t="shared" si="4"/>
        <v>2238963.5953190029</v>
      </c>
      <c r="E54" s="1">
        <f t="shared" si="4"/>
        <v>3178251.1332409978</v>
      </c>
      <c r="F54" s="1"/>
      <c r="G54" s="1">
        <f t="shared" si="5"/>
        <v>632041.87710998952</v>
      </c>
      <c r="H54" s="1">
        <f t="shared" si="5"/>
        <v>1173765.5277179927</v>
      </c>
      <c r="I54" s="1">
        <f t="shared" si="5"/>
        <v>1759972.5319190025</v>
      </c>
      <c r="J54" s="1"/>
      <c r="K54" s="1">
        <f t="shared" si="6"/>
        <v>613498.83443899453</v>
      </c>
      <c r="L54" s="1">
        <f t="shared" si="6"/>
        <v>1164443.4168829918</v>
      </c>
      <c r="M54" s="1">
        <f t="shared" si="6"/>
        <v>1637658.362579003</v>
      </c>
      <c r="N54" s="1"/>
      <c r="O54" s="1">
        <f t="shared" si="7"/>
        <v>414359.14301899076</v>
      </c>
      <c r="P54" s="1">
        <f t="shared" si="7"/>
        <v>776454.58818399906</v>
      </c>
      <c r="Q54" s="1">
        <f t="shared" si="7"/>
        <v>1048863.3463719934</v>
      </c>
      <c r="R54" s="1"/>
      <c r="S54" s="1">
        <f t="shared" si="8"/>
        <v>157108.39685998857</v>
      </c>
      <c r="T54" s="1">
        <f t="shared" si="8"/>
        <v>288992.57269799709</v>
      </c>
      <c r="U54" s="1">
        <f t="shared" si="8"/>
        <v>401032.7405359894</v>
      </c>
      <c r="V54" s="1"/>
      <c r="W54" s="1">
        <f t="shared" si="9"/>
        <v>152651.18924799562</v>
      </c>
      <c r="X54" s="1">
        <f t="shared" si="9"/>
        <v>292772.7182379961</v>
      </c>
      <c r="Y54" s="1">
        <f t="shared" si="9"/>
        <v>419495.99656300247</v>
      </c>
      <c r="Z54" s="1"/>
      <c r="AA54" s="1">
        <f t="shared" si="10"/>
        <v>86026.423308998346</v>
      </c>
      <c r="AB54" s="1">
        <f t="shared" si="10"/>
        <v>153206.32987499237</v>
      </c>
      <c r="AC54" s="1">
        <f t="shared" si="10"/>
        <v>273382.31748399138</v>
      </c>
      <c r="AD54" s="1"/>
      <c r="AE54" s="1">
        <f t="shared" si="11"/>
        <v>143155.41904899478</v>
      </c>
      <c r="AF54" s="1">
        <f t="shared" si="11"/>
        <v>328701.31645999849</v>
      </c>
      <c r="AG54" s="1">
        <f t="shared" si="11"/>
        <v>573031.27931699157</v>
      </c>
      <c r="AH54" s="1"/>
      <c r="AI54" s="1">
        <f t="shared" si="12"/>
        <v>114995.94794300199</v>
      </c>
      <c r="AJ54" s="1">
        <f t="shared" si="12"/>
        <v>135534.90739499032</v>
      </c>
      <c r="AK54" s="1">
        <f t="shared" si="12"/>
        <v>190950.18129900098</v>
      </c>
      <c r="AL54" s="1"/>
      <c r="AM54" s="1">
        <f t="shared" si="13"/>
        <v>181419.42202199996</v>
      </c>
      <c r="AN54" s="1">
        <f t="shared" si="13"/>
        <v>375074.8642629981</v>
      </c>
      <c r="AO54" s="1">
        <f t="shared" si="13"/>
        <v>511724.58797699213</v>
      </c>
      <c r="AU54" s="1"/>
    </row>
    <row r="55" spans="1:47" x14ac:dyDescent="0.25">
      <c r="A55" s="7" t="s">
        <v>122</v>
      </c>
      <c r="C55" s="1">
        <f t="shared" si="4"/>
        <v>2517169.3036032021</v>
      </c>
      <c r="D55" s="1">
        <f t="shared" si="4"/>
        <v>4593766.2951928973</v>
      </c>
      <c r="E55" s="1">
        <f t="shared" si="4"/>
        <v>6386556.2394530997</v>
      </c>
      <c r="F55" s="1"/>
      <c r="G55" s="1">
        <f t="shared" si="5"/>
        <v>1183478.9539375007</v>
      </c>
      <c r="H55" s="1">
        <f t="shared" si="5"/>
        <v>2191817.4441139996</v>
      </c>
      <c r="I55" s="1">
        <f t="shared" si="5"/>
        <v>3278758.7270030975</v>
      </c>
      <c r="J55" s="1"/>
      <c r="K55" s="1">
        <f t="shared" si="6"/>
        <v>1385945.4875717983</v>
      </c>
      <c r="L55" s="1">
        <f t="shared" si="6"/>
        <v>2596066.2440382019</v>
      </c>
      <c r="M55" s="1">
        <f t="shared" si="6"/>
        <v>3529962.8657568991</v>
      </c>
      <c r="N55" s="1"/>
      <c r="O55" s="1">
        <f t="shared" si="7"/>
        <v>986079.78179140389</v>
      </c>
      <c r="P55" s="1">
        <f t="shared" si="7"/>
        <v>1805051.0224051028</v>
      </c>
      <c r="Q55" s="1">
        <f t="shared" si="7"/>
        <v>2323767.2560150027</v>
      </c>
      <c r="R55" s="1"/>
      <c r="S55" s="1">
        <f t="shared" si="8"/>
        <v>304585.38557810336</v>
      </c>
      <c r="T55" s="1">
        <f t="shared" si="8"/>
        <v>558513.18288119882</v>
      </c>
      <c r="U55" s="1">
        <f t="shared" si="8"/>
        <v>772599.24433220178</v>
      </c>
      <c r="V55" s="1"/>
      <c r="W55" s="1">
        <f t="shared" si="9"/>
        <v>287852.6023247987</v>
      </c>
      <c r="X55" s="1">
        <f t="shared" si="9"/>
        <v>560730.4833882004</v>
      </c>
      <c r="Y55" s="1">
        <f t="shared" si="9"/>
        <v>810871.25479450077</v>
      </c>
      <c r="Z55" s="1"/>
      <c r="AA55" s="1">
        <f t="shared" si="10"/>
        <v>139368.99240870029</v>
      </c>
      <c r="AB55" s="1">
        <f t="shared" si="10"/>
        <v>252427.65084210038</v>
      </c>
      <c r="AC55" s="1">
        <f t="shared" si="10"/>
        <v>473464.34342739731</v>
      </c>
      <c r="AD55" s="1"/>
      <c r="AE55" s="1">
        <f t="shared" si="11"/>
        <v>265764.56614229828</v>
      </c>
      <c r="AF55" s="1">
        <f t="shared" si="11"/>
        <v>613257.4225551039</v>
      </c>
      <c r="AG55" s="1">
        <f t="shared" si="11"/>
        <v>1061197.1891983002</v>
      </c>
      <c r="AH55" s="1"/>
      <c r="AI55" s="1">
        <f t="shared" si="12"/>
        <v>255712.11783940345</v>
      </c>
      <c r="AJ55" s="1">
        <f t="shared" si="12"/>
        <v>320554.71044559777</v>
      </c>
      <c r="AK55" s="1">
        <f t="shared" si="12"/>
        <v>450709.93879250437</v>
      </c>
      <c r="AL55" s="1"/>
      <c r="AM55" s="1">
        <f t="shared" si="13"/>
        <v>339658.29080500454</v>
      </c>
      <c r="AN55" s="1">
        <f t="shared" si="13"/>
        <v>706085.52269659936</v>
      </c>
      <c r="AO55" s="1">
        <f t="shared" si="13"/>
        <v>965436.81310129911</v>
      </c>
    </row>
    <row r="56" spans="1:47" x14ac:dyDescent="0.25">
      <c r="A56" s="7" t="s">
        <v>118</v>
      </c>
      <c r="C56" s="1">
        <f t="shared" si="4"/>
        <v>234384.96234434005</v>
      </c>
      <c r="D56" s="1">
        <f t="shared" si="4"/>
        <v>426923.20769852027</v>
      </c>
      <c r="E56" s="1">
        <f t="shared" si="4"/>
        <v>590285.17842668016</v>
      </c>
      <c r="F56" s="1"/>
      <c r="G56" s="1">
        <f t="shared" si="5"/>
        <v>73512.622576969676</v>
      </c>
      <c r="H56" s="1">
        <f t="shared" si="5"/>
        <v>132496.33190101013</v>
      </c>
      <c r="I56" s="1">
        <f t="shared" si="5"/>
        <v>200177.17786280997</v>
      </c>
      <c r="J56" s="1"/>
      <c r="K56" s="1">
        <f t="shared" si="6"/>
        <v>164723.24983104039</v>
      </c>
      <c r="L56" s="1">
        <f t="shared" si="6"/>
        <v>308601.51190762036</v>
      </c>
      <c r="M56" s="1">
        <f t="shared" si="6"/>
        <v>421318.32424455043</v>
      </c>
      <c r="N56" s="1"/>
      <c r="O56" s="1">
        <f t="shared" si="7"/>
        <v>104489.17732651997</v>
      </c>
      <c r="P56" s="1">
        <f t="shared" si="7"/>
        <v>187148.76222871989</v>
      </c>
      <c r="Q56" s="1">
        <f t="shared" si="7"/>
        <v>235901.47291100956</v>
      </c>
      <c r="R56" s="1"/>
      <c r="S56" s="1">
        <f t="shared" si="8"/>
        <v>20208.151738240384</v>
      </c>
      <c r="T56" s="1">
        <f t="shared" si="8"/>
        <v>37429.249746889807</v>
      </c>
      <c r="U56" s="1">
        <f t="shared" si="8"/>
        <v>52376.42268142011</v>
      </c>
      <c r="V56" s="1"/>
      <c r="W56" s="1">
        <f t="shared" si="9"/>
        <v>22658.300660340115</v>
      </c>
      <c r="X56" s="1">
        <f t="shared" si="9"/>
        <v>46520.659110439941</v>
      </c>
      <c r="Y56" s="1">
        <f t="shared" si="9"/>
        <v>67060.230648240075</v>
      </c>
      <c r="Z56" s="1"/>
      <c r="AA56" s="1">
        <f t="shared" si="10"/>
        <v>17637.101987769827</v>
      </c>
      <c r="AB56" s="1">
        <f t="shared" si="10"/>
        <v>30477.898127090186</v>
      </c>
      <c r="AC56" s="1">
        <f t="shared" si="10"/>
        <v>57316.017296900041</v>
      </c>
      <c r="AD56" s="1"/>
      <c r="AE56" s="1">
        <f t="shared" si="11"/>
        <v>18730.517589599825</v>
      </c>
      <c r="AF56" s="1">
        <f t="shared" si="11"/>
        <v>42649.113589599729</v>
      </c>
      <c r="AG56" s="1">
        <f t="shared" si="11"/>
        <v>75120.583600699902</v>
      </c>
      <c r="AH56" s="1"/>
      <c r="AI56" s="1">
        <f t="shared" si="12"/>
        <v>23539.46110414993</v>
      </c>
      <c r="AJ56" s="1">
        <f t="shared" si="12"/>
        <v>28836.160446469672</v>
      </c>
      <c r="AK56" s="1">
        <f t="shared" si="12"/>
        <v>39403.764404860325</v>
      </c>
      <c r="AL56" s="1"/>
      <c r="AM56" s="1">
        <f t="shared" si="13"/>
        <v>31718.341932860203</v>
      </c>
      <c r="AN56" s="1">
        <f t="shared" si="13"/>
        <v>70677.193993650377</v>
      </c>
      <c r="AO56" s="1">
        <f t="shared" si="13"/>
        <v>99805.91519891005</v>
      </c>
    </row>
    <row r="57" spans="1:47" x14ac:dyDescent="0.25">
      <c r="A57" s="5" t="s">
        <v>83</v>
      </c>
      <c r="C57" s="6">
        <f>SUM(C50:C54)/$B$22</f>
        <v>6.6031709376507014E-2</v>
      </c>
      <c r="D57" s="6">
        <f>SUM(D50:D54)/$B$22</f>
        <v>0.12120066520876155</v>
      </c>
      <c r="E57" s="6">
        <f>SUM(E50:E54)/$B$22</f>
        <v>0.17093297479279299</v>
      </c>
      <c r="F57" s="6"/>
      <c r="G57" s="6">
        <f>SUM(G50:G54)/$B$22</f>
        <v>3.3305686087554735E-2</v>
      </c>
      <c r="H57" s="6">
        <f>SUM(H50:H54)/$B$22</f>
        <v>6.2182115737925925E-2</v>
      </c>
      <c r="I57" s="6">
        <f>SUM(I50:I54)/$B$22</f>
        <v>9.344529955281615E-2</v>
      </c>
      <c r="J57" s="6"/>
      <c r="K57" s="6">
        <f>SUM(K50:K54)/$B$22</f>
        <v>3.4274267051675474E-2</v>
      </c>
      <c r="L57" s="6">
        <f>SUM(L50:L54)/$B$22</f>
        <v>6.4790377128284615E-2</v>
      </c>
      <c r="M57" s="6">
        <f>SUM(M50:M54)/$B$22</f>
        <v>9.0211738066205069E-2</v>
      </c>
      <c r="N57" s="6"/>
      <c r="O57" s="6">
        <f>SUM(O50:O54)/$B$22</f>
        <v>2.0340257692773155E-2</v>
      </c>
      <c r="P57" s="6">
        <f>SUM(P50:P54)/$B$22</f>
        <v>3.757056785101491E-2</v>
      </c>
      <c r="Q57" s="6">
        <f>SUM(Q50:Q54)/$B$22</f>
        <v>4.9327044090793679E-2</v>
      </c>
      <c r="R57" s="6"/>
      <c r="S57" s="6">
        <f>SUM(S50:S54)/$B$22</f>
        <v>9.6191614064660112E-3</v>
      </c>
      <c r="T57" s="6">
        <f>SUM(T50:T54)/$B$22</f>
        <v>1.7698136776650702E-2</v>
      </c>
      <c r="U57" s="6">
        <f>SUM(U50:U54)/$B$22</f>
        <v>2.4565380422874466E-2</v>
      </c>
      <c r="V57" s="6"/>
      <c r="W57" s="6">
        <f>SUM(W50:W54)/$B$22</f>
        <v>8.3603935999354752E-3</v>
      </c>
      <c r="X57" s="6">
        <f>SUM(X50:X54)/$B$22</f>
        <v>1.6127707155981511E-2</v>
      </c>
      <c r="Y57" s="6">
        <f>SUM(Y50:Y54)/$B$22</f>
        <v>2.3172300848034785E-2</v>
      </c>
      <c r="Z57" s="6"/>
      <c r="AA57" s="6">
        <f>SUM(AA50:AA54)/$B$22</f>
        <v>4.6468475721654547E-3</v>
      </c>
      <c r="AB57" s="6">
        <f>SUM(AB50:AB54)/$B$22</f>
        <v>8.2994802308225396E-3</v>
      </c>
      <c r="AC57" s="6">
        <f>SUM(AC50:AC54)/$B$22</f>
        <v>1.4771870226781995E-2</v>
      </c>
      <c r="AD57" s="6"/>
      <c r="AE57" s="6">
        <f>SUM(AE50:AE54)/$B$22</f>
        <v>8.434268751518011E-3</v>
      </c>
      <c r="AF57" s="6">
        <f>SUM(AF50:AF54)/$B$22</f>
        <v>1.9111476225927574E-2</v>
      </c>
      <c r="AG57" s="6">
        <f>SUM(AG50:AG54)/$B$22</f>
        <v>3.3233279517314987E-2</v>
      </c>
      <c r="AH57" s="6"/>
      <c r="AI57" s="6">
        <f>SUM(AI50:AI54)/$B$22</f>
        <v>6.4066794407060196E-3</v>
      </c>
      <c r="AJ57" s="6">
        <f>SUM(AJ50:AJ54)/$B$22</f>
        <v>8.3104844747741193E-3</v>
      </c>
      <c r="AK57" s="6">
        <f>SUM(AK50:AK54)/$B$22</f>
        <v>1.1722557230576108E-2</v>
      </c>
      <c r="AL57" s="6"/>
      <c r="AM57" s="6">
        <f>SUM(AM50:AM54)/$B$22</f>
        <v>1.0008961407978708E-2</v>
      </c>
      <c r="AN57" s="6">
        <f>SUM(AN50:AN54)/$B$22</f>
        <v>2.0572390513321177E-2</v>
      </c>
      <c r="AO57" s="6">
        <f>SUM(AO50:AO54)/$B$22</f>
        <v>2.79953541852981E-2</v>
      </c>
      <c r="AP57" s="5"/>
    </row>
    <row r="58" spans="1:47" x14ac:dyDescent="0.25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Q58">
        <v>2000000</v>
      </c>
      <c r="AR58">
        <v>2500000</v>
      </c>
      <c r="AS58">
        <v>3000000</v>
      </c>
    </row>
    <row r="60" spans="1:47" ht="15.75" x14ac:dyDescent="0.25">
      <c r="B60" s="17" t="s">
        <v>101</v>
      </c>
      <c r="C60" s="7"/>
      <c r="D60" s="7"/>
      <c r="E60" s="7"/>
    </row>
    <row r="61" spans="1:47" ht="15.75" x14ac:dyDescent="0.25">
      <c r="B61" s="7"/>
      <c r="C61" s="21" t="s">
        <v>102</v>
      </c>
      <c r="D61" s="7"/>
      <c r="E61" s="7"/>
    </row>
    <row r="62" spans="1:47" x14ac:dyDescent="0.25">
      <c r="B62" s="7"/>
      <c r="C62" s="7" t="s">
        <v>88</v>
      </c>
      <c r="D62" s="7" t="s">
        <v>89</v>
      </c>
      <c r="E62" s="7" t="s">
        <v>19</v>
      </c>
    </row>
    <row r="63" spans="1:47" x14ac:dyDescent="0.25">
      <c r="D63" t="s">
        <v>0</v>
      </c>
      <c r="H63" t="s">
        <v>3</v>
      </c>
      <c r="L63" t="s">
        <v>4</v>
      </c>
      <c r="P63" t="s">
        <v>13</v>
      </c>
      <c r="T63" t="s">
        <v>14</v>
      </c>
      <c r="X63" t="s">
        <v>5</v>
      </c>
      <c r="AB63" t="s">
        <v>15</v>
      </c>
      <c r="AF63" t="s">
        <v>34</v>
      </c>
      <c r="AJ63" t="s">
        <v>1</v>
      </c>
      <c r="AN63" t="s">
        <v>2</v>
      </c>
    </row>
    <row r="64" spans="1:47" x14ac:dyDescent="0.25">
      <c r="A64" s="7" t="s">
        <v>26</v>
      </c>
      <c r="C64" s="1">
        <v>88190641.056164607</v>
      </c>
      <c r="D64" s="1">
        <v>88105098.783890799</v>
      </c>
      <c r="E64" s="1">
        <v>88023763.318546802</v>
      </c>
      <c r="F64" s="1"/>
      <c r="G64" s="1">
        <v>88248916.505502105</v>
      </c>
      <c r="H64" s="1">
        <v>88212208.538089007</v>
      </c>
      <c r="I64" s="1">
        <v>88168644.831486002</v>
      </c>
      <c r="J64" s="1"/>
      <c r="K64" s="1">
        <v>88229462.361733094</v>
      </c>
      <c r="L64" s="1">
        <v>88174699.785011202</v>
      </c>
      <c r="M64" s="1">
        <v>88126680.126981303</v>
      </c>
      <c r="N64" s="1"/>
      <c r="O64" s="1">
        <v>88255651.003157198</v>
      </c>
      <c r="P64" s="1">
        <v>88227975.514518797</v>
      </c>
      <c r="Q64" s="1">
        <v>88209157.724959195</v>
      </c>
      <c r="R64" s="1"/>
      <c r="S64" s="1">
        <v>88277386.697011605</v>
      </c>
      <c r="T64" s="1">
        <v>88266986.485844895</v>
      </c>
      <c r="U64" s="1">
        <v>88258191.050888494</v>
      </c>
      <c r="V64" s="1"/>
      <c r="W64" s="1">
        <v>88279704.524536103</v>
      </c>
      <c r="X64" s="1">
        <v>88268912.726489499</v>
      </c>
      <c r="Y64" s="1">
        <v>88259744.106810793</v>
      </c>
      <c r="Z64" s="1"/>
      <c r="AA64" s="1">
        <v>88282219.624281093</v>
      </c>
      <c r="AB64" s="1">
        <v>88276579.545068204</v>
      </c>
      <c r="AC64" s="1">
        <v>88265303.587683693</v>
      </c>
      <c r="AD64" s="1"/>
      <c r="AE64" s="1">
        <v>88275215.096904904</v>
      </c>
      <c r="AF64" s="1">
        <v>88257723.915708199</v>
      </c>
      <c r="AG64" s="1">
        <v>88233022.5765571</v>
      </c>
      <c r="AH64" s="1"/>
      <c r="AI64" s="1">
        <v>88282081.931321293</v>
      </c>
      <c r="AJ64" s="1">
        <v>88280297.148538396</v>
      </c>
      <c r="AK64" s="1">
        <v>88275694.407175601</v>
      </c>
      <c r="AL64" s="1"/>
      <c r="AM64" s="1">
        <v>88275642.046302095</v>
      </c>
      <c r="AN64" s="1">
        <v>88258636.189198196</v>
      </c>
      <c r="AO64" s="1">
        <v>88246015.312740594</v>
      </c>
      <c r="AQ64" s="1"/>
      <c r="AR64" s="1"/>
      <c r="AS64" s="1"/>
      <c r="AT64" s="1"/>
    </row>
    <row r="65" spans="1:47" x14ac:dyDescent="0.25">
      <c r="A65" s="7" t="s">
        <v>27</v>
      </c>
      <c r="C65" s="1">
        <v>12106579.003249999</v>
      </c>
      <c r="D65" s="1">
        <v>12090906.744229</v>
      </c>
      <c r="E65" s="1">
        <v>12075514.0644449</v>
      </c>
      <c r="F65" s="1"/>
      <c r="G65" s="1">
        <v>12112747.557174999</v>
      </c>
      <c r="H65" s="1">
        <v>12102399.2077202</v>
      </c>
      <c r="I65" s="1">
        <v>12090908.4827266</v>
      </c>
      <c r="J65" s="1"/>
      <c r="K65" s="1">
        <v>12117263.549845301</v>
      </c>
      <c r="L65" s="1">
        <v>12110482.561219299</v>
      </c>
      <c r="M65" s="1">
        <v>12104010.821909901</v>
      </c>
      <c r="N65" s="1"/>
      <c r="O65" s="1">
        <v>12122344.607621901</v>
      </c>
      <c r="P65" s="1">
        <v>12121066.560853099</v>
      </c>
      <c r="Q65" s="1">
        <v>12120085.161225701</v>
      </c>
      <c r="R65" s="1"/>
      <c r="S65" s="1">
        <v>12120080.527848</v>
      </c>
      <c r="T65" s="1">
        <v>12116561.369687701</v>
      </c>
      <c r="U65" s="1">
        <v>12113292.0761286</v>
      </c>
      <c r="V65" s="1"/>
      <c r="W65" s="1">
        <v>12122561.0039482</v>
      </c>
      <c r="X65" s="1">
        <v>12120897.363823101</v>
      </c>
      <c r="Y65" s="1">
        <v>12119428.7895314</v>
      </c>
      <c r="Z65" s="1"/>
      <c r="AA65" s="1">
        <v>12122930.6291833</v>
      </c>
      <c r="AB65" s="1">
        <v>12122173.0526515</v>
      </c>
      <c r="AC65" s="1">
        <v>12120903.0565184</v>
      </c>
      <c r="AD65" s="1"/>
      <c r="AE65" s="1">
        <v>12120184.221937399</v>
      </c>
      <c r="AF65" s="1">
        <v>12115857.9549635</v>
      </c>
      <c r="AG65" s="1">
        <v>12109587.2929483</v>
      </c>
      <c r="AH65" s="1"/>
      <c r="AI65" s="1">
        <v>12120184.637682199</v>
      </c>
      <c r="AJ65" s="1">
        <v>12117791.6929923</v>
      </c>
      <c r="AK65" s="1">
        <v>12115961.932142399</v>
      </c>
      <c r="AL65" s="1"/>
      <c r="AM65" s="1">
        <v>12121435.853388799</v>
      </c>
      <c r="AN65" s="1">
        <v>12118565.449012101</v>
      </c>
      <c r="AO65" s="1">
        <v>12116456.560894299</v>
      </c>
      <c r="AQ65" s="1"/>
      <c r="AR65" s="1"/>
      <c r="AS65" s="1"/>
      <c r="AT65" s="1"/>
    </row>
    <row r="66" spans="1:47" x14ac:dyDescent="0.25">
      <c r="A66" s="7" t="s">
        <v>28</v>
      </c>
      <c r="C66" s="1">
        <v>109108583.913874</v>
      </c>
      <c r="D66" s="1">
        <v>109049436.255596</v>
      </c>
      <c r="E66" s="1">
        <v>108999997.184643</v>
      </c>
      <c r="F66" s="1"/>
      <c r="G66" s="1">
        <v>109154409.729284</v>
      </c>
      <c r="H66" s="1">
        <v>109131752.14070199</v>
      </c>
      <c r="I66" s="1">
        <v>109105220.13412599</v>
      </c>
      <c r="J66" s="1"/>
      <c r="K66" s="1">
        <v>109134276.20171601</v>
      </c>
      <c r="L66" s="1">
        <v>109094476.42399199</v>
      </c>
      <c r="M66" s="1">
        <v>109065911.757447</v>
      </c>
      <c r="N66" s="1"/>
      <c r="O66" s="1">
        <v>109153749.17487399</v>
      </c>
      <c r="P66" s="1">
        <v>109133066.307174</v>
      </c>
      <c r="Q66" s="1">
        <v>109124137.321982</v>
      </c>
      <c r="R66" s="1"/>
      <c r="S66" s="1">
        <v>109172681.809284</v>
      </c>
      <c r="T66" s="1">
        <v>109165547.95722701</v>
      </c>
      <c r="U66" s="1">
        <v>109159585.932174</v>
      </c>
      <c r="V66" s="1"/>
      <c r="W66" s="1">
        <v>109174812.06561001</v>
      </c>
      <c r="X66" s="1">
        <v>109168274.178149</v>
      </c>
      <c r="Y66" s="1">
        <v>109162755.466885</v>
      </c>
      <c r="Z66" s="1"/>
      <c r="AA66" s="1">
        <v>109176724.12416001</v>
      </c>
      <c r="AB66" s="1">
        <v>109173201.985928</v>
      </c>
      <c r="AC66" s="1">
        <v>109166860.92192499</v>
      </c>
      <c r="AD66" s="1"/>
      <c r="AE66" s="1">
        <v>109171021.800193</v>
      </c>
      <c r="AF66" s="1">
        <v>109158564.727347</v>
      </c>
      <c r="AG66" s="1">
        <v>109141189.549858</v>
      </c>
      <c r="AH66" s="1"/>
      <c r="AI66" s="1">
        <v>109174261.511214</v>
      </c>
      <c r="AJ66" s="1">
        <v>109172530.550006</v>
      </c>
      <c r="AK66" s="1">
        <v>109169513.491964</v>
      </c>
      <c r="AL66" s="1"/>
      <c r="AM66" s="1">
        <v>109171961.104793</v>
      </c>
      <c r="AN66" s="1">
        <v>109161303.024575</v>
      </c>
      <c r="AO66" s="1">
        <v>109153542.35120299</v>
      </c>
      <c r="AQ66" s="1"/>
      <c r="AR66" s="1"/>
      <c r="AS66" s="1"/>
      <c r="AT66" s="1"/>
    </row>
    <row r="67" spans="1:47" x14ac:dyDescent="0.25">
      <c r="A67" s="7" t="s">
        <v>92</v>
      </c>
      <c r="C67" s="1">
        <v>68401004.491159901</v>
      </c>
      <c r="D67" s="1">
        <v>68349301.107378602</v>
      </c>
      <c r="E67" s="1">
        <v>68299036.256392404</v>
      </c>
      <c r="F67" s="1"/>
      <c r="G67" s="1">
        <v>68439197.503157198</v>
      </c>
      <c r="H67" s="1">
        <v>68420093.443637297</v>
      </c>
      <c r="I67" s="1">
        <v>68397584.067700699</v>
      </c>
      <c r="J67" s="1"/>
      <c r="K67" s="1">
        <v>68420920.170911893</v>
      </c>
      <c r="L67" s="1">
        <v>68385442.382656395</v>
      </c>
      <c r="M67" s="1">
        <v>68352625.362111494</v>
      </c>
      <c r="N67" s="1"/>
      <c r="O67" s="1">
        <v>68433975.037708804</v>
      </c>
      <c r="P67" s="1">
        <v>68411684.845436096</v>
      </c>
      <c r="Q67" s="1">
        <v>68393297.109109893</v>
      </c>
      <c r="R67" s="1"/>
      <c r="S67" s="1">
        <v>68456081.959322304</v>
      </c>
      <c r="T67" s="1">
        <v>68452649.086612895</v>
      </c>
      <c r="U67" s="1">
        <v>68449695.340645894</v>
      </c>
      <c r="V67" s="1"/>
      <c r="W67" s="1">
        <v>68453036.220000207</v>
      </c>
      <c r="X67" s="1">
        <v>68445106.382218406</v>
      </c>
      <c r="Y67" s="1">
        <v>68438404.795216396</v>
      </c>
      <c r="Z67" s="1"/>
      <c r="AA67" s="1">
        <v>68456129.293314397</v>
      </c>
      <c r="AB67" s="1">
        <v>68453174.9984027</v>
      </c>
      <c r="AC67" s="1">
        <v>68447342.0485138</v>
      </c>
      <c r="AD67" s="1"/>
      <c r="AE67" s="1">
        <v>68453522.009955004</v>
      </c>
      <c r="AF67" s="1">
        <v>68444867.433078796</v>
      </c>
      <c r="AG67" s="1">
        <v>68432537.334626406</v>
      </c>
      <c r="AH67" s="1"/>
      <c r="AI67" s="1">
        <v>68455134.594119906</v>
      </c>
      <c r="AJ67" s="1">
        <v>68454615.449030206</v>
      </c>
      <c r="AK67" s="1">
        <v>68452571.776984498</v>
      </c>
      <c r="AL67" s="1"/>
      <c r="AM67" s="1">
        <v>68453081.323597699</v>
      </c>
      <c r="AN67" s="1">
        <v>68444784.429855496</v>
      </c>
      <c r="AO67" s="1">
        <v>68438663.627039596</v>
      </c>
      <c r="AQ67" s="1"/>
      <c r="AR67" s="1"/>
      <c r="AS67" s="1"/>
      <c r="AT67" s="1"/>
      <c r="AU67" s="1"/>
    </row>
    <row r="68" spans="1:47" x14ac:dyDescent="0.25">
      <c r="A68" s="7" t="s">
        <v>30</v>
      </c>
      <c r="C68" s="1">
        <v>133756415.685601</v>
      </c>
      <c r="D68" s="1">
        <v>133660515.45787901</v>
      </c>
      <c r="E68" s="1">
        <v>133571644.375347</v>
      </c>
      <c r="F68" s="1"/>
      <c r="G68" s="1">
        <v>133829313.641782</v>
      </c>
      <c r="H68" s="1">
        <v>133794267.522148</v>
      </c>
      <c r="I68" s="1">
        <v>133752401.367911</v>
      </c>
      <c r="J68" s="1"/>
      <c r="K68" s="1">
        <v>133795664.950478</v>
      </c>
      <c r="L68" s="1">
        <v>133729286.71458501</v>
      </c>
      <c r="M68" s="1">
        <v>133672702.061574</v>
      </c>
      <c r="N68" s="1"/>
      <c r="O68" s="1">
        <v>133825732.377837</v>
      </c>
      <c r="P68" s="1">
        <v>133789733.314638</v>
      </c>
      <c r="Q68" s="1">
        <v>133766111.420231</v>
      </c>
      <c r="R68" s="1"/>
      <c r="S68" s="1">
        <v>133860195.20063201</v>
      </c>
      <c r="T68" s="1">
        <v>133851469.785816</v>
      </c>
      <c r="U68" s="1">
        <v>133844014.319104</v>
      </c>
      <c r="V68" s="1"/>
      <c r="W68" s="1">
        <v>133858955.819562</v>
      </c>
      <c r="X68" s="1">
        <v>133846607.43598799</v>
      </c>
      <c r="Y68" s="1">
        <v>133836170.304875</v>
      </c>
      <c r="Z68" s="1"/>
      <c r="AA68" s="1">
        <v>133861608.182576</v>
      </c>
      <c r="AB68" s="1">
        <v>133855061.23153</v>
      </c>
      <c r="AC68" s="1">
        <v>133841837.706292</v>
      </c>
      <c r="AD68" s="1"/>
      <c r="AE68" s="1">
        <v>133856745.649114</v>
      </c>
      <c r="AF68" s="1">
        <v>133839310.720129</v>
      </c>
      <c r="AG68" s="1">
        <v>133814870.802403</v>
      </c>
      <c r="AH68" s="1"/>
      <c r="AI68" s="1">
        <v>133859807.44407</v>
      </c>
      <c r="AJ68" s="1">
        <v>133858680.04997499</v>
      </c>
      <c r="AK68" s="1">
        <v>133854279.382331</v>
      </c>
      <c r="AL68" s="1"/>
      <c r="AM68" s="1">
        <v>133854800.84273</v>
      </c>
      <c r="AN68" s="1">
        <v>133835758.672601</v>
      </c>
      <c r="AO68" s="1">
        <v>133821568.20880499</v>
      </c>
      <c r="AQ68" s="1"/>
      <c r="AR68" s="1"/>
      <c r="AS68" s="1"/>
      <c r="AT68" s="1"/>
      <c r="AU68" s="1"/>
    </row>
    <row r="69" spans="1:47" x14ac:dyDescent="0.25">
      <c r="A69" s="7" t="s">
        <v>6</v>
      </c>
      <c r="C69" s="1">
        <v>60947868.016192503</v>
      </c>
      <c r="D69" s="1">
        <v>60742191.2498862</v>
      </c>
      <c r="E69" s="1">
        <v>60562889.573104203</v>
      </c>
      <c r="F69" s="1"/>
      <c r="G69" s="1">
        <v>61114068.295545503</v>
      </c>
      <c r="H69" s="1">
        <v>61046960.930445597</v>
      </c>
      <c r="I69" s="1">
        <v>60968548.920717902</v>
      </c>
      <c r="J69" s="1"/>
      <c r="K69" s="1">
        <v>61025300.733401999</v>
      </c>
      <c r="L69" s="1">
        <v>60876284.196072198</v>
      </c>
      <c r="M69" s="1">
        <v>60757730.7388018</v>
      </c>
      <c r="N69" s="1"/>
      <c r="O69" s="1">
        <v>61084559.638225898</v>
      </c>
      <c r="P69" s="1">
        <v>60996920.427207001</v>
      </c>
      <c r="Q69" s="1">
        <v>60944347.9030421</v>
      </c>
      <c r="R69" s="1"/>
      <c r="S69" s="1">
        <v>61173910.2791344</v>
      </c>
      <c r="T69" s="1">
        <v>61155840.989214197</v>
      </c>
      <c r="U69" s="1">
        <v>61140359.460904703</v>
      </c>
      <c r="V69" s="1"/>
      <c r="W69" s="1">
        <v>61172139.658816896</v>
      </c>
      <c r="X69" s="1">
        <v>61147846.9153281</v>
      </c>
      <c r="Y69" s="1">
        <v>61127082.405009098</v>
      </c>
      <c r="Z69" s="1"/>
      <c r="AA69" s="1">
        <v>61178078.848415598</v>
      </c>
      <c r="AB69" s="1">
        <v>61165501.622029997</v>
      </c>
      <c r="AC69" s="1">
        <v>61138826.207755201</v>
      </c>
      <c r="AD69" s="1"/>
      <c r="AE69" s="1">
        <v>61171486.996489301</v>
      </c>
      <c r="AF69" s="1">
        <v>61141523.582638301</v>
      </c>
      <c r="AG69" s="1">
        <v>61099738.802278101</v>
      </c>
      <c r="AH69" s="1"/>
      <c r="AI69" s="1">
        <v>61171671.336762503</v>
      </c>
      <c r="AJ69" s="1">
        <v>61166775.0209492</v>
      </c>
      <c r="AK69" s="1">
        <v>61156419.338913299</v>
      </c>
      <c r="AL69" s="1"/>
      <c r="AM69" s="1">
        <v>61164088.802678801</v>
      </c>
      <c r="AN69" s="1">
        <v>61125117.424098499</v>
      </c>
      <c r="AO69" s="1">
        <v>61095776.905606396</v>
      </c>
      <c r="AQ69" s="1"/>
      <c r="AR69" s="1"/>
      <c r="AS69" s="1"/>
      <c r="AT69" s="1"/>
      <c r="AU69" s="1"/>
    </row>
    <row r="70" spans="1:47" x14ac:dyDescent="0.25">
      <c r="A70" s="7" t="s">
        <v>80</v>
      </c>
      <c r="C70" s="1">
        <v>6763005.9756068597</v>
      </c>
      <c r="D70" s="1">
        <v>6597662.3361954195</v>
      </c>
      <c r="E70" s="1">
        <v>6460018.6330935899</v>
      </c>
      <c r="F70" s="1"/>
      <c r="G70" s="1">
        <v>6908900.8496819995</v>
      </c>
      <c r="H70" s="1">
        <v>6866154.2357373703</v>
      </c>
      <c r="I70" s="1">
        <v>6816766.2340502897</v>
      </c>
      <c r="J70" s="1"/>
      <c r="K70" s="1">
        <v>6815565.2781441398</v>
      </c>
      <c r="L70" s="1">
        <v>6686472.3443091596</v>
      </c>
      <c r="M70" s="1">
        <v>6587555.0793925701</v>
      </c>
      <c r="N70" s="1"/>
      <c r="O70" s="1">
        <v>6862775.9031890798</v>
      </c>
      <c r="P70" s="1">
        <v>6783002.27742681</v>
      </c>
      <c r="Q70" s="1">
        <v>6736509.5584941199</v>
      </c>
      <c r="R70" s="1"/>
      <c r="S70" s="1">
        <v>6952174.6302185599</v>
      </c>
      <c r="T70" s="1">
        <v>6942113.2976286598</v>
      </c>
      <c r="U70" s="1">
        <v>6933325.5966294799</v>
      </c>
      <c r="V70" s="1"/>
      <c r="W70" s="1">
        <v>6943949.9326961804</v>
      </c>
      <c r="X70" s="1">
        <v>6922739.1307571903</v>
      </c>
      <c r="Y70" s="1">
        <v>6904660.7257110402</v>
      </c>
      <c r="Z70" s="1"/>
      <c r="AA70" s="1">
        <v>6949425.5893220799</v>
      </c>
      <c r="AB70" s="1">
        <v>6938983.5472133299</v>
      </c>
      <c r="AC70" s="1">
        <v>6916015.9051792398</v>
      </c>
      <c r="AD70" s="1"/>
      <c r="AE70" s="1">
        <v>6952357.9672079599</v>
      </c>
      <c r="AF70" s="1">
        <v>6936829.1163461301</v>
      </c>
      <c r="AG70" s="1">
        <v>6915328.8921735901</v>
      </c>
      <c r="AH70" s="1"/>
      <c r="AI70" s="1">
        <v>6944192.55945908</v>
      </c>
      <c r="AJ70" s="1">
        <v>6940423.2129070498</v>
      </c>
      <c r="AK70" s="1">
        <v>6932149.4626855804</v>
      </c>
      <c r="AL70" s="1"/>
      <c r="AM70" s="1">
        <v>6938724.8982003797</v>
      </c>
      <c r="AN70" s="1">
        <v>6906467.0227628201</v>
      </c>
      <c r="AO70" s="1">
        <v>6881956.3160077799</v>
      </c>
      <c r="AQ70" s="1"/>
      <c r="AR70" s="1"/>
      <c r="AS70" s="1"/>
      <c r="AT70" s="1"/>
      <c r="AU70" s="1"/>
    </row>
    <row r="71" spans="1:47" x14ac:dyDescent="0.2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1"/>
      <c r="AT71" s="1"/>
      <c r="AU71" s="1"/>
    </row>
    <row r="72" spans="1:47" ht="15.75" x14ac:dyDescent="0.25">
      <c r="C72" s="20" t="s">
        <v>95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1"/>
      <c r="AT72" s="1"/>
      <c r="AU72" s="1"/>
    </row>
    <row r="73" spans="1:47" x14ac:dyDescent="0.25">
      <c r="D73" t="s">
        <v>0</v>
      </c>
      <c r="H73" t="s">
        <v>3</v>
      </c>
      <c r="L73" t="s">
        <v>4</v>
      </c>
      <c r="P73" t="s">
        <v>13</v>
      </c>
      <c r="T73" t="s">
        <v>14</v>
      </c>
      <c r="X73" t="s">
        <v>5</v>
      </c>
      <c r="AB73" t="s">
        <v>15</v>
      </c>
      <c r="AF73" t="s">
        <v>34</v>
      </c>
      <c r="AJ73" t="s">
        <v>1</v>
      </c>
      <c r="AN73" t="s">
        <v>2</v>
      </c>
      <c r="AU73" s="1"/>
    </row>
    <row r="74" spans="1:47" x14ac:dyDescent="0.25">
      <c r="A74" s="7" t="s">
        <v>26</v>
      </c>
      <c r="C74" s="1">
        <f t="shared" ref="C74:E80" si="14">$B5-C64</f>
        <v>99220.18400169909</v>
      </c>
      <c r="D74" s="1">
        <f t="shared" si="14"/>
        <v>184762.45627550781</v>
      </c>
      <c r="E74" s="1">
        <f t="shared" si="14"/>
        <v>266097.92161950469</v>
      </c>
      <c r="F74" s="1"/>
      <c r="G74" s="1">
        <f t="shared" ref="G74:I80" si="15">$B5-G64</f>
        <v>40944.734664201736</v>
      </c>
      <c r="H74" s="1">
        <f t="shared" si="15"/>
        <v>77652.702077299356</v>
      </c>
      <c r="I74" s="1">
        <f t="shared" si="15"/>
        <v>121216.40868030488</v>
      </c>
      <c r="J74" s="1"/>
      <c r="K74" s="1">
        <f t="shared" ref="K74:M80" si="16">$B5-K64</f>
        <v>60398.878433212638</v>
      </c>
      <c r="L74" s="1">
        <f t="shared" si="16"/>
        <v>115161.4551551044</v>
      </c>
      <c r="M74" s="1">
        <f t="shared" si="16"/>
        <v>163181.1131850034</v>
      </c>
      <c r="N74" s="1"/>
      <c r="O74" s="1">
        <f t="shared" ref="O74:Q80" si="17">$B5-O64</f>
        <v>34210.237009108067</v>
      </c>
      <c r="P74" s="1">
        <f t="shared" si="17"/>
        <v>61885.725647509098</v>
      </c>
      <c r="Q74" s="1">
        <f t="shared" si="17"/>
        <v>80703.515207111835</v>
      </c>
      <c r="R74" s="1"/>
      <c r="S74" s="1">
        <f t="shared" ref="S74:U80" si="18">$B5-S64</f>
        <v>12474.543154701591</v>
      </c>
      <c r="T74" s="1">
        <f t="shared" si="18"/>
        <v>22874.754321411252</v>
      </c>
      <c r="U74" s="1">
        <f t="shared" si="18"/>
        <v>31670.189277812839</v>
      </c>
      <c r="V74" s="1"/>
      <c r="W74" s="1">
        <f t="shared" ref="W74:Y80" si="19">$B5-W64</f>
        <v>10156.715630203485</v>
      </c>
      <c r="X74" s="1">
        <f t="shared" si="19"/>
        <v>20948.513676807284</v>
      </c>
      <c r="Y74" s="1">
        <f t="shared" si="19"/>
        <v>30117.133355513215</v>
      </c>
      <c r="Z74" s="1"/>
      <c r="AA74" s="1">
        <f t="shared" ref="AA74:AC80" si="20">$B5-AA64</f>
        <v>7641.6158852130175</v>
      </c>
      <c r="AB74" s="1">
        <f t="shared" si="20"/>
        <v>13281.695098102093</v>
      </c>
      <c r="AC74" s="1">
        <f t="shared" si="20"/>
        <v>24557.652482613921</v>
      </c>
      <c r="AD74" s="1"/>
      <c r="AE74" s="1">
        <f t="shared" ref="AE74:AG80" si="21">$B5-AE64</f>
        <v>14646.143261402845</v>
      </c>
      <c r="AF74" s="1">
        <f t="shared" si="21"/>
        <v>32137.324458107352</v>
      </c>
      <c r="AG74" s="1">
        <f t="shared" si="21"/>
        <v>56838.663609206676</v>
      </c>
      <c r="AH74" s="1"/>
      <c r="AI74" s="1">
        <f t="shared" ref="AI74:AK80" si="22">$B5-AI64</f>
        <v>7779.3088450133801</v>
      </c>
      <c r="AJ74" s="1">
        <f t="shared" si="22"/>
        <v>9564.0916279107332</v>
      </c>
      <c r="AK74" s="1">
        <f t="shared" si="22"/>
        <v>14166.832990705967</v>
      </c>
      <c r="AL74" s="1"/>
      <c r="AM74" s="1">
        <f t="shared" ref="AM74:AO80" si="23">$B5-AM64</f>
        <v>14219.19386421144</v>
      </c>
      <c r="AN74" s="1">
        <f t="shared" si="23"/>
        <v>31225.050968110561</v>
      </c>
      <c r="AO74" s="1">
        <f t="shared" si="23"/>
        <v>43845.927425712347</v>
      </c>
      <c r="AU74" s="1"/>
    </row>
    <row r="75" spans="1:47" x14ac:dyDescent="0.25">
      <c r="A75" s="7" t="s">
        <v>27</v>
      </c>
      <c r="C75" s="1">
        <f t="shared" si="14"/>
        <v>17342.633478401229</v>
      </c>
      <c r="D75" s="1">
        <f t="shared" si="14"/>
        <v>33014.892499400303</v>
      </c>
      <c r="E75" s="1">
        <f t="shared" si="14"/>
        <v>48407.572283500805</v>
      </c>
      <c r="F75" s="1"/>
      <c r="G75" s="1">
        <f t="shared" si="15"/>
        <v>11174.079553401098</v>
      </c>
      <c r="H75" s="1">
        <f t="shared" si="15"/>
        <v>21522.429008200765</v>
      </c>
      <c r="I75" s="1">
        <f t="shared" si="15"/>
        <v>33013.154001800343</v>
      </c>
      <c r="J75" s="1"/>
      <c r="K75" s="1">
        <f t="shared" si="16"/>
        <v>6658.0868830997497</v>
      </c>
      <c r="L75" s="1">
        <f t="shared" si="16"/>
        <v>13439.075509101152</v>
      </c>
      <c r="M75" s="1">
        <f t="shared" si="16"/>
        <v>19910.81481849961</v>
      </c>
      <c r="N75" s="1"/>
      <c r="O75" s="1">
        <f t="shared" si="17"/>
        <v>1577.0291064996272</v>
      </c>
      <c r="P75" s="1">
        <f t="shared" si="17"/>
        <v>2855.075875300914</v>
      </c>
      <c r="Q75" s="1">
        <f t="shared" si="17"/>
        <v>3836.4755026996136</v>
      </c>
      <c r="R75" s="1"/>
      <c r="S75" s="1">
        <f t="shared" si="18"/>
        <v>3841.1088804006577</v>
      </c>
      <c r="T75" s="1">
        <f t="shared" si="18"/>
        <v>7360.2670406997204</v>
      </c>
      <c r="U75" s="1">
        <f t="shared" si="18"/>
        <v>10629.560599800199</v>
      </c>
      <c r="V75" s="1"/>
      <c r="W75" s="1">
        <f t="shared" si="19"/>
        <v>1360.6327801998705</v>
      </c>
      <c r="X75" s="1">
        <f t="shared" si="19"/>
        <v>3024.27290529944</v>
      </c>
      <c r="Y75" s="1">
        <f t="shared" si="19"/>
        <v>4492.8471969999373</v>
      </c>
      <c r="Z75" s="1"/>
      <c r="AA75" s="1">
        <f t="shared" si="20"/>
        <v>991.00754510052502</v>
      </c>
      <c r="AB75" s="1">
        <f t="shared" si="20"/>
        <v>1748.5840769000351</v>
      </c>
      <c r="AC75" s="1">
        <f t="shared" si="20"/>
        <v>3018.5802100002766</v>
      </c>
      <c r="AD75" s="1"/>
      <c r="AE75" s="1">
        <f t="shared" si="21"/>
        <v>3737.414791001007</v>
      </c>
      <c r="AF75" s="1">
        <f t="shared" si="21"/>
        <v>8063.6817649006844</v>
      </c>
      <c r="AG75" s="1">
        <f t="shared" si="21"/>
        <v>14334.343780100346</v>
      </c>
      <c r="AH75" s="1"/>
      <c r="AI75" s="1">
        <f t="shared" si="22"/>
        <v>3736.9990462008864</v>
      </c>
      <c r="AJ75" s="1">
        <f t="shared" si="22"/>
        <v>6129.9437361005694</v>
      </c>
      <c r="AK75" s="1">
        <f t="shared" si="22"/>
        <v>7959.7045860011131</v>
      </c>
      <c r="AL75" s="1"/>
      <c r="AM75" s="1">
        <f t="shared" si="23"/>
        <v>2485.7833396010101</v>
      </c>
      <c r="AN75" s="1">
        <f t="shared" si="23"/>
        <v>5356.187716299668</v>
      </c>
      <c r="AO75" s="1">
        <f t="shared" si="23"/>
        <v>7465.075834101066</v>
      </c>
      <c r="AU75" s="1"/>
    </row>
    <row r="76" spans="1:47" x14ac:dyDescent="0.25">
      <c r="A76" s="7" t="s">
        <v>28</v>
      </c>
      <c r="C76" s="1">
        <f t="shared" si="14"/>
        <v>72744.839338004589</v>
      </c>
      <c r="D76" s="1">
        <f t="shared" si="14"/>
        <v>131892.49761600792</v>
      </c>
      <c r="E76" s="1">
        <f t="shared" si="14"/>
        <v>181331.56856900454</v>
      </c>
      <c r="F76" s="1"/>
      <c r="G76" s="1">
        <f t="shared" si="15"/>
        <v>26919.023928001523</v>
      </c>
      <c r="H76" s="1">
        <f t="shared" si="15"/>
        <v>49576.6125100106</v>
      </c>
      <c r="I76" s="1">
        <f t="shared" si="15"/>
        <v>76108.619086012244</v>
      </c>
      <c r="J76" s="1"/>
      <c r="K76" s="1">
        <f t="shared" si="16"/>
        <v>47052.551495999098</v>
      </c>
      <c r="L76" s="1">
        <f t="shared" si="16"/>
        <v>86852.32922001183</v>
      </c>
      <c r="M76" s="1">
        <f t="shared" si="16"/>
        <v>115416.99576500058</v>
      </c>
      <c r="N76" s="1"/>
      <c r="O76" s="1">
        <f t="shared" si="17"/>
        <v>27579.578338012099</v>
      </c>
      <c r="P76" s="1">
        <f t="shared" si="17"/>
        <v>48262.446038007736</v>
      </c>
      <c r="Q76" s="1">
        <f t="shared" si="17"/>
        <v>57191.431230008602</v>
      </c>
      <c r="R76" s="1"/>
      <c r="S76" s="1">
        <f t="shared" si="18"/>
        <v>8646.9439280033112</v>
      </c>
      <c r="T76" s="1">
        <f t="shared" si="18"/>
        <v>15780.795984998345</v>
      </c>
      <c r="U76" s="1">
        <f t="shared" si="18"/>
        <v>21742.821038007736</v>
      </c>
      <c r="V76" s="1"/>
      <c r="W76" s="1">
        <f t="shared" si="19"/>
        <v>6516.6876019984484</v>
      </c>
      <c r="X76" s="1">
        <f t="shared" si="19"/>
        <v>13054.57506300509</v>
      </c>
      <c r="Y76" s="1">
        <f t="shared" si="19"/>
        <v>18573.286327004433</v>
      </c>
      <c r="Z76" s="1"/>
      <c r="AA76" s="1">
        <f t="shared" si="20"/>
        <v>4604.6290519982576</v>
      </c>
      <c r="AB76" s="1">
        <f t="shared" si="20"/>
        <v>8126.7672840058804</v>
      </c>
      <c r="AC76" s="1">
        <f t="shared" si="20"/>
        <v>14467.831287011504</v>
      </c>
      <c r="AD76" s="1"/>
      <c r="AE76" s="1">
        <f t="shared" si="21"/>
        <v>10306.95301900804</v>
      </c>
      <c r="AF76" s="1">
        <f t="shared" si="21"/>
        <v>22764.025865003467</v>
      </c>
      <c r="AG76" s="1">
        <f t="shared" si="21"/>
        <v>40139.203354001045</v>
      </c>
      <c r="AH76" s="1"/>
      <c r="AI76" s="1">
        <f t="shared" si="22"/>
        <v>7067.2419980019331</v>
      </c>
      <c r="AJ76" s="1">
        <f t="shared" si="22"/>
        <v>8798.2032060027122</v>
      </c>
      <c r="AK76" s="1">
        <f t="shared" si="22"/>
        <v>11815.261248007417</v>
      </c>
      <c r="AL76" s="1"/>
      <c r="AM76" s="1">
        <f t="shared" si="23"/>
        <v>9367.648419007659</v>
      </c>
      <c r="AN76" s="1">
        <f t="shared" si="23"/>
        <v>20025.728637009859</v>
      </c>
      <c r="AO76" s="1">
        <f t="shared" si="23"/>
        <v>27786.402009010315</v>
      </c>
    </row>
    <row r="77" spans="1:47" x14ac:dyDescent="0.25">
      <c r="A77" s="7" t="s">
        <v>92</v>
      </c>
      <c r="C77" s="1">
        <f t="shared" si="14"/>
        <v>59129.03718739748</v>
      </c>
      <c r="D77" s="1">
        <f t="shared" si="14"/>
        <v>110832.42096869648</v>
      </c>
      <c r="E77" s="1">
        <f t="shared" si="14"/>
        <v>161097.27195489407</v>
      </c>
      <c r="F77" s="1"/>
      <c r="G77" s="1">
        <f t="shared" si="15"/>
        <v>20936.025190100074</v>
      </c>
      <c r="H77" s="1">
        <f t="shared" si="15"/>
        <v>40040.084710001945</v>
      </c>
      <c r="I77" s="1">
        <f t="shared" si="15"/>
        <v>62549.460646599531</v>
      </c>
      <c r="J77" s="1"/>
      <c r="K77" s="1">
        <f t="shared" si="16"/>
        <v>39213.357435405254</v>
      </c>
      <c r="L77" s="1">
        <f t="shared" si="16"/>
        <v>74691.145690903068</v>
      </c>
      <c r="M77" s="1">
        <f t="shared" si="16"/>
        <v>107508.16623580456</v>
      </c>
      <c r="N77" s="1"/>
      <c r="O77" s="1">
        <f t="shared" si="17"/>
        <v>26158.490638494492</v>
      </c>
      <c r="P77" s="1">
        <f t="shared" si="17"/>
        <v>48448.682911202312</v>
      </c>
      <c r="Q77" s="1">
        <f t="shared" si="17"/>
        <v>66836.419237405062</v>
      </c>
      <c r="R77" s="1"/>
      <c r="S77" s="1">
        <f t="shared" si="18"/>
        <v>4051.5690249949694</v>
      </c>
      <c r="T77" s="1">
        <f t="shared" si="18"/>
        <v>7484.4417344033718</v>
      </c>
      <c r="U77" s="1">
        <f t="shared" si="18"/>
        <v>10438.187701404095</v>
      </c>
      <c r="V77" s="1"/>
      <c r="W77" s="1">
        <f t="shared" si="19"/>
        <v>7097.3083470910788</v>
      </c>
      <c r="X77" s="1">
        <f t="shared" si="19"/>
        <v>15027.146128892899</v>
      </c>
      <c r="Y77" s="1">
        <f t="shared" si="19"/>
        <v>21728.733130902052</v>
      </c>
      <c r="Z77" s="1"/>
      <c r="AA77" s="1">
        <f t="shared" si="20"/>
        <v>4004.2350329011679</v>
      </c>
      <c r="AB77" s="1">
        <f t="shared" si="20"/>
        <v>6958.5299445986748</v>
      </c>
      <c r="AC77" s="1">
        <f t="shared" si="20"/>
        <v>12791.479833498597</v>
      </c>
      <c r="AD77" s="1"/>
      <c r="AE77" s="1">
        <f t="shared" si="21"/>
        <v>6611.5183922946453</v>
      </c>
      <c r="AF77" s="1">
        <f t="shared" si="21"/>
        <v>15266.095268502831</v>
      </c>
      <c r="AG77" s="1">
        <f t="shared" si="21"/>
        <v>27596.193720892072</v>
      </c>
      <c r="AH77" s="1"/>
      <c r="AI77" s="1">
        <f t="shared" si="22"/>
        <v>4998.9342273920774</v>
      </c>
      <c r="AJ77" s="1">
        <f t="shared" si="22"/>
        <v>5518.0793170928955</v>
      </c>
      <c r="AK77" s="1">
        <f t="shared" si="22"/>
        <v>7561.7513628005981</v>
      </c>
      <c r="AL77" s="1"/>
      <c r="AM77" s="1">
        <f t="shared" si="23"/>
        <v>7052.2047495990992</v>
      </c>
      <c r="AN77" s="1">
        <f t="shared" si="23"/>
        <v>15349.098491802812</v>
      </c>
      <c r="AO77" s="1">
        <f t="shared" si="23"/>
        <v>21469.901307702065</v>
      </c>
    </row>
    <row r="78" spans="1:47" x14ac:dyDescent="0.25">
      <c r="A78" s="7" t="s">
        <v>30</v>
      </c>
      <c r="C78" s="1">
        <f t="shared" si="14"/>
        <v>114146.65283299983</v>
      </c>
      <c r="D78" s="1">
        <f t="shared" si="14"/>
        <v>210046.88055498898</v>
      </c>
      <c r="E78" s="1">
        <f t="shared" si="14"/>
        <v>298917.9630869925</v>
      </c>
      <c r="F78" s="1"/>
      <c r="G78" s="1">
        <f t="shared" si="15"/>
        <v>41248.696651995182</v>
      </c>
      <c r="H78" s="1">
        <f t="shared" si="15"/>
        <v>76294.816285997629</v>
      </c>
      <c r="I78" s="1">
        <f t="shared" si="15"/>
        <v>118160.97052299976</v>
      </c>
      <c r="J78" s="1"/>
      <c r="K78" s="1">
        <f t="shared" si="16"/>
        <v>74897.387955993414</v>
      </c>
      <c r="L78" s="1">
        <f t="shared" si="16"/>
        <v>141275.62384898961</v>
      </c>
      <c r="M78" s="1">
        <f t="shared" si="16"/>
        <v>197860.2768599987</v>
      </c>
      <c r="N78" s="1"/>
      <c r="O78" s="1">
        <f t="shared" si="17"/>
        <v>44829.960596993566</v>
      </c>
      <c r="P78" s="1">
        <f t="shared" si="17"/>
        <v>80829.023795992136</v>
      </c>
      <c r="Q78" s="1">
        <f t="shared" si="17"/>
        <v>104450.91820299625</v>
      </c>
      <c r="R78" s="1"/>
      <c r="S78" s="1">
        <f t="shared" si="18"/>
        <v>10367.137801989913</v>
      </c>
      <c r="T78" s="1">
        <f t="shared" si="18"/>
        <v>19092.552617996931</v>
      </c>
      <c r="U78" s="1">
        <f t="shared" si="18"/>
        <v>26548.019329994917</v>
      </c>
      <c r="V78" s="1"/>
      <c r="W78" s="1">
        <f t="shared" si="19"/>
        <v>11606.518871992826</v>
      </c>
      <c r="X78" s="1">
        <f t="shared" si="19"/>
        <v>23954.902446001768</v>
      </c>
      <c r="Y78" s="1">
        <f t="shared" si="19"/>
        <v>34392.033558994532</v>
      </c>
      <c r="Z78" s="1"/>
      <c r="AA78" s="1">
        <f t="shared" si="20"/>
        <v>8954.1558579951525</v>
      </c>
      <c r="AB78" s="1">
        <f t="shared" si="20"/>
        <v>15501.106904000044</v>
      </c>
      <c r="AC78" s="1">
        <f t="shared" si="20"/>
        <v>28724.63214199245</v>
      </c>
      <c r="AD78" s="1"/>
      <c r="AE78" s="1">
        <f t="shared" si="21"/>
        <v>13816.689319998026</v>
      </c>
      <c r="AF78" s="1">
        <f t="shared" si="21"/>
        <v>31251.618304997683</v>
      </c>
      <c r="AG78" s="1">
        <f t="shared" si="21"/>
        <v>55691.536030992866</v>
      </c>
      <c r="AH78" s="1"/>
      <c r="AI78" s="1">
        <f t="shared" si="22"/>
        <v>10754.894363999367</v>
      </c>
      <c r="AJ78" s="1">
        <f t="shared" si="22"/>
        <v>11882.288459002972</v>
      </c>
      <c r="AK78" s="1">
        <f t="shared" si="22"/>
        <v>16282.956102997065</v>
      </c>
      <c r="AL78" s="1"/>
      <c r="AM78" s="1">
        <f t="shared" si="23"/>
        <v>15761.495703995228</v>
      </c>
      <c r="AN78" s="1">
        <f t="shared" si="23"/>
        <v>34803.665832996368</v>
      </c>
      <c r="AO78" s="1">
        <f t="shared" si="23"/>
        <v>48994.129629001021</v>
      </c>
    </row>
    <row r="79" spans="1:47" x14ac:dyDescent="0.25">
      <c r="A79" s="7" t="s">
        <v>6</v>
      </c>
      <c r="C79" s="1">
        <f t="shared" si="14"/>
        <v>247471.18738839775</v>
      </c>
      <c r="D79" s="1">
        <f t="shared" si="14"/>
        <v>453147.95369470119</v>
      </c>
      <c r="E79" s="1">
        <f t="shared" si="14"/>
        <v>632449.63047669828</v>
      </c>
      <c r="F79" s="1"/>
      <c r="G79" s="1">
        <f t="shared" si="15"/>
        <v>81270.90803539753</v>
      </c>
      <c r="H79" s="1">
        <f t="shared" si="15"/>
        <v>148378.27313530445</v>
      </c>
      <c r="I79" s="1">
        <f t="shared" si="15"/>
        <v>226790.28286299855</v>
      </c>
      <c r="J79" s="1"/>
      <c r="K79" s="1">
        <f t="shared" si="16"/>
        <v>170038.47017890215</v>
      </c>
      <c r="L79" s="1">
        <f t="shared" si="16"/>
        <v>319055.00750870258</v>
      </c>
      <c r="M79" s="1">
        <f t="shared" si="16"/>
        <v>437608.46477910131</v>
      </c>
      <c r="N79" s="1"/>
      <c r="O79" s="1">
        <f t="shared" si="17"/>
        <v>110779.56535500288</v>
      </c>
      <c r="P79" s="1">
        <f t="shared" si="17"/>
        <v>198418.77637390047</v>
      </c>
      <c r="Q79" s="1">
        <f t="shared" si="17"/>
        <v>250991.30053880066</v>
      </c>
      <c r="R79" s="1"/>
      <c r="S79" s="1">
        <f t="shared" si="18"/>
        <v>21428.924446500838</v>
      </c>
      <c r="T79" s="1">
        <f t="shared" si="18"/>
        <v>39498.214366704226</v>
      </c>
      <c r="U79" s="1">
        <f t="shared" si="18"/>
        <v>54979.742676198483</v>
      </c>
      <c r="V79" s="1"/>
      <c r="W79" s="1">
        <f t="shared" si="19"/>
        <v>23199.544764004648</v>
      </c>
      <c r="X79" s="1">
        <f t="shared" si="19"/>
        <v>47492.288252800703</v>
      </c>
      <c r="Y79" s="1">
        <f t="shared" si="19"/>
        <v>68256.798571802676</v>
      </c>
      <c r="Z79" s="1"/>
      <c r="AA79" s="1">
        <f t="shared" si="20"/>
        <v>17260.355165302753</v>
      </c>
      <c r="AB79" s="1">
        <f t="shared" si="20"/>
        <v>29837.581550903618</v>
      </c>
      <c r="AC79" s="1">
        <f t="shared" si="20"/>
        <v>56512.995825700462</v>
      </c>
      <c r="AD79" s="1"/>
      <c r="AE79" s="1">
        <f t="shared" si="21"/>
        <v>23852.207091599703</v>
      </c>
      <c r="AF79" s="1">
        <f t="shared" si="21"/>
        <v>53815.620942600071</v>
      </c>
      <c r="AG79" s="1">
        <f t="shared" si="21"/>
        <v>95600.401302799582</v>
      </c>
      <c r="AH79" s="1"/>
      <c r="AI79" s="1">
        <f t="shared" si="22"/>
        <v>23667.866818398237</v>
      </c>
      <c r="AJ79" s="1">
        <f t="shared" si="22"/>
        <v>28564.182631701231</v>
      </c>
      <c r="AK79" s="1">
        <f t="shared" si="22"/>
        <v>38919.864667601883</v>
      </c>
      <c r="AL79" s="1"/>
      <c r="AM79" s="1">
        <f t="shared" si="23"/>
        <v>31250.400902099907</v>
      </c>
      <c r="AN79" s="1">
        <f t="shared" si="23"/>
        <v>70221.779482401907</v>
      </c>
      <c r="AO79" s="1">
        <f t="shared" si="23"/>
        <v>99562.29797450453</v>
      </c>
    </row>
    <row r="80" spans="1:47" x14ac:dyDescent="0.25">
      <c r="A80" s="7" t="s">
        <v>118</v>
      </c>
      <c r="C80" s="1">
        <f t="shared" si="14"/>
        <v>200903.71799882036</v>
      </c>
      <c r="D80" s="1">
        <f t="shared" si="14"/>
        <v>366247.35741026048</v>
      </c>
      <c r="E80" s="1">
        <f t="shared" si="14"/>
        <v>503891.0605120901</v>
      </c>
      <c r="F80" s="1"/>
      <c r="G80" s="1">
        <f t="shared" si="15"/>
        <v>55008.843923680484</v>
      </c>
      <c r="H80" s="1">
        <f t="shared" si="15"/>
        <v>97755.457868309692</v>
      </c>
      <c r="I80" s="1">
        <f t="shared" si="15"/>
        <v>147143.45955539029</v>
      </c>
      <c r="J80" s="1"/>
      <c r="K80" s="1">
        <f t="shared" si="16"/>
        <v>148344.41546154022</v>
      </c>
      <c r="L80" s="1">
        <f t="shared" si="16"/>
        <v>277437.34929652046</v>
      </c>
      <c r="M80" s="1">
        <f t="shared" si="16"/>
        <v>376354.61421310995</v>
      </c>
      <c r="N80" s="1"/>
      <c r="O80" s="1">
        <f t="shared" si="17"/>
        <v>101133.79041660018</v>
      </c>
      <c r="P80" s="1">
        <f t="shared" si="17"/>
        <v>180907.41617887001</v>
      </c>
      <c r="Q80" s="1">
        <f t="shared" si="17"/>
        <v>227400.13511156011</v>
      </c>
      <c r="R80" s="1"/>
      <c r="S80" s="1">
        <f t="shared" si="18"/>
        <v>11735.063387120143</v>
      </c>
      <c r="T80" s="1">
        <f t="shared" si="18"/>
        <v>21796.395977020264</v>
      </c>
      <c r="U80" s="1">
        <f t="shared" si="18"/>
        <v>30584.096976200119</v>
      </c>
      <c r="V80" s="1"/>
      <c r="W80" s="1">
        <f t="shared" si="19"/>
        <v>19959.760909499601</v>
      </c>
      <c r="X80" s="1">
        <f t="shared" si="19"/>
        <v>41170.562848489732</v>
      </c>
      <c r="Y80" s="1">
        <f t="shared" si="19"/>
        <v>59248.96789463982</v>
      </c>
      <c r="Z80" s="1"/>
      <c r="AA80" s="1">
        <f t="shared" si="20"/>
        <v>14484.104283600114</v>
      </c>
      <c r="AB80" s="1">
        <f t="shared" si="20"/>
        <v>24926.146392350085</v>
      </c>
      <c r="AC80" s="1">
        <f t="shared" si="20"/>
        <v>47893.788426440209</v>
      </c>
      <c r="AD80" s="1"/>
      <c r="AE80" s="1">
        <f t="shared" si="21"/>
        <v>11551.726397720166</v>
      </c>
      <c r="AF80" s="1">
        <f t="shared" si="21"/>
        <v>27080.577259549871</v>
      </c>
      <c r="AG80" s="1">
        <f t="shared" si="21"/>
        <v>48580.80143208988</v>
      </c>
      <c r="AH80" s="1"/>
      <c r="AI80" s="1">
        <f t="shared" si="22"/>
        <v>19717.13414660003</v>
      </c>
      <c r="AJ80" s="1">
        <f t="shared" si="22"/>
        <v>23486.480698630214</v>
      </c>
      <c r="AK80" s="1">
        <f t="shared" si="22"/>
        <v>31760.230920099653</v>
      </c>
      <c r="AL80" s="1"/>
      <c r="AM80" s="1">
        <f t="shared" si="23"/>
        <v>25184.795405300334</v>
      </c>
      <c r="AN80" s="1">
        <f t="shared" si="23"/>
        <v>57442.670842859894</v>
      </c>
      <c r="AO80" s="1">
        <f t="shared" si="23"/>
        <v>81953.377597900108</v>
      </c>
    </row>
    <row r="81" spans="1:45" x14ac:dyDescent="0.25">
      <c r="C81" s="6">
        <f>SUM(C74:C78)/$B$32</f>
        <v>5.2066060990341355E-2</v>
      </c>
      <c r="D81" s="6">
        <f>SUM(D74:D78)/$B$32</f>
        <v>9.6289179127395375E-2</v>
      </c>
      <c r="E81" s="6">
        <f>SUM(E74:E78)/$B$32</f>
        <v>0.1372579972413441</v>
      </c>
      <c r="F81" s="6"/>
      <c r="G81" s="6">
        <f>SUM(G74:G78)/$B$32</f>
        <v>2.0279206107076824E-2</v>
      </c>
      <c r="H81" s="6">
        <f>SUM(H74:H78)/$B$32</f>
        <v>3.806577860062077E-2</v>
      </c>
      <c r="I81" s="6">
        <f>SUM(I74:I78)/$B$32</f>
        <v>5.9025551884330951E-2</v>
      </c>
      <c r="J81" s="6"/>
      <c r="K81" s="6">
        <f>SUM(K74:K78)/$B$32</f>
        <v>3.2771858373359469E-2</v>
      </c>
      <c r="L81" s="6">
        <f>SUM(L74:L78)/$B$32</f>
        <v>6.1950778859215211E-2</v>
      </c>
      <c r="M81" s="6">
        <f>SUM(M74:M78)/$B$32</f>
        <v>8.6715278260829962E-2</v>
      </c>
      <c r="N81" s="6"/>
      <c r="O81" s="6">
        <f>SUM(O74:O78)/$B$32</f>
        <v>1.9293084143878859E-2</v>
      </c>
      <c r="P81" s="6">
        <f>SUM(P74:P78)/$B$32</f>
        <v>3.479093855718389E-2</v>
      </c>
      <c r="Q81" s="6">
        <f>SUM(Q74:Q78)/$B$32</f>
        <v>4.4948710301002066E-2</v>
      </c>
      <c r="R81" s="6"/>
      <c r="S81" s="6">
        <f>SUM(S74:S78)/$B$32</f>
        <v>5.6550565017020162E-3</v>
      </c>
      <c r="T81" s="6">
        <f>SUM(T74:T78)/$B$32</f>
        <v>1.0424146046317206E-2</v>
      </c>
      <c r="U81" s="6">
        <f>SUM(U74:U78)/$B$32</f>
        <v>1.4507479618781585E-2</v>
      </c>
      <c r="V81" s="6"/>
      <c r="W81" s="6">
        <f>SUM(W74:W78)/$B$32</f>
        <v>5.2754651981226537E-3</v>
      </c>
      <c r="X81" s="6">
        <f>SUM(X74:X78)/$B$32</f>
        <v>1.091476104145909E-2</v>
      </c>
      <c r="Y81" s="6">
        <f>SUM(Y74:Y78)/$B$32</f>
        <v>1.5695785611605242E-2</v>
      </c>
      <c r="Z81" s="6"/>
      <c r="AA81" s="6">
        <f>SUM(AA74:AA78)/$B$32</f>
        <v>3.7616288156724969E-3</v>
      </c>
      <c r="AB81" s="6">
        <f>SUM(AB74:AB78)/$B$32</f>
        <v>6.5504415356638541E-3</v>
      </c>
      <c r="AC81" s="6">
        <f>SUM(AC74:AC78)/$B$32</f>
        <v>1.1999032100005908E-2</v>
      </c>
      <c r="AD81" s="6"/>
      <c r="AE81" s="6">
        <f>SUM(AE74:AE78)/$B$32</f>
        <v>7.0533250637649491E-3</v>
      </c>
      <c r="AF81" s="6">
        <f>SUM(AF74:AF78)/$B$32</f>
        <v>1.5721448220679848E-2</v>
      </c>
      <c r="AG81" s="6">
        <f>SUM(AG74:AG78)/$B$32</f>
        <v>2.7944064334130662E-2</v>
      </c>
      <c r="AH81" s="6"/>
      <c r="AI81" s="6">
        <f>SUM(AI74:AI78)/$B$32</f>
        <v>4.9307615967703541E-3</v>
      </c>
      <c r="AJ81" s="6">
        <f>SUM(AJ74:AJ78)/$B$32</f>
        <v>6.0156734060718905E-3</v>
      </c>
      <c r="AK81" s="6">
        <f>SUM(AK74:AK78)/$B$32</f>
        <v>8.2979976526077418E-3</v>
      </c>
      <c r="AL81" s="6"/>
      <c r="AM81" s="6">
        <f>SUM(AM74:AM78)/$B$32</f>
        <v>7.0199540527216102E-3</v>
      </c>
      <c r="AN81" s="6">
        <f>SUM(AN74:AN78)/$B$32</f>
        <v>1.5330430224310215E-2</v>
      </c>
      <c r="AO81" s="6">
        <f>SUM(AO74:AO78)/$B$32</f>
        <v>2.147664785815008E-2</v>
      </c>
    </row>
    <row r="82" spans="1:45" x14ac:dyDescent="0.25">
      <c r="C82" s="6"/>
      <c r="D82" s="6"/>
      <c r="E82" s="6"/>
      <c r="AQ82">
        <v>200000</v>
      </c>
      <c r="AR82">
        <v>250000</v>
      </c>
      <c r="AS82">
        <v>300000</v>
      </c>
    </row>
    <row r="83" spans="1:45" x14ac:dyDescent="0.25">
      <c r="C83" s="8">
        <f>SUM(C74:C78)</f>
        <v>362583.34683850221</v>
      </c>
      <c r="D83" s="8">
        <f t="shared" ref="D83:AN83" si="24">SUM(D74:D78)</f>
        <v>670549.14791460149</v>
      </c>
      <c r="E83" s="8"/>
      <c r="F83" s="8"/>
      <c r="G83" s="8">
        <f t="shared" si="24"/>
        <v>141222.55998769961</v>
      </c>
      <c r="H83" s="8">
        <f t="shared" si="24"/>
        <v>265086.6445915103</v>
      </c>
      <c r="I83" s="8"/>
      <c r="J83" s="8"/>
      <c r="K83" s="8">
        <f t="shared" si="24"/>
        <v>228220.26220371015</v>
      </c>
      <c r="L83" s="8">
        <f t="shared" si="24"/>
        <v>431419.62942411005</v>
      </c>
      <c r="M83" s="8"/>
      <c r="N83" s="8"/>
      <c r="O83" s="8">
        <f t="shared" si="24"/>
        <v>134355.29568910785</v>
      </c>
      <c r="P83" s="8">
        <f t="shared" si="24"/>
        <v>242280.9542680122</v>
      </c>
      <c r="Q83" s="8"/>
      <c r="R83" s="8"/>
      <c r="S83" s="8">
        <f t="shared" si="24"/>
        <v>39381.302790090442</v>
      </c>
      <c r="T83" s="8">
        <f t="shared" si="24"/>
        <v>72592.811699509621</v>
      </c>
      <c r="U83" s="8"/>
      <c r="V83" s="8"/>
      <c r="W83" s="8">
        <f t="shared" si="24"/>
        <v>36737.86323148571</v>
      </c>
      <c r="X83" s="8">
        <f t="shared" si="24"/>
        <v>76009.410220006481</v>
      </c>
      <c r="Y83" s="8"/>
      <c r="Z83" s="8"/>
      <c r="AA83" s="8">
        <f t="shared" si="24"/>
        <v>26195.64337320812</v>
      </c>
      <c r="AB83" s="8">
        <f t="shared" si="24"/>
        <v>45616.683307606727</v>
      </c>
      <c r="AC83" s="8"/>
      <c r="AD83" s="8"/>
      <c r="AE83" s="8">
        <f t="shared" si="24"/>
        <v>49118.718783704564</v>
      </c>
      <c r="AF83" s="8">
        <f t="shared" si="24"/>
        <v>109482.74566151202</v>
      </c>
      <c r="AG83" s="8"/>
      <c r="AH83" s="8"/>
      <c r="AI83" s="8">
        <f t="shared" si="24"/>
        <v>34337.378480607644</v>
      </c>
      <c r="AJ83" s="8">
        <f t="shared" si="24"/>
        <v>41892.606346109882</v>
      </c>
      <c r="AK83" s="8"/>
      <c r="AL83" s="8"/>
      <c r="AM83" s="8">
        <f t="shared" si="24"/>
        <v>48886.326076414436</v>
      </c>
      <c r="AN83" s="8">
        <f t="shared" si="24"/>
        <v>106759.73164621927</v>
      </c>
      <c r="AO83" s="8"/>
    </row>
    <row r="84" spans="1:45" x14ac:dyDescent="0.25">
      <c r="A84" t="s">
        <v>119</v>
      </c>
      <c r="C84" s="8">
        <f>C80</f>
        <v>200903.71799882036</v>
      </c>
      <c r="D84" s="8">
        <f t="shared" ref="D84:AN84" si="25">D80</f>
        <v>366247.35741026048</v>
      </c>
      <c r="E84" s="8"/>
      <c r="F84" s="8"/>
      <c r="G84" s="8">
        <f t="shared" si="25"/>
        <v>55008.843923680484</v>
      </c>
      <c r="H84" s="8">
        <f t="shared" si="25"/>
        <v>97755.457868309692</v>
      </c>
      <c r="I84" s="8"/>
      <c r="J84" s="8"/>
      <c r="K84" s="8">
        <f t="shared" si="25"/>
        <v>148344.41546154022</v>
      </c>
      <c r="L84" s="8">
        <f t="shared" si="25"/>
        <v>277437.34929652046</v>
      </c>
      <c r="M84" s="8"/>
      <c r="N84" s="8"/>
      <c r="O84" s="8">
        <f t="shared" si="25"/>
        <v>101133.79041660018</v>
      </c>
      <c r="P84" s="8">
        <f t="shared" si="25"/>
        <v>180907.41617887001</v>
      </c>
      <c r="Q84" s="8"/>
      <c r="R84" s="8"/>
      <c r="S84" s="8">
        <f t="shared" si="25"/>
        <v>11735.063387120143</v>
      </c>
      <c r="T84" s="8">
        <f t="shared" si="25"/>
        <v>21796.395977020264</v>
      </c>
      <c r="U84" s="8"/>
      <c r="V84" s="8"/>
      <c r="W84" s="8">
        <f t="shared" si="25"/>
        <v>19959.760909499601</v>
      </c>
      <c r="X84" s="8">
        <f t="shared" si="25"/>
        <v>41170.562848489732</v>
      </c>
      <c r="Y84" s="8"/>
      <c r="Z84" s="8"/>
      <c r="AA84" s="8">
        <f t="shared" si="25"/>
        <v>14484.104283600114</v>
      </c>
      <c r="AB84" s="8">
        <f t="shared" si="25"/>
        <v>24926.146392350085</v>
      </c>
      <c r="AC84" s="8"/>
      <c r="AD84" s="8"/>
      <c r="AE84" s="8">
        <f t="shared" si="25"/>
        <v>11551.726397720166</v>
      </c>
      <c r="AF84" s="8">
        <f t="shared" si="25"/>
        <v>27080.577259549871</v>
      </c>
      <c r="AG84" s="8"/>
      <c r="AH84" s="8"/>
      <c r="AI84" s="8">
        <f t="shared" si="25"/>
        <v>19717.13414660003</v>
      </c>
      <c r="AJ84" s="8">
        <f t="shared" si="25"/>
        <v>23486.480698630214</v>
      </c>
      <c r="AK84" s="8"/>
      <c r="AL84" s="8"/>
      <c r="AM84" s="8">
        <f t="shared" si="25"/>
        <v>25184.795405300334</v>
      </c>
      <c r="AN84" s="8">
        <f t="shared" si="25"/>
        <v>57442.670842859894</v>
      </c>
      <c r="AO84" s="8"/>
    </row>
    <row r="85" spans="1:45" x14ac:dyDescent="0.25">
      <c r="A85" t="s">
        <v>120</v>
      </c>
      <c r="C85" s="8">
        <f>C83-C84</f>
        <v>161679.62883968186</v>
      </c>
      <c r="D85" s="8">
        <f t="shared" ref="D85:AN85" si="26">D83-D84</f>
        <v>304301.79050434101</v>
      </c>
      <c r="E85" s="8"/>
      <c r="F85" s="8"/>
      <c r="G85" s="8">
        <f t="shared" si="26"/>
        <v>86213.716064019129</v>
      </c>
      <c r="H85" s="8">
        <f t="shared" si="26"/>
        <v>167331.1867232006</v>
      </c>
      <c r="I85" s="8"/>
      <c r="J85" s="8"/>
      <c r="K85" s="8">
        <f t="shared" si="26"/>
        <v>79875.846742169932</v>
      </c>
      <c r="L85" s="8">
        <f t="shared" si="26"/>
        <v>153982.28012758959</v>
      </c>
      <c r="M85" s="8"/>
      <c r="N85" s="8"/>
      <c r="O85" s="8">
        <f t="shared" si="26"/>
        <v>33221.505272507668</v>
      </c>
      <c r="P85" s="8">
        <f t="shared" si="26"/>
        <v>61373.538089142181</v>
      </c>
      <c r="Q85" s="8"/>
      <c r="R85" s="8"/>
      <c r="S85" s="8">
        <f t="shared" si="26"/>
        <v>27646.239402970299</v>
      </c>
      <c r="T85" s="8">
        <f t="shared" si="26"/>
        <v>50796.415722489357</v>
      </c>
      <c r="U85" s="8"/>
      <c r="V85" s="8"/>
      <c r="W85" s="8">
        <f t="shared" si="26"/>
        <v>16778.102321986109</v>
      </c>
      <c r="X85" s="8">
        <f t="shared" si="26"/>
        <v>34838.847371516749</v>
      </c>
      <c r="Y85" s="8"/>
      <c r="Z85" s="8"/>
      <c r="AA85" s="8">
        <f t="shared" si="26"/>
        <v>11711.539089608006</v>
      </c>
      <c r="AB85" s="8">
        <f t="shared" si="26"/>
        <v>20690.536915256642</v>
      </c>
      <c r="AC85" s="8"/>
      <c r="AD85" s="8"/>
      <c r="AE85" s="8">
        <f t="shared" si="26"/>
        <v>37566.992385984398</v>
      </c>
      <c r="AF85" s="8">
        <f t="shared" si="26"/>
        <v>82402.168401962146</v>
      </c>
      <c r="AG85" s="8"/>
      <c r="AH85" s="8"/>
      <c r="AI85" s="8">
        <f t="shared" si="26"/>
        <v>14620.244334007613</v>
      </c>
      <c r="AJ85" s="8">
        <f t="shared" si="26"/>
        <v>18406.125647479668</v>
      </c>
      <c r="AK85" s="8"/>
      <c r="AL85" s="8"/>
      <c r="AM85" s="8">
        <f t="shared" si="26"/>
        <v>23701.530671114102</v>
      </c>
      <c r="AN85" s="8">
        <f t="shared" si="26"/>
        <v>49317.060803359374</v>
      </c>
    </row>
    <row r="86" spans="1:45" x14ac:dyDescent="0.25">
      <c r="C86" s="26">
        <f>C81</f>
        <v>5.2066060990341355E-2</v>
      </c>
      <c r="D86" s="26">
        <f>D81</f>
        <v>9.6289179127395375E-2</v>
      </c>
      <c r="E86" s="26"/>
      <c r="F86" s="26"/>
      <c r="G86" s="26">
        <f>G81</f>
        <v>2.0279206107076824E-2</v>
      </c>
      <c r="H86" s="26">
        <f>H81</f>
        <v>3.806577860062077E-2</v>
      </c>
      <c r="I86" s="26"/>
      <c r="J86" s="26"/>
      <c r="K86" s="26">
        <f>K81</f>
        <v>3.2771858373359469E-2</v>
      </c>
      <c r="L86" s="26">
        <f>L81</f>
        <v>6.1950778859215211E-2</v>
      </c>
      <c r="M86" s="26"/>
      <c r="N86" s="26"/>
      <c r="O86" s="26">
        <f>O81</f>
        <v>1.9293084143878859E-2</v>
      </c>
      <c r="P86" s="26">
        <f>P81</f>
        <v>3.479093855718389E-2</v>
      </c>
      <c r="Q86" s="26"/>
      <c r="R86" s="26"/>
      <c r="S86" s="26">
        <f>S81</f>
        <v>5.6550565017020162E-3</v>
      </c>
      <c r="T86" s="26">
        <f>T81</f>
        <v>1.0424146046317206E-2</v>
      </c>
      <c r="U86" s="26"/>
      <c r="V86" s="26"/>
      <c r="W86" s="26">
        <f>W81</f>
        <v>5.2754651981226537E-3</v>
      </c>
      <c r="X86" s="26">
        <f>X81</f>
        <v>1.091476104145909E-2</v>
      </c>
      <c r="Y86" s="26"/>
      <c r="Z86" s="26"/>
      <c r="AA86" s="26">
        <f>AA81</f>
        <v>3.7616288156724969E-3</v>
      </c>
      <c r="AB86" s="26">
        <f>AB81</f>
        <v>6.5504415356638541E-3</v>
      </c>
      <c r="AC86" s="26"/>
      <c r="AD86" s="26"/>
      <c r="AE86" s="26">
        <f>AE81</f>
        <v>7.0533250637649491E-3</v>
      </c>
      <c r="AF86" s="26">
        <f>AF81</f>
        <v>1.5721448220679848E-2</v>
      </c>
      <c r="AG86" s="26"/>
      <c r="AH86" s="26"/>
      <c r="AI86" s="26">
        <f>AI81</f>
        <v>4.9307615967703541E-3</v>
      </c>
      <c r="AJ86" s="26">
        <f>AJ81</f>
        <v>6.0156734060718905E-3</v>
      </c>
      <c r="AK86" s="26"/>
      <c r="AL86" s="26"/>
      <c r="AM86" s="26">
        <f>AM81</f>
        <v>7.0199540527216102E-3</v>
      </c>
      <c r="AN86" s="26">
        <f>AN81</f>
        <v>1.5330430224310215E-2</v>
      </c>
    </row>
    <row r="91" spans="1:45" x14ac:dyDescent="0.25">
      <c r="F91" s="7"/>
      <c r="J91" s="7"/>
      <c r="N91" s="7"/>
      <c r="R91" s="7"/>
      <c r="V91" s="7"/>
      <c r="Z91" s="7"/>
      <c r="AD91" s="7"/>
      <c r="AH91" s="7"/>
      <c r="AL91" s="7"/>
    </row>
    <row r="92" spans="1:45" x14ac:dyDescent="0.25">
      <c r="F92" s="7"/>
      <c r="J92" s="7"/>
      <c r="N92" s="7"/>
      <c r="R92" s="7"/>
      <c r="V92" s="7"/>
      <c r="Z92" s="7"/>
      <c r="AD92" s="7"/>
      <c r="AH92" s="7"/>
      <c r="AL92" s="7"/>
    </row>
    <row r="93" spans="1:45" x14ac:dyDescent="0.25">
      <c r="F93" s="7"/>
      <c r="J93" s="7"/>
      <c r="N93" s="7"/>
      <c r="R93" s="7"/>
      <c r="V93" s="7"/>
      <c r="Z93" s="7"/>
      <c r="AD93" s="7"/>
      <c r="AH93" s="7"/>
      <c r="AL93" s="7"/>
    </row>
    <row r="94" spans="1:45" x14ac:dyDescent="0.25">
      <c r="F94" s="7"/>
      <c r="J94" s="7"/>
      <c r="N94" s="7"/>
      <c r="R94" s="7"/>
      <c r="V94" s="7"/>
      <c r="Z94" s="7"/>
      <c r="AD94" s="7"/>
      <c r="AH94" s="7"/>
      <c r="AL94" s="7"/>
    </row>
    <row r="95" spans="1:45" x14ac:dyDescent="0.25">
      <c r="F95" s="7"/>
      <c r="J95" s="7"/>
      <c r="N95" s="7"/>
      <c r="R95" s="7"/>
      <c r="V95" s="7"/>
      <c r="Z95" s="7"/>
      <c r="AD95" s="7"/>
      <c r="AH95" s="7"/>
      <c r="AL95" s="7"/>
    </row>
    <row r="96" spans="1:45" x14ac:dyDescent="0.25">
      <c r="F96" s="7"/>
      <c r="J96" s="7"/>
      <c r="N96" s="7"/>
      <c r="R96" s="7"/>
      <c r="V96" s="7"/>
      <c r="Z96" s="7"/>
      <c r="AD96" s="7"/>
      <c r="AH96" s="7"/>
      <c r="AL96" s="7"/>
    </row>
    <row r="97" spans="3:41" x14ac:dyDescent="0.25">
      <c r="F97" s="7"/>
      <c r="J97" s="7"/>
      <c r="N97" s="7"/>
      <c r="R97" s="7"/>
      <c r="V97" s="7"/>
      <c r="Z97" s="7"/>
      <c r="AD97" s="7"/>
      <c r="AH97" s="7"/>
      <c r="AL97" s="7"/>
    </row>
    <row r="98" spans="3:41" x14ac:dyDescent="0.25">
      <c r="F98" s="7"/>
      <c r="J98" s="7"/>
      <c r="N98" s="7"/>
      <c r="R98" s="7"/>
      <c r="V98" s="7"/>
      <c r="Z98" s="7"/>
      <c r="AD98" s="7"/>
      <c r="AH98" s="7"/>
      <c r="AL98" s="7"/>
    </row>
    <row r="99" spans="3:41" s="7" customFormat="1" x14ac:dyDescent="0.25">
      <c r="C99"/>
      <c r="D99"/>
      <c r="E99"/>
      <c r="G99"/>
      <c r="H99"/>
      <c r="I99"/>
      <c r="K99"/>
      <c r="L99"/>
      <c r="M99"/>
      <c r="O99"/>
      <c r="P99"/>
      <c r="Q99"/>
      <c r="S99"/>
      <c r="T99"/>
      <c r="U99"/>
      <c r="W99"/>
      <c r="X99"/>
      <c r="Y99"/>
      <c r="AA99"/>
      <c r="AB99"/>
      <c r="AC99"/>
      <c r="AE99"/>
      <c r="AF99"/>
      <c r="AG99"/>
      <c r="AI99"/>
      <c r="AJ99"/>
      <c r="AK99"/>
      <c r="AM99"/>
      <c r="AN99"/>
      <c r="AO99"/>
    </row>
    <row r="100" spans="3:41" s="7" customFormat="1" x14ac:dyDescent="0.25">
      <c r="C100"/>
      <c r="D100"/>
      <c r="E100"/>
      <c r="G100"/>
      <c r="H100"/>
      <c r="I100"/>
      <c r="K100"/>
      <c r="L100"/>
      <c r="M100"/>
      <c r="O100"/>
      <c r="P100"/>
      <c r="Q100"/>
      <c r="S100"/>
      <c r="T100"/>
      <c r="U100"/>
      <c r="W100"/>
      <c r="X100"/>
      <c r="Y100"/>
      <c r="AA100"/>
      <c r="AB100"/>
      <c r="AC100"/>
      <c r="AE100"/>
      <c r="AF100"/>
      <c r="AG100"/>
      <c r="AI100"/>
      <c r="AJ100"/>
      <c r="AK100"/>
      <c r="AM100"/>
      <c r="AN100"/>
      <c r="AO100"/>
    </row>
    <row r="101" spans="3:41" s="7" customFormat="1" x14ac:dyDescent="0.25">
      <c r="C101"/>
      <c r="D101"/>
      <c r="E101"/>
      <c r="G101"/>
      <c r="H101"/>
      <c r="I101"/>
      <c r="K101"/>
      <c r="L101"/>
      <c r="M101"/>
      <c r="O101"/>
      <c r="P101"/>
      <c r="Q101"/>
      <c r="S101"/>
      <c r="T101"/>
      <c r="U101"/>
      <c r="W101"/>
      <c r="X101"/>
      <c r="Y101"/>
      <c r="AA101"/>
      <c r="AB101"/>
      <c r="AC101"/>
      <c r="AE101"/>
      <c r="AF101"/>
      <c r="AG101"/>
      <c r="AI101"/>
      <c r="AJ101"/>
      <c r="AK101"/>
      <c r="AM101"/>
      <c r="AN101"/>
      <c r="AO101"/>
    </row>
    <row r="102" spans="3:41" s="7" customFormat="1" x14ac:dyDescent="0.25">
      <c r="C102"/>
      <c r="D102"/>
      <c r="E102"/>
      <c r="G102"/>
      <c r="H102"/>
      <c r="I102"/>
      <c r="K102"/>
      <c r="L102"/>
      <c r="M102"/>
      <c r="O102"/>
      <c r="P102"/>
      <c r="Q102"/>
      <c r="S102"/>
      <c r="T102"/>
      <c r="U102"/>
      <c r="W102"/>
      <c r="X102"/>
      <c r="Y102"/>
      <c r="AA102"/>
      <c r="AB102"/>
      <c r="AC102"/>
      <c r="AE102"/>
      <c r="AF102"/>
      <c r="AG102"/>
      <c r="AI102"/>
      <c r="AJ102"/>
      <c r="AK102"/>
      <c r="AM102"/>
      <c r="AN102"/>
      <c r="AO102"/>
    </row>
    <row r="103" spans="3:41" s="7" customFormat="1" x14ac:dyDescent="0.25">
      <c r="C103"/>
      <c r="D103"/>
      <c r="E103"/>
      <c r="G103"/>
      <c r="H103"/>
      <c r="I103"/>
      <c r="K103"/>
      <c r="L103"/>
      <c r="M103"/>
      <c r="O103"/>
      <c r="P103"/>
      <c r="Q103"/>
      <c r="S103"/>
      <c r="T103"/>
      <c r="U103"/>
      <c r="W103"/>
      <c r="X103"/>
      <c r="Y103"/>
      <c r="AA103"/>
      <c r="AB103"/>
      <c r="AC103"/>
      <c r="AE103"/>
      <c r="AF103"/>
      <c r="AG103"/>
      <c r="AI103"/>
      <c r="AJ103"/>
      <c r="AK103"/>
      <c r="AM103"/>
      <c r="AN103"/>
      <c r="AO103"/>
    </row>
    <row r="104" spans="3:41" s="7" customFormat="1" x14ac:dyDescent="0.25">
      <c r="C104"/>
      <c r="D104"/>
      <c r="E104"/>
      <c r="G104"/>
      <c r="H104"/>
      <c r="I104"/>
      <c r="K104"/>
      <c r="L104"/>
      <c r="M104"/>
      <c r="O104"/>
      <c r="P104"/>
      <c r="Q104"/>
      <c r="S104"/>
      <c r="T104"/>
      <c r="U104"/>
      <c r="W104"/>
      <c r="X104"/>
      <c r="Y104"/>
      <c r="AA104"/>
      <c r="AB104"/>
      <c r="AC104"/>
      <c r="AE104"/>
      <c r="AF104"/>
      <c r="AG104"/>
      <c r="AI104"/>
      <c r="AJ104"/>
      <c r="AK104"/>
      <c r="AM104"/>
      <c r="AN104"/>
      <c r="AO104"/>
    </row>
    <row r="105" spans="3:41" s="7" customFormat="1" x14ac:dyDescent="0.25">
      <c r="C105"/>
      <c r="D105"/>
      <c r="E105"/>
      <c r="G105"/>
      <c r="H105"/>
      <c r="I105"/>
      <c r="K105"/>
      <c r="L105"/>
      <c r="M105"/>
      <c r="O105"/>
      <c r="P105"/>
      <c r="Q105"/>
      <c r="S105"/>
      <c r="T105"/>
      <c r="U105"/>
      <c r="W105"/>
      <c r="X105"/>
      <c r="Y105"/>
      <c r="AA105"/>
      <c r="AB105"/>
      <c r="AC105"/>
      <c r="AE105"/>
      <c r="AF105"/>
      <c r="AG105"/>
      <c r="AI105"/>
      <c r="AJ105"/>
      <c r="AK105"/>
      <c r="AM105"/>
      <c r="AN105"/>
      <c r="AO105"/>
    </row>
    <row r="106" spans="3:41" s="7" customFormat="1" x14ac:dyDescent="0.25"/>
    <row r="107" spans="3:41" s="7" customFormat="1" x14ac:dyDescent="0.25"/>
    <row r="108" spans="3:41" s="7" customFormat="1" x14ac:dyDescent="0.25"/>
    <row r="109" spans="3:41" s="7" customFormat="1" x14ac:dyDescent="0.25"/>
    <row r="115" spans="3:66" x14ac:dyDescent="0.25"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22" spans="3:66" x14ac:dyDescent="0.2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9"/>
  <sheetViews>
    <sheetView zoomScale="60" zoomScaleNormal="60" workbookViewId="0">
      <selection activeCell="A23" sqref="A23"/>
    </sheetView>
  </sheetViews>
  <sheetFormatPr defaultRowHeight="15" x14ac:dyDescent="0.25"/>
  <cols>
    <col min="3" max="3" width="9.140625" style="7"/>
    <col min="4" max="30" width="12" customWidth="1"/>
    <col min="31" max="31" width="12" style="7" customWidth="1"/>
    <col min="32" max="34" width="12" customWidth="1"/>
    <col min="35" max="39" width="12.7109375" customWidth="1"/>
    <col min="42" max="49" width="13.85546875" customWidth="1"/>
    <col min="52" max="59" width="11.85546875" customWidth="1"/>
  </cols>
  <sheetData>
    <row r="1" spans="1:59" ht="18.75" x14ac:dyDescent="0.3">
      <c r="A1" s="18" t="s">
        <v>115</v>
      </c>
    </row>
    <row r="2" spans="1:59" ht="18.75" x14ac:dyDescent="0.3">
      <c r="A2" s="25" t="s">
        <v>114</v>
      </c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BG2" s="1"/>
    </row>
    <row r="3" spans="1:59" x14ac:dyDescent="0.25">
      <c r="B3" s="1"/>
      <c r="C3" s="1"/>
      <c r="D3" s="1" t="s">
        <v>20</v>
      </c>
      <c r="E3" s="1" t="s">
        <v>21</v>
      </c>
      <c r="F3" s="1" t="s">
        <v>22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BG3" s="1"/>
    </row>
    <row r="4" spans="1:59" x14ac:dyDescent="0.25">
      <c r="B4" s="1"/>
      <c r="C4" s="16" t="s">
        <v>12</v>
      </c>
      <c r="D4" s="3" t="s">
        <v>12</v>
      </c>
      <c r="E4" s="2" t="s">
        <v>84</v>
      </c>
      <c r="F4" s="2"/>
      <c r="G4" s="2"/>
      <c r="H4" s="2"/>
      <c r="I4" s="19" t="s">
        <v>85</v>
      </c>
      <c r="J4" s="19"/>
      <c r="K4" s="2"/>
      <c r="L4" s="2"/>
      <c r="M4" s="2" t="s">
        <v>23</v>
      </c>
      <c r="N4" s="2"/>
      <c r="O4" s="19"/>
      <c r="P4" s="2"/>
      <c r="Q4" s="19" t="s">
        <v>24</v>
      </c>
      <c r="R4" s="19"/>
      <c r="S4" s="19"/>
      <c r="T4" s="2"/>
      <c r="U4" s="19" t="s">
        <v>87</v>
      </c>
      <c r="V4" s="19"/>
      <c r="W4" s="19"/>
      <c r="X4" s="2"/>
      <c r="Y4" s="2" t="s">
        <v>86</v>
      </c>
      <c r="AA4" s="1"/>
      <c r="AB4" s="1"/>
    </row>
    <row r="5" spans="1:59" x14ac:dyDescent="0.25">
      <c r="A5" s="19" t="s">
        <v>25</v>
      </c>
      <c r="B5" t="s">
        <v>26</v>
      </c>
      <c r="D5" s="1">
        <v>1078172.55148423</v>
      </c>
      <c r="E5" s="1">
        <v>809043.24788749497</v>
      </c>
      <c r="F5" s="4">
        <v>774429.10454728198</v>
      </c>
      <c r="G5" s="1"/>
      <c r="H5" s="1">
        <v>168338.32790874399</v>
      </c>
      <c r="I5" s="1">
        <v>125868.484368456</v>
      </c>
      <c r="J5" s="1">
        <v>117530.779380573</v>
      </c>
      <c r="K5" s="1"/>
      <c r="L5" s="1">
        <v>190551.89642114801</v>
      </c>
      <c r="M5" s="1">
        <v>148526.68216538799</v>
      </c>
      <c r="N5" s="1">
        <v>140226.704923057</v>
      </c>
      <c r="O5" s="1"/>
      <c r="P5" s="4">
        <v>412705.05780943198</v>
      </c>
      <c r="Q5" s="1">
        <v>317308.501499707</v>
      </c>
      <c r="R5" s="1">
        <v>297076.898913246</v>
      </c>
      <c r="S5" s="1"/>
      <c r="T5" s="1">
        <v>32471.744952037901</v>
      </c>
      <c r="U5" s="1">
        <v>23796.10182402554</v>
      </c>
      <c r="V5" s="1">
        <v>21568.509487741216</v>
      </c>
      <c r="W5" s="1"/>
      <c r="X5" s="1">
        <v>133593.95262180539</v>
      </c>
      <c r="Y5" s="1">
        <v>105102.83533816371</v>
      </c>
      <c r="Z5" s="4">
        <v>99658.084943925496</v>
      </c>
      <c r="AA5" s="1"/>
      <c r="AB5" s="1"/>
      <c r="AG5" s="8"/>
      <c r="AH5" s="8"/>
      <c r="AI5" s="8"/>
    </row>
    <row r="6" spans="1:59" x14ac:dyDescent="0.25">
      <c r="A6" s="19"/>
      <c r="B6" t="s">
        <v>27</v>
      </c>
      <c r="D6" s="1">
        <v>845871.09476623696</v>
      </c>
      <c r="E6" s="1">
        <v>685862.629199925</v>
      </c>
      <c r="F6" s="4">
        <v>664585.71509880596</v>
      </c>
      <c r="G6" s="1"/>
      <c r="H6" s="1">
        <v>0</v>
      </c>
      <c r="I6" s="1">
        <v>0</v>
      </c>
      <c r="J6" s="1">
        <v>0</v>
      </c>
      <c r="K6" s="1"/>
      <c r="L6" s="1">
        <v>0</v>
      </c>
      <c r="M6" s="1">
        <v>0</v>
      </c>
      <c r="N6" s="1">
        <v>0</v>
      </c>
      <c r="O6" s="1"/>
      <c r="P6" s="4">
        <v>51407.903965179401</v>
      </c>
      <c r="Q6" s="1">
        <v>38394.714071098497</v>
      </c>
      <c r="R6" s="1">
        <v>34026.885043524802</v>
      </c>
      <c r="S6" s="1"/>
      <c r="T6" s="1">
        <v>0</v>
      </c>
      <c r="U6" s="1">
        <v>0</v>
      </c>
      <c r="V6" s="1">
        <v>0</v>
      </c>
      <c r="W6" s="1"/>
      <c r="X6" s="1">
        <v>0</v>
      </c>
      <c r="Y6" s="1">
        <v>0</v>
      </c>
      <c r="Z6" s="8">
        <v>0</v>
      </c>
      <c r="AA6" s="1"/>
      <c r="AB6" s="1"/>
      <c r="AG6" s="8"/>
      <c r="AH6" s="8"/>
      <c r="AI6" s="8"/>
    </row>
    <row r="7" spans="1:59" x14ac:dyDescent="0.25">
      <c r="A7" s="19"/>
      <c r="B7" t="s">
        <v>28</v>
      </c>
      <c r="D7" s="1">
        <v>421384.27927255101</v>
      </c>
      <c r="E7" s="1">
        <v>367965.67741843301</v>
      </c>
      <c r="F7" s="4">
        <v>352278.196547197</v>
      </c>
      <c r="G7" s="1"/>
      <c r="H7" s="1">
        <v>1265703.6727617399</v>
      </c>
      <c r="I7" s="1">
        <v>948939.65135537798</v>
      </c>
      <c r="J7" s="1">
        <v>889375.56031910097</v>
      </c>
      <c r="K7" s="1"/>
      <c r="L7" s="1">
        <v>104875.876189972</v>
      </c>
      <c r="M7" s="1">
        <v>81331.926476730398</v>
      </c>
      <c r="N7" s="1">
        <v>76432.622710567506</v>
      </c>
      <c r="O7" s="1"/>
      <c r="P7" s="4">
        <v>0</v>
      </c>
      <c r="Q7" s="1">
        <v>0</v>
      </c>
      <c r="R7" s="1">
        <v>0</v>
      </c>
      <c r="S7" s="1"/>
      <c r="T7" s="1">
        <v>0</v>
      </c>
      <c r="U7" s="1">
        <v>0</v>
      </c>
      <c r="V7" s="1">
        <v>0</v>
      </c>
      <c r="W7" s="1"/>
      <c r="X7" s="1">
        <v>0</v>
      </c>
      <c r="Y7" s="1">
        <v>0</v>
      </c>
      <c r="Z7" s="8">
        <v>0</v>
      </c>
      <c r="AA7" s="1"/>
      <c r="AB7" s="1"/>
      <c r="AG7" s="8"/>
      <c r="AH7" s="8"/>
      <c r="AI7" s="8"/>
    </row>
    <row r="8" spans="1:59" x14ac:dyDescent="0.25">
      <c r="A8" s="19"/>
      <c r="B8" t="s">
        <v>29</v>
      </c>
      <c r="D8" s="1">
        <v>244043.321832663</v>
      </c>
      <c r="E8" s="1">
        <v>186406.116582716</v>
      </c>
      <c r="F8" s="4">
        <v>179110.996607443</v>
      </c>
      <c r="G8" s="1"/>
      <c r="H8" s="1">
        <v>44536.456140693197</v>
      </c>
      <c r="I8" s="1">
        <v>33151.521572648198</v>
      </c>
      <c r="J8" s="1">
        <v>31369.733537566299</v>
      </c>
      <c r="K8" s="1"/>
      <c r="L8" s="1">
        <v>192167.40273385801</v>
      </c>
      <c r="M8" s="1">
        <v>149441.91235643</v>
      </c>
      <c r="N8" s="1">
        <v>140496.562948529</v>
      </c>
      <c r="O8" s="1"/>
      <c r="P8" s="4">
        <v>268909.368538476</v>
      </c>
      <c r="Q8" s="1">
        <v>205780.03435625101</v>
      </c>
      <c r="R8" s="1">
        <v>189508.788851183</v>
      </c>
      <c r="S8" s="1"/>
      <c r="T8" s="1">
        <v>21928.688250228588</v>
      </c>
      <c r="U8" s="1">
        <v>16497.821829178498</v>
      </c>
      <c r="V8" s="1">
        <v>14867.243457574205</v>
      </c>
      <c r="W8" s="1"/>
      <c r="X8" s="1">
        <v>97166.36334319193</v>
      </c>
      <c r="Y8" s="1">
        <v>76934.792214117377</v>
      </c>
      <c r="Z8" s="8">
        <v>73549.178793644009</v>
      </c>
      <c r="AA8" s="1"/>
      <c r="AB8" s="1"/>
      <c r="AG8" s="8"/>
      <c r="AH8" s="8"/>
      <c r="AI8" s="8"/>
    </row>
    <row r="9" spans="1:59" x14ac:dyDescent="0.25">
      <c r="A9" s="19"/>
      <c r="B9" t="s">
        <v>30</v>
      </c>
      <c r="D9" s="1">
        <v>682473.49907920195</v>
      </c>
      <c r="E9" s="1">
        <v>515885.034698451</v>
      </c>
      <c r="F9" s="4">
        <v>494613.42819066002</v>
      </c>
      <c r="G9" s="1"/>
      <c r="H9" s="1">
        <v>230838.80951414499</v>
      </c>
      <c r="I9" s="1">
        <v>172695.81813642199</v>
      </c>
      <c r="J9" s="1">
        <v>161217.15159182501</v>
      </c>
      <c r="K9" s="1"/>
      <c r="L9" s="1">
        <v>285733.97209250502</v>
      </c>
      <c r="M9" s="1">
        <v>221750.67589787199</v>
      </c>
      <c r="N9" s="1">
        <v>208331.54813576199</v>
      </c>
      <c r="O9" s="1"/>
      <c r="P9" s="4">
        <v>371109.308043656</v>
      </c>
      <c r="Q9" s="1">
        <v>284853.98188680701</v>
      </c>
      <c r="R9" s="1">
        <v>266265.43524964602</v>
      </c>
      <c r="S9" s="1"/>
      <c r="T9" s="1">
        <v>36892.847767634383</v>
      </c>
      <c r="U9" s="1">
        <v>27445.458952343921</v>
      </c>
      <c r="V9" s="1">
        <v>24929.447448584353</v>
      </c>
      <c r="W9" s="1"/>
      <c r="X9" s="1">
        <v>309883.95408428763</v>
      </c>
      <c r="Y9" s="1">
        <v>244054.1034312165</v>
      </c>
      <c r="Z9" s="8">
        <v>231370.27792802482</v>
      </c>
      <c r="AA9" s="1"/>
      <c r="AB9" s="1"/>
      <c r="AG9" s="8"/>
      <c r="AH9" s="8"/>
      <c r="AI9" s="8"/>
    </row>
    <row r="10" spans="1:59" x14ac:dyDescent="0.25">
      <c r="A10" s="19"/>
      <c r="B10" t="s">
        <v>79</v>
      </c>
      <c r="D10" s="1">
        <v>3271944.7464348902</v>
      </c>
      <c r="E10" s="1">
        <v>2565162.7057870198</v>
      </c>
      <c r="F10" s="4">
        <v>2465017.44099139</v>
      </c>
      <c r="G10" s="1"/>
      <c r="H10" s="1">
        <v>1016781.1018724201</v>
      </c>
      <c r="I10" s="1">
        <v>749427.862550213</v>
      </c>
      <c r="J10" s="1">
        <v>719809.62160959502</v>
      </c>
      <c r="K10" s="1"/>
      <c r="L10" s="1">
        <v>235262.434793213</v>
      </c>
      <c r="M10" s="1">
        <v>180695.5727592</v>
      </c>
      <c r="N10" s="1">
        <v>174633.77999709899</v>
      </c>
      <c r="O10" s="1"/>
      <c r="P10" s="4">
        <v>508307.26305458299</v>
      </c>
      <c r="Q10" s="1">
        <v>384505.74146944802</v>
      </c>
      <c r="R10" s="1">
        <v>367046.81254386599</v>
      </c>
      <c r="S10" s="1"/>
      <c r="T10" s="1">
        <v>49797.105258670344</v>
      </c>
      <c r="U10" s="1">
        <v>35325.616639354936</v>
      </c>
      <c r="V10" s="1">
        <v>34386.441051296606</v>
      </c>
      <c r="W10" s="1"/>
      <c r="X10" s="1">
        <v>304124.45381135383</v>
      </c>
      <c r="Y10" s="1">
        <v>240472.92053793953</v>
      </c>
      <c r="Z10" s="8">
        <v>232645.46142808333</v>
      </c>
      <c r="AA10" s="1"/>
      <c r="AB10" s="1"/>
      <c r="AG10" s="8"/>
      <c r="AH10" s="8"/>
      <c r="AI10" s="8"/>
    </row>
    <row r="11" spans="1:59" x14ac:dyDescent="0.25">
      <c r="A11" s="19"/>
      <c r="B11" s="7" t="s">
        <v>81</v>
      </c>
      <c r="D11" s="15">
        <v>0.66262945621116665</v>
      </c>
      <c r="E11" s="15">
        <v>0.65544068213571305</v>
      </c>
      <c r="F11" s="15">
        <v>0.65643584882821282</v>
      </c>
      <c r="G11" s="15"/>
      <c r="H11" s="15">
        <v>0.12453061534065764</v>
      </c>
      <c r="I11" s="15">
        <v>0.12417079299750791</v>
      </c>
      <c r="J11" s="15">
        <v>0.12413618504544577</v>
      </c>
      <c r="K11" s="15"/>
      <c r="L11" s="15">
        <v>0.49489832424290658</v>
      </c>
      <c r="M11" s="15">
        <v>0.49574578016049964</v>
      </c>
      <c r="N11" s="15">
        <v>0.49642706212546028</v>
      </c>
      <c r="O11" s="15"/>
      <c r="P11" s="15">
        <v>0.66389034137635039</v>
      </c>
      <c r="Q11" s="15">
        <v>0.66342732993524323</v>
      </c>
      <c r="R11" s="15">
        <v>0.66161789690002959</v>
      </c>
      <c r="S11" s="15"/>
      <c r="T11" s="15">
        <v>0.59588649486923528</v>
      </c>
      <c r="U11" s="15">
        <v>0.59483748010871162</v>
      </c>
      <c r="V11" s="15">
        <v>0.59375269226591565</v>
      </c>
      <c r="W11" s="15"/>
      <c r="X11" s="15">
        <v>0.85643673661768949</v>
      </c>
      <c r="Y11" s="15">
        <v>0.85597238623126426</v>
      </c>
      <c r="Z11" s="15">
        <v>0.86650302165855053</v>
      </c>
      <c r="AA11" s="5"/>
      <c r="AB11" s="5"/>
      <c r="AG11" s="8"/>
      <c r="AH11" s="8"/>
      <c r="AI11" s="8"/>
    </row>
    <row r="12" spans="1:59" x14ac:dyDescent="0.25">
      <c r="A12" s="19"/>
      <c r="B12" s="7" t="s">
        <v>82</v>
      </c>
      <c r="D12" s="15">
        <v>0.58804282937445951</v>
      </c>
      <c r="E12" s="15">
        <v>0.58277234177578863</v>
      </c>
      <c r="F12" s="15">
        <v>0.58377470102902829</v>
      </c>
      <c r="G12" s="15"/>
      <c r="H12" s="15">
        <v>9.8477025606869731E-2</v>
      </c>
      <c r="I12" s="15">
        <v>9.8284422924837217E-2</v>
      </c>
      <c r="J12" s="15">
        <v>9.798369590401132E-2</v>
      </c>
      <c r="K12" s="15"/>
      <c r="L12" s="15">
        <v>0.24640464807587312</v>
      </c>
      <c r="M12" s="15">
        <v>0.24711153214953788</v>
      </c>
      <c r="N12" s="15">
        <v>0.24797492450226979</v>
      </c>
      <c r="O12" s="15"/>
      <c r="P12" s="15">
        <v>0.42034205492502802</v>
      </c>
      <c r="Q12" s="15">
        <v>0.42028543965679621</v>
      </c>
      <c r="R12" s="15">
        <v>0.42078159583351044</v>
      </c>
      <c r="S12" s="15"/>
      <c r="T12" s="15">
        <v>0.35568603304709512</v>
      </c>
      <c r="U12" s="15">
        <v>0.35128902727962869</v>
      </c>
      <c r="V12" s="15">
        <v>0.35147786284888122</v>
      </c>
      <c r="W12" s="15"/>
      <c r="X12" s="15">
        <v>0.44605208647007466</v>
      </c>
      <c r="Y12" s="15">
        <v>0.44542227403195533</v>
      </c>
      <c r="Z12" s="15">
        <v>0.447201304633431</v>
      </c>
      <c r="AA12" s="5"/>
      <c r="AB12" s="5"/>
      <c r="AG12" s="8"/>
      <c r="AH12" s="8"/>
      <c r="AI12" s="8"/>
    </row>
    <row r="13" spans="1:59" x14ac:dyDescent="0.25">
      <c r="A13" s="19"/>
      <c r="D13" s="1"/>
      <c r="E13" s="1"/>
      <c r="F13" s="4"/>
      <c r="G13" s="1"/>
      <c r="H13" s="1"/>
      <c r="I13" s="1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>
        <v>0</v>
      </c>
      <c r="Y13" s="1">
        <v>0</v>
      </c>
      <c r="Z13" s="4">
        <v>0</v>
      </c>
      <c r="AA13" s="1"/>
      <c r="AB13" s="1"/>
      <c r="AG13" s="8"/>
      <c r="AH13" s="8"/>
      <c r="AI13" s="8"/>
    </row>
    <row r="14" spans="1:59" x14ac:dyDescent="0.25">
      <c r="A14" s="19" t="s">
        <v>31</v>
      </c>
      <c r="B14" t="s">
        <v>26</v>
      </c>
      <c r="D14" s="1">
        <v>116043.401651308</v>
      </c>
      <c r="E14" s="1">
        <v>83736.729779927104</v>
      </c>
      <c r="F14" s="4">
        <v>82430.195833687001</v>
      </c>
      <c r="G14" s="1"/>
      <c r="H14" s="1">
        <v>91199.9260341396</v>
      </c>
      <c r="I14" s="1">
        <v>63855.050753542098</v>
      </c>
      <c r="J14" s="1">
        <v>57847.241048575699</v>
      </c>
      <c r="K14" s="1"/>
      <c r="L14" s="1">
        <v>98093.846764447706</v>
      </c>
      <c r="M14" s="1">
        <v>69407.561220430594</v>
      </c>
      <c r="N14" s="1">
        <v>62749.569652677899</v>
      </c>
      <c r="O14" s="1"/>
      <c r="P14" s="4">
        <v>517351.52525107499</v>
      </c>
      <c r="Q14" s="1">
        <v>343070.28348874702</v>
      </c>
      <c r="R14" s="1">
        <v>296712.81562641799</v>
      </c>
      <c r="S14" s="1"/>
      <c r="T14" s="1">
        <v>26893.208334598879</v>
      </c>
      <c r="U14" s="1">
        <v>19715.181969627345</v>
      </c>
      <c r="V14" s="1">
        <v>17427.367840374176</v>
      </c>
      <c r="W14" s="1"/>
      <c r="X14" s="1">
        <v>120767.09727024999</v>
      </c>
      <c r="Y14" s="1">
        <v>91605.431878713265</v>
      </c>
      <c r="Z14" s="4">
        <v>84692.88967551192</v>
      </c>
      <c r="AA14" s="1"/>
      <c r="AB14" s="1"/>
      <c r="AG14" s="8"/>
      <c r="AH14" s="8"/>
      <c r="AI14" s="8"/>
    </row>
    <row r="15" spans="1:59" x14ac:dyDescent="0.25">
      <c r="A15" s="19"/>
      <c r="B15" t="s">
        <v>27</v>
      </c>
      <c r="D15" s="1">
        <v>0</v>
      </c>
      <c r="E15" s="1">
        <v>0</v>
      </c>
      <c r="F15" s="4">
        <v>0</v>
      </c>
      <c r="G15" s="1"/>
      <c r="H15" s="1">
        <v>0</v>
      </c>
      <c r="I15" s="1">
        <v>0</v>
      </c>
      <c r="J15" s="1">
        <v>0</v>
      </c>
      <c r="K15" s="1"/>
      <c r="L15" s="1">
        <v>0</v>
      </c>
      <c r="M15" s="1">
        <v>0</v>
      </c>
      <c r="N15" s="1">
        <v>0</v>
      </c>
      <c r="O15" s="1"/>
      <c r="P15" s="4">
        <v>198191.47509022101</v>
      </c>
      <c r="Q15" s="1">
        <v>130247.88224978599</v>
      </c>
      <c r="R15" s="1">
        <v>111727.915601224</v>
      </c>
      <c r="S15" s="1"/>
      <c r="T15" s="1">
        <v>0</v>
      </c>
      <c r="U15" s="1">
        <v>0</v>
      </c>
      <c r="V15" s="1">
        <v>0</v>
      </c>
      <c r="W15" s="1"/>
      <c r="X15" s="1">
        <v>0</v>
      </c>
      <c r="Y15" s="1">
        <v>0</v>
      </c>
      <c r="Z15" s="8">
        <v>0</v>
      </c>
      <c r="AA15" s="1"/>
      <c r="AB15" s="1"/>
      <c r="AG15" s="8"/>
      <c r="AH15" s="8"/>
      <c r="AI15" s="8"/>
    </row>
    <row r="16" spans="1:59" x14ac:dyDescent="0.25">
      <c r="A16" s="19"/>
      <c r="B16" t="s">
        <v>28</v>
      </c>
      <c r="D16" s="1">
        <v>0</v>
      </c>
      <c r="E16" s="1">
        <v>0</v>
      </c>
      <c r="F16" s="4">
        <v>0</v>
      </c>
      <c r="G16" s="1"/>
      <c r="H16" s="1">
        <v>772519.12147156103</v>
      </c>
      <c r="I16" s="1">
        <v>555047.64193183999</v>
      </c>
      <c r="J16" s="1">
        <v>494196.77996446402</v>
      </c>
      <c r="K16" s="1"/>
      <c r="L16" s="1">
        <v>72781.205548939994</v>
      </c>
      <c r="M16" s="1">
        <v>52733.7353580243</v>
      </c>
      <c r="N16" s="1">
        <v>47310.2247813012</v>
      </c>
      <c r="O16" s="1"/>
      <c r="P16" s="4">
        <v>63318.012094370803</v>
      </c>
      <c r="Q16" s="1">
        <v>43194.197672946502</v>
      </c>
      <c r="R16" s="1">
        <v>38334.355042932402</v>
      </c>
      <c r="S16" s="1"/>
      <c r="T16" s="1">
        <v>0</v>
      </c>
      <c r="U16" s="1">
        <v>0</v>
      </c>
      <c r="V16" s="1">
        <v>0</v>
      </c>
      <c r="W16" s="1"/>
      <c r="X16" s="1">
        <v>0</v>
      </c>
      <c r="Y16" s="1">
        <v>0</v>
      </c>
      <c r="Z16" s="8">
        <v>0</v>
      </c>
      <c r="AA16" s="1"/>
      <c r="AB16" s="1"/>
      <c r="AG16" s="8"/>
      <c r="AH16" s="8"/>
      <c r="AI16" s="8"/>
    </row>
    <row r="17" spans="1:35" x14ac:dyDescent="0.25">
      <c r="A17" s="19"/>
      <c r="B17" t="s">
        <v>29</v>
      </c>
      <c r="D17" s="1">
        <v>50655.989771869798</v>
      </c>
      <c r="E17" s="1">
        <v>36119.194864157696</v>
      </c>
      <c r="F17" s="4">
        <v>35558.518814883399</v>
      </c>
      <c r="G17" s="1"/>
      <c r="H17" s="1">
        <v>25638.941027990499</v>
      </c>
      <c r="I17" s="1">
        <v>17993.498125361399</v>
      </c>
      <c r="J17" s="1">
        <v>16623.551429328902</v>
      </c>
      <c r="K17" s="1"/>
      <c r="L17" s="1">
        <v>114453.172146597</v>
      </c>
      <c r="M17" s="1">
        <v>82033.138217625194</v>
      </c>
      <c r="N17" s="1">
        <v>74187.408048669502</v>
      </c>
      <c r="O17" s="1"/>
      <c r="P17" s="4">
        <v>295343.94663312298</v>
      </c>
      <c r="Q17" s="1">
        <v>206869.15522944601</v>
      </c>
      <c r="R17" s="1">
        <v>175432.15987225299</v>
      </c>
      <c r="S17" s="1"/>
      <c r="T17" s="1">
        <v>19395.816882572562</v>
      </c>
      <c r="U17" s="1">
        <v>14408.938725629529</v>
      </c>
      <c r="V17" s="1">
        <v>12690.546286347399</v>
      </c>
      <c r="W17" s="1"/>
      <c r="X17" s="1">
        <v>101891.63487010912</v>
      </c>
      <c r="Y17" s="1">
        <v>79905.777459034434</v>
      </c>
      <c r="Z17" s="8">
        <v>76371.561636095372</v>
      </c>
      <c r="AA17" s="1"/>
      <c r="AB17" s="1"/>
      <c r="AG17" s="8"/>
      <c r="AH17" s="8"/>
      <c r="AI17" s="8"/>
    </row>
    <row r="18" spans="1:35" x14ac:dyDescent="0.25">
      <c r="A18" s="19"/>
      <c r="B18" t="s">
        <v>30</v>
      </c>
      <c r="D18" s="1">
        <v>97835.406992524993</v>
      </c>
      <c r="E18" s="1">
        <v>71012.775151211099</v>
      </c>
      <c r="F18" s="4">
        <v>69924.922093891102</v>
      </c>
      <c r="G18" s="1"/>
      <c r="H18" s="1">
        <v>124070.86634721101</v>
      </c>
      <c r="I18" s="1">
        <v>86820.248539079796</v>
      </c>
      <c r="J18" s="1">
        <v>78696.274466769493</v>
      </c>
      <c r="K18" s="1"/>
      <c r="L18" s="1">
        <v>159176.370990136</v>
      </c>
      <c r="M18" s="1">
        <v>113183.39853278</v>
      </c>
      <c r="N18" s="1">
        <v>102142.044349859</v>
      </c>
      <c r="O18" s="1"/>
      <c r="P18" s="4">
        <v>415782.135767892</v>
      </c>
      <c r="Q18" s="1">
        <v>281088.45199161803</v>
      </c>
      <c r="R18" s="1">
        <v>242874.415569467</v>
      </c>
      <c r="S18" s="1"/>
      <c r="T18" s="1">
        <v>30389.711405858379</v>
      </c>
      <c r="U18" s="1">
        <v>22342.328373561752</v>
      </c>
      <c r="V18" s="1">
        <v>19805.581001580071</v>
      </c>
      <c r="W18" s="1"/>
      <c r="X18" s="1">
        <v>288657.49914870982</v>
      </c>
      <c r="Y18" s="1">
        <v>219954.01529685481</v>
      </c>
      <c r="Z18" s="8">
        <v>204197.23896226438</v>
      </c>
      <c r="AA18" s="1"/>
      <c r="AB18" s="1"/>
      <c r="AG18" s="8"/>
      <c r="AH18" s="8"/>
      <c r="AI18" s="8"/>
    </row>
    <row r="19" spans="1:35" x14ac:dyDescent="0.25">
      <c r="A19" s="19"/>
      <c r="B19" t="s">
        <v>6</v>
      </c>
      <c r="D19" s="1">
        <v>264534.798415703</v>
      </c>
      <c r="E19" s="1">
        <v>190868.69979529601</v>
      </c>
      <c r="F19" s="4">
        <v>187913.636742462</v>
      </c>
      <c r="G19" s="1"/>
      <c r="H19" s="1">
        <v>496150.19787709101</v>
      </c>
      <c r="I19" s="1">
        <v>342288.85335009301</v>
      </c>
      <c r="J19" s="1">
        <v>333894.25486136501</v>
      </c>
      <c r="K19" s="1"/>
      <c r="L19" s="1">
        <v>141872.656756704</v>
      </c>
      <c r="M19" s="1">
        <v>99920.960498907705</v>
      </c>
      <c r="N19" s="1">
        <v>97055.702937891096</v>
      </c>
      <c r="O19" s="1"/>
      <c r="P19" s="4">
        <v>629796.57453032699</v>
      </c>
      <c r="Q19" s="1">
        <v>396849.48548419698</v>
      </c>
      <c r="R19" s="1">
        <v>374735.67877986003</v>
      </c>
      <c r="S19" s="1"/>
      <c r="T19" s="1">
        <v>35179.839037149686</v>
      </c>
      <c r="U19" s="1">
        <v>24826.201950293853</v>
      </c>
      <c r="V19" s="1">
        <v>24264.427803898478</v>
      </c>
      <c r="W19" s="1"/>
      <c r="X19" s="1">
        <v>281834.39717782056</v>
      </c>
      <c r="Y19" s="1">
        <v>217664.04699579364</v>
      </c>
      <c r="Z19" s="8">
        <v>210743.09342400805</v>
      </c>
      <c r="AA19" s="1"/>
      <c r="AB19" s="1"/>
      <c r="AG19" s="8"/>
      <c r="AH19" s="8"/>
      <c r="AI19" s="8"/>
    </row>
    <row r="20" spans="1:35" x14ac:dyDescent="0.25">
      <c r="A20" s="2"/>
      <c r="B20" s="7" t="s">
        <v>81</v>
      </c>
      <c r="D20" s="15">
        <v>0.63016054001794619</v>
      </c>
      <c r="E20" s="15">
        <v>0.62794960500400876</v>
      </c>
      <c r="F20" s="15">
        <v>0.62788798457599826</v>
      </c>
      <c r="G20" s="15"/>
      <c r="H20" s="15">
        <v>0.11529064571174161</v>
      </c>
      <c r="I20" s="15">
        <v>0.11309477639119969</v>
      </c>
      <c r="J20" s="15">
        <v>0.1150369963251239</v>
      </c>
      <c r="K20" s="15"/>
      <c r="L20" s="15">
        <v>0.47816607766633379</v>
      </c>
      <c r="M20" s="15">
        <v>0.47719225282561817</v>
      </c>
      <c r="N20" s="15">
        <v>0.47814985798483517</v>
      </c>
      <c r="O20" s="15"/>
      <c r="P20" s="15">
        <v>0.67845349162921631</v>
      </c>
      <c r="Q20" s="15">
        <v>0.67716043371574919</v>
      </c>
      <c r="R20" s="15">
        <v>0.67493384375321241</v>
      </c>
      <c r="S20" s="15"/>
      <c r="T20" s="15">
        <v>0.60367485506104324</v>
      </c>
      <c r="U20" s="15">
        <v>0.60432559967898847</v>
      </c>
      <c r="V20" s="15">
        <v>0.6032813617980789</v>
      </c>
      <c r="W20" s="15"/>
      <c r="X20" s="15">
        <v>0.87787535741506928</v>
      </c>
      <c r="Y20" s="15">
        <v>0.8814870542853962</v>
      </c>
      <c r="Z20" s="15">
        <v>0.89318469547333201</v>
      </c>
      <c r="AA20" s="5"/>
      <c r="AB20" s="5"/>
      <c r="AG20" s="8"/>
      <c r="AH20" s="8"/>
      <c r="AI20" s="8"/>
    </row>
    <row r="21" spans="1:35" x14ac:dyDescent="0.25">
      <c r="A21" s="19"/>
      <c r="B21" s="7" t="s">
        <v>82</v>
      </c>
      <c r="D21" s="15">
        <v>0.43866970374518283</v>
      </c>
      <c r="E21" s="15">
        <v>0.43871378528660604</v>
      </c>
      <c r="F21" s="15">
        <v>0.43865999968197539</v>
      </c>
      <c r="G21" s="15"/>
      <c r="H21" s="15">
        <v>8.9991443992244902E-2</v>
      </c>
      <c r="I21" s="15">
        <v>8.8232140768984862E-2</v>
      </c>
      <c r="J21" s="15">
        <v>8.9358158205419438E-2</v>
      </c>
      <c r="K21" s="15"/>
      <c r="L21" s="15">
        <v>0.22068128826680519</v>
      </c>
      <c r="M21" s="15">
        <v>0.21870442110218036</v>
      </c>
      <c r="N21" s="15">
        <v>0.21910588594611749</v>
      </c>
      <c r="O21" s="15"/>
      <c r="P21" s="15">
        <v>0.48023436096923178</v>
      </c>
      <c r="Q21" s="15">
        <v>0.47121186255122288</v>
      </c>
      <c r="R21" s="15">
        <v>0.47214124319685291</v>
      </c>
      <c r="S21" s="15"/>
      <c r="T21" s="15">
        <v>0.35072576204289896</v>
      </c>
      <c r="U21" s="15">
        <v>0.34914860584910196</v>
      </c>
      <c r="V21" s="15">
        <v>0.34908148549268131</v>
      </c>
      <c r="W21" s="15"/>
      <c r="X21" s="15">
        <v>0.43777236299226757</v>
      </c>
      <c r="Y21" s="15">
        <v>0.43579300288342576</v>
      </c>
      <c r="Z21" s="15">
        <v>0.43743052386606651</v>
      </c>
      <c r="AA21" s="5"/>
      <c r="AB21" s="5"/>
      <c r="AG21" s="8"/>
      <c r="AH21" s="8"/>
      <c r="AI21" s="8"/>
    </row>
    <row r="22" spans="1:35" x14ac:dyDescent="0.25">
      <c r="A22" s="19"/>
      <c r="D22" s="1"/>
      <c r="E22" s="1"/>
      <c r="F22" s="4"/>
      <c r="G22" s="1"/>
      <c r="H22" s="1"/>
      <c r="I22" s="1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>
        <v>0</v>
      </c>
      <c r="Y22" s="1">
        <v>0</v>
      </c>
      <c r="Z22" s="4">
        <v>0</v>
      </c>
      <c r="AA22" s="1"/>
      <c r="AB22" s="1"/>
      <c r="AG22" s="8"/>
      <c r="AH22" s="8"/>
      <c r="AI22" s="8"/>
    </row>
    <row r="23" spans="1:35" x14ac:dyDescent="0.25">
      <c r="A23" s="19" t="s">
        <v>32</v>
      </c>
      <c r="B23" t="s">
        <v>26</v>
      </c>
      <c r="D23" s="1">
        <v>105319.877125559</v>
      </c>
      <c r="E23" s="1">
        <v>106045.40326914701</v>
      </c>
      <c r="F23" s="4">
        <v>105876.746543585</v>
      </c>
      <c r="G23" s="1"/>
      <c r="H23" s="1">
        <v>206391.08961735701</v>
      </c>
      <c r="I23" s="1">
        <v>180260.645476859</v>
      </c>
      <c r="J23" s="1">
        <v>173291.30059341301</v>
      </c>
      <c r="K23" s="1"/>
      <c r="L23" s="1">
        <v>241557.160968507</v>
      </c>
      <c r="M23" s="1">
        <v>215866.433608316</v>
      </c>
      <c r="N23" s="1">
        <v>208939.98675825301</v>
      </c>
      <c r="O23" s="1"/>
      <c r="P23" s="4">
        <v>1223101.64562232</v>
      </c>
      <c r="Q23" s="1">
        <v>1050902.2531200701</v>
      </c>
      <c r="R23" s="1">
        <v>994437.08875517896</v>
      </c>
      <c r="S23" s="1"/>
      <c r="T23" s="1">
        <v>70704.256287609795</v>
      </c>
      <c r="U23" s="1">
        <v>59974.686601936999</v>
      </c>
      <c r="V23" s="1">
        <v>55929.286648542897</v>
      </c>
      <c r="W23" s="1"/>
      <c r="X23" s="1">
        <v>245849.04031657192</v>
      </c>
      <c r="Y23" s="1">
        <v>229763.2917587285</v>
      </c>
      <c r="Z23" s="4">
        <v>223664.31983653377</v>
      </c>
      <c r="AA23" s="1"/>
      <c r="AB23" s="1"/>
      <c r="AF23" s="8"/>
      <c r="AG23" s="8"/>
      <c r="AH23" s="8"/>
      <c r="AI23" s="8"/>
    </row>
    <row r="24" spans="1:35" x14ac:dyDescent="0.25">
      <c r="A24" s="1"/>
      <c r="B24" t="s">
        <v>27</v>
      </c>
      <c r="D24" s="1">
        <v>0</v>
      </c>
      <c r="E24" s="1">
        <v>0</v>
      </c>
      <c r="F24" s="4">
        <v>0</v>
      </c>
      <c r="G24" s="1"/>
      <c r="H24" s="1">
        <v>0</v>
      </c>
      <c r="I24" s="1">
        <v>0</v>
      </c>
      <c r="J24" s="1">
        <v>0</v>
      </c>
      <c r="K24" s="1"/>
      <c r="L24" s="1">
        <v>0</v>
      </c>
      <c r="M24" s="1">
        <v>0</v>
      </c>
      <c r="N24" s="1">
        <v>0</v>
      </c>
      <c r="O24" s="1"/>
      <c r="P24" s="4">
        <v>488369.19266124198</v>
      </c>
      <c r="Q24" s="1">
        <v>395538.84903029702</v>
      </c>
      <c r="R24" s="1">
        <v>377966.73875759001</v>
      </c>
      <c r="S24" s="1"/>
      <c r="T24" s="1">
        <v>0</v>
      </c>
      <c r="U24" s="1">
        <v>0</v>
      </c>
      <c r="V24" s="1">
        <v>0</v>
      </c>
      <c r="W24" s="1"/>
      <c r="X24" s="1">
        <v>0</v>
      </c>
      <c r="Y24" s="1">
        <v>0</v>
      </c>
      <c r="Z24" s="8">
        <v>0</v>
      </c>
      <c r="AA24" s="1"/>
      <c r="AB24" s="1"/>
      <c r="AF24" s="8"/>
      <c r="AG24" s="8"/>
      <c r="AH24" s="8"/>
      <c r="AI24" s="8"/>
    </row>
    <row r="25" spans="1:35" x14ac:dyDescent="0.25">
      <c r="A25" s="1"/>
      <c r="B25" t="s">
        <v>28</v>
      </c>
      <c r="D25" s="1">
        <v>0</v>
      </c>
      <c r="E25" s="1">
        <v>0</v>
      </c>
      <c r="F25" s="4">
        <v>0</v>
      </c>
      <c r="G25" s="1"/>
      <c r="H25" s="1">
        <v>1492483.2620918499</v>
      </c>
      <c r="I25" s="1">
        <v>1314514.8845581999</v>
      </c>
      <c r="J25" s="1">
        <v>1264199.0313074801</v>
      </c>
      <c r="K25" s="1"/>
      <c r="L25" s="1">
        <v>212910.958588562</v>
      </c>
      <c r="M25" s="1">
        <v>197814.13179839801</v>
      </c>
      <c r="N25" s="1">
        <v>192494.20533045501</v>
      </c>
      <c r="O25" s="1"/>
      <c r="P25" s="4">
        <v>105679.16040015301</v>
      </c>
      <c r="Q25" s="1">
        <v>89192.0110313763</v>
      </c>
      <c r="R25" s="1">
        <v>84801.157390434993</v>
      </c>
      <c r="S25" s="1"/>
      <c r="T25" s="1">
        <v>0</v>
      </c>
      <c r="U25" s="1">
        <v>0</v>
      </c>
      <c r="V25" s="1">
        <v>0</v>
      </c>
      <c r="W25" s="1"/>
      <c r="X25" s="1">
        <v>0</v>
      </c>
      <c r="Y25" s="1">
        <v>0</v>
      </c>
      <c r="Z25" s="8">
        <v>0</v>
      </c>
      <c r="AA25" s="1"/>
      <c r="AB25" s="1"/>
      <c r="AF25" s="8"/>
      <c r="AG25" s="8"/>
      <c r="AH25" s="8"/>
      <c r="AI25" s="8"/>
    </row>
    <row r="26" spans="1:35" x14ac:dyDescent="0.25">
      <c r="A26" s="1"/>
      <c r="B26" t="s">
        <v>29</v>
      </c>
      <c r="D26" s="1">
        <v>65199.305182196003</v>
      </c>
      <c r="E26" s="1">
        <v>65550.378473148303</v>
      </c>
      <c r="F26" s="4">
        <v>65437.851572195097</v>
      </c>
      <c r="G26" s="1"/>
      <c r="H26" s="1">
        <v>51956.455457889897</v>
      </c>
      <c r="I26" s="1">
        <v>45470.5213209961</v>
      </c>
      <c r="J26" s="1">
        <v>44242.398772992397</v>
      </c>
      <c r="K26" s="1"/>
      <c r="L26" s="1">
        <v>280917.80906414997</v>
      </c>
      <c r="M26" s="1">
        <v>253958.20958506301</v>
      </c>
      <c r="N26" s="1">
        <v>245837.724328001</v>
      </c>
      <c r="O26" s="1"/>
      <c r="P26" s="4">
        <v>821831.10066108301</v>
      </c>
      <c r="Q26" s="1">
        <v>716739.223885805</v>
      </c>
      <c r="R26" s="1">
        <v>681174.727522915</v>
      </c>
      <c r="S26" s="1"/>
      <c r="T26" s="1">
        <v>45965.682070153802</v>
      </c>
      <c r="U26" s="1">
        <v>40282.525783646597</v>
      </c>
      <c r="V26" s="1">
        <v>37443.999847286403</v>
      </c>
      <c r="W26" s="1"/>
      <c r="X26" s="1">
        <v>231646.41293294969</v>
      </c>
      <c r="Y26" s="1">
        <v>219538.28761701888</v>
      </c>
      <c r="Z26" s="8">
        <v>215709.57460949328</v>
      </c>
      <c r="AA26" s="1"/>
      <c r="AB26" s="1"/>
      <c r="AF26" s="8"/>
      <c r="AG26" s="8"/>
      <c r="AH26" s="8"/>
      <c r="AI26" s="8"/>
    </row>
    <row r="27" spans="1:35" x14ac:dyDescent="0.25">
      <c r="A27" s="1"/>
      <c r="B27" t="s">
        <v>30</v>
      </c>
      <c r="D27" s="1">
        <v>418062.19861507998</v>
      </c>
      <c r="E27" s="1">
        <v>421151.10896433098</v>
      </c>
      <c r="F27" s="4">
        <v>420510.96024935198</v>
      </c>
      <c r="G27" s="1"/>
      <c r="H27" s="1">
        <v>284309.61650722299</v>
      </c>
      <c r="I27" s="1">
        <v>248337.93169361301</v>
      </c>
      <c r="J27" s="1">
        <v>238749.65424882999</v>
      </c>
      <c r="K27" s="1"/>
      <c r="L27" s="1">
        <v>374732.23678610497</v>
      </c>
      <c r="M27" s="1">
        <v>335087.63483307901</v>
      </c>
      <c r="N27" s="1">
        <v>323209.79300106899</v>
      </c>
      <c r="O27" s="1"/>
      <c r="P27" s="4">
        <v>1115306.9959718201</v>
      </c>
      <c r="Q27" s="1">
        <v>962262.70538357901</v>
      </c>
      <c r="R27" s="1">
        <v>917324.89627798705</v>
      </c>
      <c r="S27" s="1"/>
      <c r="T27" s="1">
        <v>71637.213193175106</v>
      </c>
      <c r="U27" s="1">
        <v>61466.449071035699</v>
      </c>
      <c r="V27" s="1">
        <v>57089.5864362391</v>
      </c>
      <c r="W27" s="1"/>
      <c r="X27" s="1">
        <v>604773.77907262358</v>
      </c>
      <c r="Y27" s="1">
        <v>566810.81454510405</v>
      </c>
      <c r="Z27" s="8">
        <v>552058.50884655979</v>
      </c>
      <c r="AA27" s="1"/>
      <c r="AB27" s="1"/>
      <c r="AF27" s="8"/>
      <c r="AG27" s="8"/>
      <c r="AH27" s="8"/>
      <c r="AI27" s="8"/>
    </row>
    <row r="28" spans="1:35" x14ac:dyDescent="0.25">
      <c r="A28" s="1"/>
      <c r="B28" t="s">
        <v>6</v>
      </c>
      <c r="D28" s="1">
        <v>588581.38092283497</v>
      </c>
      <c r="E28" s="1">
        <v>592746.890706626</v>
      </c>
      <c r="F28" s="4">
        <v>591825.55836513196</v>
      </c>
      <c r="G28" s="1"/>
      <c r="H28" s="1">
        <v>1326285.7932889599</v>
      </c>
      <c r="I28" s="1">
        <v>1166305.48568008</v>
      </c>
      <c r="J28" s="1">
        <v>1156848.7379318899</v>
      </c>
      <c r="K28" s="1"/>
      <c r="L28" s="1">
        <v>523072.47797706601</v>
      </c>
      <c r="M28" s="1">
        <v>478430.97145134601</v>
      </c>
      <c r="N28" s="1">
        <v>475248.97903676302</v>
      </c>
      <c r="O28" s="1"/>
      <c r="P28" s="4">
        <v>2403448.9640745101</v>
      </c>
      <c r="Q28" s="1">
        <v>2054416.7713780301</v>
      </c>
      <c r="R28" s="1">
        <v>2008714.61429941</v>
      </c>
      <c r="S28" s="1"/>
      <c r="T28" s="1">
        <v>116989.97499442</v>
      </c>
      <c r="U28" s="1">
        <v>96243.222500855001</v>
      </c>
      <c r="V28" s="1">
        <v>95759.074488208906</v>
      </c>
      <c r="W28" s="1"/>
      <c r="X28" s="1">
        <v>714610.65631849971</v>
      </c>
      <c r="Y28" s="1">
        <v>676933.48294047208</v>
      </c>
      <c r="Z28" s="8">
        <v>671274.31802355545</v>
      </c>
      <c r="AA28" s="1"/>
      <c r="AB28" s="1"/>
      <c r="AF28" s="8"/>
      <c r="AG28" s="8"/>
      <c r="AH28" s="8"/>
      <c r="AI28" s="8"/>
    </row>
    <row r="29" spans="1:35" x14ac:dyDescent="0.25">
      <c r="B29" t="s">
        <v>81</v>
      </c>
      <c r="D29" s="15">
        <v>0.28971215847908488</v>
      </c>
      <c r="E29" s="15">
        <v>0.28949250419134603</v>
      </c>
      <c r="F29" s="15">
        <v>0.28946806317223295</v>
      </c>
      <c r="G29" s="15"/>
      <c r="H29" s="15">
        <v>0.12694335096976572</v>
      </c>
      <c r="I29" s="15">
        <v>0.1262066354932726</v>
      </c>
      <c r="J29" s="15">
        <v>0.12643762079329693</v>
      </c>
      <c r="K29" s="15"/>
      <c r="L29" s="15">
        <v>0.4706480682089827</v>
      </c>
      <c r="M29" s="15">
        <v>0.46854719152699115</v>
      </c>
      <c r="N29" s="15">
        <v>0.46861028566843282</v>
      </c>
      <c r="O29" s="15"/>
      <c r="P29" s="15">
        <v>0.67477558318043762</v>
      </c>
      <c r="Q29" s="15">
        <v>0.67291630230807431</v>
      </c>
      <c r="R29" s="15">
        <v>0.67204747120716823</v>
      </c>
      <c r="S29" s="15"/>
      <c r="T29" s="15">
        <v>0.61957253028812009</v>
      </c>
      <c r="U29" s="15">
        <v>0.61992915249743186</v>
      </c>
      <c r="V29" s="15">
        <v>0.62057359849818805</v>
      </c>
      <c r="W29" s="15"/>
      <c r="X29" s="15">
        <v>0.8784460647157849</v>
      </c>
      <c r="Y29" s="15">
        <v>0.87859237692675007</v>
      </c>
      <c r="Z29" s="15">
        <v>0.8859642749937382</v>
      </c>
      <c r="AA29" s="5"/>
      <c r="AB29" s="5"/>
      <c r="AF29" s="8"/>
      <c r="AG29" s="8"/>
      <c r="AH29" s="8"/>
      <c r="AI29" s="8"/>
    </row>
    <row r="30" spans="1:35" s="7" customFormat="1" x14ac:dyDescent="0.25">
      <c r="B30" s="7" t="s">
        <v>82</v>
      </c>
      <c r="D30" s="15">
        <v>0.17893851307431485</v>
      </c>
      <c r="E30" s="15">
        <v>0.17890503506940039</v>
      </c>
      <c r="F30" s="15">
        <v>0.1788985707816684</v>
      </c>
      <c r="G30" s="15"/>
      <c r="H30" s="15">
        <v>0.1014136848821128</v>
      </c>
      <c r="I30" s="15">
        <v>0.10078399850674122</v>
      </c>
      <c r="J30" s="15">
        <v>0.10072250789199293</v>
      </c>
      <c r="K30" s="15"/>
      <c r="L30" s="15">
        <v>0.21759589969404292</v>
      </c>
      <c r="M30" s="15">
        <v>0.2152794934821961</v>
      </c>
      <c r="N30" s="15">
        <v>0.21529513099592837</v>
      </c>
      <c r="O30" s="15"/>
      <c r="P30" s="15">
        <v>0.45587093873232049</v>
      </c>
      <c r="Q30" s="15">
        <v>0.44995499739450051</v>
      </c>
      <c r="R30" s="15">
        <v>0.44912843460179613</v>
      </c>
      <c r="S30" s="15"/>
      <c r="T30" s="15">
        <v>0.37547302747279715</v>
      </c>
      <c r="U30" s="15">
        <v>0.37084670271347142</v>
      </c>
      <c r="V30" s="15">
        <v>0.37171486599085535</v>
      </c>
      <c r="W30" s="15"/>
      <c r="X30" s="15">
        <v>0.4234882080659142</v>
      </c>
      <c r="Y30" s="15">
        <v>0.42187916606638276</v>
      </c>
      <c r="Z30" s="15">
        <v>0.42245796063857499</v>
      </c>
      <c r="AA30" s="5"/>
      <c r="AB30" s="5"/>
      <c r="AF30" s="8"/>
      <c r="AG30" s="8"/>
      <c r="AH30" s="8"/>
      <c r="AI30" s="8"/>
    </row>
    <row r="31" spans="1:35" s="7" customFormat="1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G31" s="8"/>
      <c r="AH31" s="8"/>
      <c r="AI31" s="8"/>
    </row>
    <row r="32" spans="1:35" s="7" customFormat="1" x14ac:dyDescent="0.25"/>
    <row r="33" spans="1:34" ht="18.75" x14ac:dyDescent="0.3">
      <c r="A33" s="24" t="s">
        <v>116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34" x14ac:dyDescent="0.25">
      <c r="A34" s="1"/>
      <c r="D34" s="1" t="s">
        <v>20</v>
      </c>
      <c r="E34" s="1" t="s">
        <v>21</v>
      </c>
      <c r="F34" s="1" t="s">
        <v>22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34" x14ac:dyDescent="0.25">
      <c r="A35" s="1"/>
      <c r="E35" s="2" t="s">
        <v>84</v>
      </c>
      <c r="F35" s="2"/>
      <c r="G35" s="2"/>
      <c r="H35" s="2"/>
      <c r="I35" s="19" t="s">
        <v>85</v>
      </c>
      <c r="J35" s="19"/>
      <c r="K35" s="2"/>
      <c r="L35" s="2"/>
      <c r="M35" s="2" t="s">
        <v>23</v>
      </c>
      <c r="N35" s="2"/>
      <c r="O35" s="19"/>
      <c r="P35" s="2"/>
      <c r="Q35" s="19" t="s">
        <v>24</v>
      </c>
      <c r="R35" s="19"/>
      <c r="S35" s="19"/>
      <c r="T35" s="2"/>
      <c r="U35" s="19" t="s">
        <v>87</v>
      </c>
      <c r="V35" s="19"/>
      <c r="W35" s="19"/>
      <c r="X35" s="2"/>
      <c r="Y35" s="2" t="s">
        <v>86</v>
      </c>
      <c r="AA35" s="1"/>
    </row>
    <row r="36" spans="1:34" x14ac:dyDescent="0.25">
      <c r="A36" s="19" t="s">
        <v>25</v>
      </c>
      <c r="B36" s="7" t="s">
        <v>26</v>
      </c>
      <c r="D36" s="1">
        <v>87500.136810690106</v>
      </c>
      <c r="E36" s="4">
        <v>77288.392926034096</v>
      </c>
      <c r="F36" s="4">
        <v>68701.947424727696</v>
      </c>
      <c r="H36" s="1">
        <v>17188.201441613099</v>
      </c>
      <c r="I36" s="4">
        <v>14270.0398070181</v>
      </c>
      <c r="J36" s="4">
        <v>12918.550548933301</v>
      </c>
      <c r="L36" s="1">
        <v>13250.1569420654</v>
      </c>
      <c r="M36" s="4">
        <v>11178.8804099758</v>
      </c>
      <c r="N36" s="4">
        <v>10094.475019691999</v>
      </c>
      <c r="P36" s="1">
        <v>24113.8364422825</v>
      </c>
      <c r="Q36" s="4">
        <v>19941.124347439301</v>
      </c>
      <c r="R36" s="4">
        <v>18068.050576253601</v>
      </c>
      <c r="T36" s="1">
        <v>3824.165499499602</v>
      </c>
      <c r="U36" s="4">
        <v>2965.5929456279473</v>
      </c>
      <c r="V36" s="4">
        <v>2486.1238789882409</v>
      </c>
      <c r="X36" s="1">
        <v>8351.5946681103323</v>
      </c>
      <c r="Y36" s="4">
        <v>7117.5329444744802</v>
      </c>
      <c r="Z36" s="4">
        <v>6428.5008468503838</v>
      </c>
      <c r="AF36" s="8"/>
      <c r="AG36" s="8"/>
      <c r="AH36" s="8"/>
    </row>
    <row r="37" spans="1:34" x14ac:dyDescent="0.25">
      <c r="A37" s="19"/>
      <c r="B37" s="7" t="s">
        <v>27</v>
      </c>
      <c r="D37" s="1">
        <v>76153.5</v>
      </c>
      <c r="E37" s="4">
        <v>69362.950680084396</v>
      </c>
      <c r="F37" s="4">
        <v>62342.153626293097</v>
      </c>
      <c r="H37" s="1">
        <v>0</v>
      </c>
      <c r="I37" s="4">
        <v>0</v>
      </c>
      <c r="J37" s="4">
        <v>0</v>
      </c>
      <c r="L37" s="1">
        <v>0</v>
      </c>
      <c r="M37" s="4">
        <v>0</v>
      </c>
      <c r="N37" s="4">
        <v>0</v>
      </c>
      <c r="P37" s="1">
        <v>2504.8087490525099</v>
      </c>
      <c r="Q37" s="4">
        <v>2011.43425870752</v>
      </c>
      <c r="R37" s="4">
        <v>1658.09695540504</v>
      </c>
      <c r="T37" s="1">
        <v>0</v>
      </c>
      <c r="U37" s="4">
        <v>0</v>
      </c>
      <c r="V37" s="4">
        <v>0</v>
      </c>
      <c r="X37" s="1">
        <v>0</v>
      </c>
      <c r="Y37" s="8">
        <v>0</v>
      </c>
      <c r="Z37" s="8">
        <v>0</v>
      </c>
      <c r="AF37" s="8"/>
      <c r="AG37" s="8"/>
      <c r="AH37" s="8"/>
    </row>
    <row r="38" spans="1:34" x14ac:dyDescent="0.25">
      <c r="A38" s="19"/>
      <c r="B38" s="7" t="s">
        <v>28</v>
      </c>
      <c r="D38" s="1">
        <v>47235.9472126623</v>
      </c>
      <c r="E38" s="4">
        <v>43008.797081393102</v>
      </c>
      <c r="F38" s="4">
        <v>37266.188629081698</v>
      </c>
      <c r="H38" s="1">
        <v>83854.342416499305</v>
      </c>
      <c r="I38" s="4">
        <v>70262.237253528801</v>
      </c>
      <c r="J38" s="4">
        <v>62700.717263129802</v>
      </c>
      <c r="L38" s="1">
        <v>7893.0984257086102</v>
      </c>
      <c r="M38" s="4">
        <v>6616.0494702001697</v>
      </c>
      <c r="N38" s="4">
        <v>5951.4240166283798</v>
      </c>
      <c r="P38" s="1">
        <v>0</v>
      </c>
      <c r="Q38" s="4">
        <v>0</v>
      </c>
      <c r="R38" s="4">
        <v>0</v>
      </c>
      <c r="T38" s="1">
        <v>0</v>
      </c>
      <c r="U38" s="4">
        <v>0</v>
      </c>
      <c r="V38" s="4">
        <v>0</v>
      </c>
      <c r="X38" s="1">
        <v>0</v>
      </c>
      <c r="Y38" s="8">
        <v>0</v>
      </c>
      <c r="Z38" s="8">
        <v>0</v>
      </c>
      <c r="AF38" s="8"/>
      <c r="AG38" s="8"/>
      <c r="AH38" s="8"/>
    </row>
    <row r="39" spans="1:34" x14ac:dyDescent="0.25">
      <c r="A39" s="19"/>
      <c r="B39" s="7" t="s">
        <v>29</v>
      </c>
      <c r="D39" s="1">
        <v>19309.4148223462</v>
      </c>
      <c r="E39" s="4">
        <v>17073.3180016068</v>
      </c>
      <c r="F39" s="4">
        <v>15369.299081351201</v>
      </c>
      <c r="H39" s="1">
        <v>3747.7436068316701</v>
      </c>
      <c r="I39" s="4">
        <v>3125.5063259926301</v>
      </c>
      <c r="J39" s="4">
        <v>2832.3702472528698</v>
      </c>
      <c r="L39" s="1">
        <v>10377.609144862799</v>
      </c>
      <c r="M39" s="4">
        <v>8770.64611165116</v>
      </c>
      <c r="N39" s="4">
        <v>7809.9997145380603</v>
      </c>
      <c r="P39" s="1">
        <v>15060.928526706701</v>
      </c>
      <c r="Q39" s="4">
        <v>12446.9561414366</v>
      </c>
      <c r="R39" s="4">
        <v>10963.863451900999</v>
      </c>
      <c r="T39" s="1">
        <v>2305.5925669513076</v>
      </c>
      <c r="U39" s="4">
        <v>1820.9804139491466</v>
      </c>
      <c r="V39" s="4">
        <v>1505.8889935551856</v>
      </c>
      <c r="X39" s="1">
        <v>5674.002632416953</v>
      </c>
      <c r="Y39" s="8">
        <v>4840.4192222218899</v>
      </c>
      <c r="Z39" s="8">
        <v>4411.736486500482</v>
      </c>
      <c r="AF39" s="8"/>
      <c r="AG39" s="8"/>
      <c r="AH39" s="8"/>
    </row>
    <row r="40" spans="1:34" x14ac:dyDescent="0.25">
      <c r="A40" s="19"/>
      <c r="B40" s="7" t="s">
        <v>30</v>
      </c>
      <c r="D40" s="1">
        <v>53330.498443175398</v>
      </c>
      <c r="E40" s="4">
        <v>47138.846563669198</v>
      </c>
      <c r="F40" s="4">
        <v>42248.598231890501</v>
      </c>
      <c r="H40" s="1">
        <v>24573.558104665899</v>
      </c>
      <c r="I40" s="4">
        <v>20400.606785354299</v>
      </c>
      <c r="J40" s="4">
        <v>18486.927907731199</v>
      </c>
      <c r="L40" s="1">
        <v>19162.707040150701</v>
      </c>
      <c r="M40" s="4">
        <v>16118.7501224319</v>
      </c>
      <c r="N40" s="4">
        <v>14461.051653717899</v>
      </c>
      <c r="P40" s="1">
        <v>21369.754188613799</v>
      </c>
      <c r="Q40" s="4">
        <v>17668.599314158499</v>
      </c>
      <c r="R40" s="4">
        <v>15925.2061652597</v>
      </c>
      <c r="T40" s="1">
        <v>4425.8174822293222</v>
      </c>
      <c r="U40" s="4">
        <v>3423.7293079759102</v>
      </c>
      <c r="V40" s="4">
        <v>2874.8062376349712</v>
      </c>
      <c r="X40" s="1">
        <v>19691.71227586157</v>
      </c>
      <c r="Y40" s="8">
        <v>16802.809818978447</v>
      </c>
      <c r="Z40" s="8">
        <v>15184.385012193929</v>
      </c>
      <c r="AF40" s="8"/>
      <c r="AG40" s="8"/>
      <c r="AH40" s="8"/>
    </row>
    <row r="41" spans="1:34" x14ac:dyDescent="0.25">
      <c r="A41" s="19"/>
      <c r="B41" s="7" t="s">
        <v>80</v>
      </c>
      <c r="D41" s="1">
        <v>283529.497288874</v>
      </c>
      <c r="E41" s="4">
        <v>253872.30525278801</v>
      </c>
      <c r="F41" s="4">
        <v>225928.18699334399</v>
      </c>
      <c r="H41" s="1">
        <v>75582.059292049205</v>
      </c>
      <c r="I41" s="4">
        <v>63491.352075111201</v>
      </c>
      <c r="J41" s="4">
        <v>58811.395642495903</v>
      </c>
      <c r="L41" s="1">
        <v>13507.810277876701</v>
      </c>
      <c r="M41" s="4">
        <v>11061.180222737799</v>
      </c>
      <c r="N41" s="4">
        <v>10235.1526085716</v>
      </c>
      <c r="P41" s="1">
        <v>19893.2955150663</v>
      </c>
      <c r="Q41" s="4">
        <v>16492.169613398699</v>
      </c>
      <c r="R41" s="4">
        <v>15759.805839131701</v>
      </c>
      <c r="T41" s="1">
        <v>6010.1317487178103</v>
      </c>
      <c r="U41" s="4">
        <v>4357.6166688844405</v>
      </c>
      <c r="V41" s="4">
        <v>3891.1678336666037</v>
      </c>
      <c r="X41" s="1">
        <v>13002.610228287718</v>
      </c>
      <c r="Y41" s="8">
        <v>11241.045946569615</v>
      </c>
      <c r="Z41" s="8">
        <v>10533.133084225434</v>
      </c>
      <c r="AF41" s="8"/>
      <c r="AG41" s="8"/>
      <c r="AH41" s="8"/>
    </row>
    <row r="42" spans="1:34" x14ac:dyDescent="0.25">
      <c r="A42" s="19"/>
      <c r="B42" s="7" t="s">
        <v>81</v>
      </c>
      <c r="D42" s="15">
        <v>0.64530517417954725</v>
      </c>
      <c r="E42" s="15">
        <v>0.64490950064324726</v>
      </c>
      <c r="F42" s="15">
        <v>0.64805282634647665</v>
      </c>
      <c r="G42" s="15"/>
      <c r="H42" s="15">
        <v>0.16183768313519445</v>
      </c>
      <c r="I42" s="15">
        <v>0.16098283627341453</v>
      </c>
      <c r="J42" s="15">
        <v>0.16248353417504097</v>
      </c>
      <c r="K42" s="15"/>
      <c r="L42" s="15">
        <v>0.46618194738544838</v>
      </c>
      <c r="M42" s="15">
        <v>0.46737358505380433</v>
      </c>
      <c r="N42" s="15">
        <v>0.46727295740351149</v>
      </c>
      <c r="O42" s="15"/>
      <c r="P42" s="15">
        <v>0.66106293440190667</v>
      </c>
      <c r="Q42" s="15">
        <v>0.66066373571343062</v>
      </c>
      <c r="R42" s="15">
        <v>0.65836893745623037</v>
      </c>
      <c r="S42" s="15"/>
      <c r="T42" s="15">
        <v>0.58071282216508946</v>
      </c>
      <c r="U42" s="15">
        <v>0.58299596901507189</v>
      </c>
      <c r="V42" s="15">
        <v>0.5813481917160499</v>
      </c>
      <c r="W42" s="15"/>
      <c r="X42" s="15">
        <v>0.87347461306159513</v>
      </c>
      <c r="Y42" s="15">
        <v>0.87027657528783586</v>
      </c>
      <c r="Z42" s="15">
        <v>0.88330273379993351</v>
      </c>
      <c r="AA42" s="5"/>
      <c r="AF42" s="8"/>
      <c r="AG42" s="8"/>
      <c r="AH42" s="8"/>
    </row>
    <row r="43" spans="1:34" x14ac:dyDescent="0.25">
      <c r="A43" s="19"/>
      <c r="B43" s="7" t="s">
        <v>82</v>
      </c>
      <c r="D43" s="15">
        <v>0.57720144949839769</v>
      </c>
      <c r="E43" s="15">
        <v>0.57765790348850277</v>
      </c>
      <c r="F43" s="15">
        <v>0.58002546205038741</v>
      </c>
      <c r="G43" s="15"/>
      <c r="H43" s="15">
        <v>0.13286711883007699</v>
      </c>
      <c r="I43" s="15">
        <v>0.13205860076499421</v>
      </c>
      <c r="J43" s="15">
        <v>0.13326533583470557</v>
      </c>
      <c r="K43" s="15"/>
      <c r="L43" s="15">
        <v>0.26142902988328698</v>
      </c>
      <c r="M43" s="15">
        <v>0.26189661235488987</v>
      </c>
      <c r="N43" s="15">
        <v>0.2634467230065986</v>
      </c>
      <c r="O43" s="15"/>
      <c r="P43" s="15">
        <v>0.42218761206691841</v>
      </c>
      <c r="Q43" s="15">
        <v>0.42161232458152154</v>
      </c>
      <c r="R43" s="15">
        <v>0.42316970161659451</v>
      </c>
      <c r="S43" s="15"/>
      <c r="T43" s="15">
        <v>0.36228867690476046</v>
      </c>
      <c r="U43" s="15">
        <v>0.36120385151547785</v>
      </c>
      <c r="V43" s="15">
        <v>0.36204883791145215</v>
      </c>
      <c r="W43" s="15"/>
      <c r="X43" s="15">
        <v>0.45514395773646271</v>
      </c>
      <c r="Y43" s="15">
        <v>0.45536083962429164</v>
      </c>
      <c r="Z43" s="15">
        <v>0.4583157624460461</v>
      </c>
      <c r="AA43" s="5"/>
      <c r="AF43" s="8"/>
      <c r="AG43" s="8"/>
      <c r="AH43" s="8"/>
    </row>
    <row r="44" spans="1:34" x14ac:dyDescent="0.25">
      <c r="A44" s="19"/>
      <c r="B44" s="7"/>
      <c r="D44" s="1"/>
      <c r="E44" s="4"/>
      <c r="F44" s="4"/>
      <c r="H44" s="1"/>
      <c r="I44" s="4"/>
      <c r="J44" s="4"/>
      <c r="L44" s="1"/>
      <c r="M44" s="4"/>
      <c r="N44" s="4"/>
      <c r="P44" s="1"/>
      <c r="Q44" s="4"/>
      <c r="R44" s="4"/>
      <c r="T44" s="1"/>
      <c r="U44" s="4"/>
      <c r="V44" s="4"/>
      <c r="X44" s="1">
        <v>0</v>
      </c>
      <c r="Y44" s="4">
        <v>0</v>
      </c>
      <c r="Z44" s="4">
        <v>0</v>
      </c>
      <c r="AF44" s="8"/>
      <c r="AG44" s="8"/>
      <c r="AH44" s="8"/>
    </row>
    <row r="45" spans="1:34" x14ac:dyDescent="0.25">
      <c r="A45" s="19" t="s">
        <v>31</v>
      </c>
      <c r="B45" s="7" t="s">
        <v>26</v>
      </c>
      <c r="D45" s="1">
        <v>10190.577851945</v>
      </c>
      <c r="E45" s="4">
        <v>7697.7947712290797</v>
      </c>
      <c r="F45" s="4">
        <v>7420.3112248268399</v>
      </c>
      <c r="H45" s="1">
        <v>7962.7336301441401</v>
      </c>
      <c r="I45" s="4">
        <v>5931.1837767758898</v>
      </c>
      <c r="J45" s="4">
        <v>5290.49810368815</v>
      </c>
      <c r="L45" s="1">
        <v>6959.6718239232196</v>
      </c>
      <c r="M45" s="4">
        <v>5267.5084601662202</v>
      </c>
      <c r="N45" s="4">
        <v>4575.4651376461998</v>
      </c>
      <c r="P45" s="1">
        <v>32499.4891429948</v>
      </c>
      <c r="Q45" s="4">
        <v>23585.613077235401</v>
      </c>
      <c r="R45" s="4">
        <v>19025.976311957402</v>
      </c>
      <c r="T45" s="1">
        <v>2506.5873084534414</v>
      </c>
      <c r="U45" s="4">
        <v>1905.9873522676955</v>
      </c>
      <c r="V45" s="4">
        <v>1664.2701467547367</v>
      </c>
      <c r="X45" s="1">
        <v>7367.7235261263168</v>
      </c>
      <c r="Y45" s="4">
        <v>5854.6667928128527</v>
      </c>
      <c r="Z45" s="4">
        <v>5142.96257922316</v>
      </c>
      <c r="AF45" s="8"/>
      <c r="AG45" s="8"/>
      <c r="AH45" s="8"/>
    </row>
    <row r="46" spans="1:34" x14ac:dyDescent="0.25">
      <c r="A46" s="19"/>
      <c r="B46" s="7" t="s">
        <v>27</v>
      </c>
      <c r="D46" s="1">
        <v>0</v>
      </c>
      <c r="E46" s="4">
        <v>0</v>
      </c>
      <c r="F46" s="4">
        <v>0</v>
      </c>
      <c r="H46" s="1">
        <v>0</v>
      </c>
      <c r="I46" s="4">
        <v>0</v>
      </c>
      <c r="J46" s="4">
        <v>0</v>
      </c>
      <c r="L46" s="1">
        <v>0</v>
      </c>
      <c r="M46" s="4">
        <v>0</v>
      </c>
      <c r="N46" s="4">
        <v>0</v>
      </c>
      <c r="P46" s="1">
        <v>12837.9052669506</v>
      </c>
      <c r="Q46" s="4">
        <v>9243.57989783841</v>
      </c>
      <c r="R46" s="4">
        <v>7361.33049473953</v>
      </c>
      <c r="T46" s="1">
        <v>0</v>
      </c>
      <c r="U46" s="4">
        <v>0</v>
      </c>
      <c r="V46" s="4">
        <v>0</v>
      </c>
      <c r="X46" s="1">
        <v>0</v>
      </c>
      <c r="Y46" s="8">
        <v>0</v>
      </c>
      <c r="Z46" s="8">
        <v>0</v>
      </c>
      <c r="AF46" s="8"/>
      <c r="AG46" s="8"/>
      <c r="AH46" s="8"/>
    </row>
    <row r="47" spans="1:34" x14ac:dyDescent="0.25">
      <c r="A47" s="19"/>
      <c r="B47" s="7" t="s">
        <v>28</v>
      </c>
      <c r="D47" s="1">
        <v>0</v>
      </c>
      <c r="E47" s="4">
        <v>0</v>
      </c>
      <c r="F47" s="4">
        <v>0</v>
      </c>
      <c r="H47" s="1">
        <v>49152.959838483999</v>
      </c>
      <c r="I47" s="4">
        <v>37454.144662347098</v>
      </c>
      <c r="J47" s="4">
        <v>31481.0787773745</v>
      </c>
      <c r="L47" s="1">
        <v>5131.90937426858</v>
      </c>
      <c r="M47" s="4">
        <v>3960.75920626897</v>
      </c>
      <c r="N47" s="4">
        <v>3443.7155626983399</v>
      </c>
      <c r="P47" s="1">
        <v>3583.2672778834699</v>
      </c>
      <c r="Q47" s="4">
        <v>2609.7840800209801</v>
      </c>
      <c r="R47" s="4">
        <v>2116.2719141100802</v>
      </c>
      <c r="T47" s="1">
        <v>0</v>
      </c>
      <c r="U47" s="4">
        <v>0</v>
      </c>
      <c r="V47" s="4">
        <v>0</v>
      </c>
      <c r="X47" s="1">
        <v>0</v>
      </c>
      <c r="Y47" s="8">
        <v>0</v>
      </c>
      <c r="Z47" s="8">
        <v>0</v>
      </c>
      <c r="AF47" s="8"/>
      <c r="AG47" s="8"/>
      <c r="AH47" s="8"/>
    </row>
    <row r="48" spans="1:34" x14ac:dyDescent="0.25">
      <c r="A48" s="19"/>
      <c r="B48" s="7" t="s">
        <v>29</v>
      </c>
      <c r="D48" s="1">
        <v>3768.8340220556702</v>
      </c>
      <c r="E48" s="4">
        <v>2806.0104708471299</v>
      </c>
      <c r="F48" s="4">
        <v>2693.2348987652699</v>
      </c>
      <c r="H48" s="1">
        <v>1788.8868587775801</v>
      </c>
      <c r="I48" s="4">
        <v>1341.1242885355</v>
      </c>
      <c r="J48" s="4">
        <v>1188.76483590204</v>
      </c>
      <c r="L48" s="1">
        <v>6513.4728934454597</v>
      </c>
      <c r="M48" s="4">
        <v>4995.6704689409298</v>
      </c>
      <c r="N48" s="4">
        <v>4227.5605454659199</v>
      </c>
      <c r="P48" s="1">
        <v>18393.7788626086</v>
      </c>
      <c r="Q48" s="4">
        <v>13843.030887446101</v>
      </c>
      <c r="R48" s="4">
        <v>11061.2240674722</v>
      </c>
      <c r="T48" s="1">
        <v>1620.5345974515865</v>
      </c>
      <c r="U48" s="4">
        <v>1249.2398493704061</v>
      </c>
      <c r="V48" s="4">
        <v>1082.8446711569011</v>
      </c>
      <c r="X48" s="1">
        <v>5824.7043834689184</v>
      </c>
      <c r="Y48" s="8">
        <v>4742.678247035843</v>
      </c>
      <c r="Z48" s="8">
        <v>4301.1583451115393</v>
      </c>
      <c r="AF48" s="8"/>
      <c r="AG48" s="8"/>
      <c r="AH48" s="8"/>
    </row>
    <row r="49" spans="1:38" x14ac:dyDescent="0.25">
      <c r="A49" s="19"/>
      <c r="B49" s="7" t="s">
        <v>30</v>
      </c>
      <c r="D49" s="1">
        <v>8080.7721897472802</v>
      </c>
      <c r="E49" s="4">
        <v>6134.8961743312502</v>
      </c>
      <c r="F49" s="4">
        <v>5921.7558430895697</v>
      </c>
      <c r="H49" s="1">
        <v>11260.426352639601</v>
      </c>
      <c r="I49" s="4">
        <v>8380.6732497685298</v>
      </c>
      <c r="J49" s="4">
        <v>7504.1824230751499</v>
      </c>
      <c r="L49" s="1">
        <v>10562.0189842905</v>
      </c>
      <c r="M49" s="4">
        <v>8005.2363854986697</v>
      </c>
      <c r="N49" s="4">
        <v>6891.0334274376301</v>
      </c>
      <c r="P49" s="1">
        <v>25920.819430403699</v>
      </c>
      <c r="Q49" s="4">
        <v>19081.952787877599</v>
      </c>
      <c r="R49" s="4">
        <v>15431.2149543982</v>
      </c>
      <c r="T49" s="1">
        <v>2758.5456887985733</v>
      </c>
      <c r="U49" s="4">
        <v>2091.8536172014569</v>
      </c>
      <c r="V49" s="4">
        <v>1826.5635477437436</v>
      </c>
      <c r="X49" s="1">
        <v>17362.311135059721</v>
      </c>
      <c r="Y49" s="8">
        <v>13824.195323283706</v>
      </c>
      <c r="Z49" s="8">
        <v>12186.366769708819</v>
      </c>
      <c r="AF49" s="8"/>
      <c r="AG49" s="8"/>
      <c r="AH49" s="8"/>
    </row>
    <row r="50" spans="1:38" x14ac:dyDescent="0.25">
      <c r="A50" s="19"/>
      <c r="B50" s="7" t="s">
        <v>80</v>
      </c>
      <c r="D50" s="1">
        <v>22040.184063748002</v>
      </c>
      <c r="E50" s="4">
        <v>16638.701416407501</v>
      </c>
      <c r="F50" s="4">
        <v>16035.3019666817</v>
      </c>
      <c r="H50" s="1">
        <v>28576.080155780201</v>
      </c>
      <c r="I50" s="4">
        <v>21231.642310159899</v>
      </c>
      <c r="J50" s="4">
        <v>20608.040013371101</v>
      </c>
      <c r="L50" s="1">
        <v>7020.1304511632097</v>
      </c>
      <c r="M50" s="4">
        <v>5313.8699556144702</v>
      </c>
      <c r="N50" s="4">
        <v>5160.89462891737</v>
      </c>
      <c r="P50" s="1">
        <v>21170.390068768302</v>
      </c>
      <c r="Q50" s="4">
        <v>14601.4078340203</v>
      </c>
      <c r="R50" s="4">
        <v>14092.2737168233</v>
      </c>
      <c r="T50" s="1">
        <v>3081.9659304881866</v>
      </c>
      <c r="U50" s="4">
        <v>2239.2835393626083</v>
      </c>
      <c r="V50" s="4">
        <v>2179.1373415515855</v>
      </c>
      <c r="X50" s="1">
        <v>10668.881492501439</v>
      </c>
      <c r="Y50" s="8">
        <v>8727.4450640998039</v>
      </c>
      <c r="Z50" s="8">
        <v>8464.9434440386576</v>
      </c>
      <c r="AF50" s="8"/>
      <c r="AG50" s="8"/>
      <c r="AH50" s="8"/>
    </row>
    <row r="51" spans="1:38" x14ac:dyDescent="0.25">
      <c r="A51" s="2"/>
      <c r="B51" s="7" t="s">
        <v>81</v>
      </c>
      <c r="D51" s="15">
        <v>0.63336185549200275</v>
      </c>
      <c r="E51" s="15">
        <v>0.63128756140298214</v>
      </c>
      <c r="F51" s="15">
        <v>0.63070506215636868</v>
      </c>
      <c r="G51" s="15"/>
      <c r="H51" s="15">
        <v>0.13898125219868393</v>
      </c>
      <c r="I51" s="15">
        <v>0.13693657737009637</v>
      </c>
      <c r="J51" s="15">
        <v>0.1425124987480956</v>
      </c>
      <c r="K51" s="15"/>
      <c r="L51" s="15">
        <v>0.46192995376311408</v>
      </c>
      <c r="M51" s="15">
        <v>0.46169860781241739</v>
      </c>
      <c r="N51" s="15">
        <v>0.45998167673159557</v>
      </c>
      <c r="O51" s="15"/>
      <c r="P51" s="15">
        <v>0.68355226644565659</v>
      </c>
      <c r="Q51" s="15">
        <v>0.68270216300901276</v>
      </c>
      <c r="R51" s="15">
        <v>0.68093168216993882</v>
      </c>
      <c r="S51" s="15"/>
      <c r="T51" s="15">
        <v>0.59937861494789202</v>
      </c>
      <c r="U51" s="15">
        <v>0.60133001769465977</v>
      </c>
      <c r="V51" s="15">
        <v>0.60063576803743879</v>
      </c>
      <c r="W51" s="15"/>
      <c r="X51" s="15">
        <v>0.89525731350781257</v>
      </c>
      <c r="Y51" s="15">
        <v>0.89598719370453195</v>
      </c>
      <c r="Z51" s="15">
        <v>0.91269407059375018</v>
      </c>
      <c r="AA51" s="5"/>
      <c r="AF51" s="8"/>
      <c r="AG51" s="8"/>
      <c r="AH51" s="8"/>
    </row>
    <row r="52" spans="1:38" x14ac:dyDescent="0.25">
      <c r="A52" s="19"/>
      <c r="B52" s="7" t="s">
        <v>82</v>
      </c>
      <c r="D52" s="15">
        <v>0.46236355479020819</v>
      </c>
      <c r="E52" s="15">
        <v>0.46264396352700138</v>
      </c>
      <c r="F52" s="15">
        <v>0.46274845589093622</v>
      </c>
      <c r="G52" s="15"/>
      <c r="H52" s="15">
        <v>0.113485824443151</v>
      </c>
      <c r="I52" s="15">
        <v>0.11168338838928916</v>
      </c>
      <c r="J52" s="15">
        <v>0.11636541245636613</v>
      </c>
      <c r="K52" s="15"/>
      <c r="L52" s="15">
        <v>0.23861399482237364</v>
      </c>
      <c r="M52" s="15">
        <v>0.23696374578460627</v>
      </c>
      <c r="N52" s="15">
        <v>0.23908031188401727</v>
      </c>
      <c r="O52" s="15"/>
      <c r="P52" s="15">
        <v>0.48626876161724375</v>
      </c>
      <c r="Q52" s="15">
        <v>0.48021198046921365</v>
      </c>
      <c r="R52" s="15">
        <v>0.47980395471834575</v>
      </c>
      <c r="S52" s="15"/>
      <c r="T52" s="15">
        <v>0.36402967090387683</v>
      </c>
      <c r="U52" s="15">
        <v>0.36324718792671895</v>
      </c>
      <c r="V52" s="15">
        <v>0.36388001378760187</v>
      </c>
      <c r="W52" s="15"/>
      <c r="X52" s="15">
        <v>0.45037289546745374</v>
      </c>
      <c r="Y52" s="15">
        <v>0.44968037463203103</v>
      </c>
      <c r="Z52" s="15">
        <v>0.45278116533057211</v>
      </c>
      <c r="AA52" s="5"/>
      <c r="AF52" s="8"/>
      <c r="AG52" s="8"/>
      <c r="AH52" s="8"/>
    </row>
    <row r="53" spans="1:38" x14ac:dyDescent="0.25">
      <c r="A53" s="19"/>
      <c r="B53" s="7"/>
      <c r="D53" s="1"/>
      <c r="E53" s="4"/>
      <c r="F53" s="4"/>
      <c r="H53" s="1"/>
      <c r="I53" s="4"/>
      <c r="J53" s="4"/>
      <c r="L53" s="1"/>
      <c r="M53" s="4"/>
      <c r="N53" s="4"/>
      <c r="P53" s="1"/>
      <c r="Q53" s="4"/>
      <c r="R53" s="4"/>
      <c r="T53" s="1"/>
      <c r="U53" s="4"/>
      <c r="V53" s="4"/>
      <c r="X53" s="1">
        <v>0</v>
      </c>
      <c r="Y53" s="4">
        <v>0</v>
      </c>
      <c r="Z53" s="4">
        <v>0</v>
      </c>
      <c r="AF53" s="8"/>
      <c r="AG53" s="8"/>
      <c r="AH53" s="8"/>
    </row>
    <row r="54" spans="1:38" x14ac:dyDescent="0.25">
      <c r="A54" s="19" t="s">
        <v>32</v>
      </c>
      <c r="B54" s="7" t="s">
        <v>26</v>
      </c>
      <c r="D54" s="1">
        <v>9752.6903945125505</v>
      </c>
      <c r="E54" s="4">
        <v>9823.9321891652908</v>
      </c>
      <c r="F54" s="4">
        <v>9810.02690600608</v>
      </c>
      <c r="H54" s="1">
        <v>26714.752297991599</v>
      </c>
      <c r="I54" s="4">
        <v>24018.615571332899</v>
      </c>
      <c r="J54" s="4">
        <v>23250.042642306798</v>
      </c>
      <c r="L54" s="1">
        <v>22180.775091633201</v>
      </c>
      <c r="M54" s="4">
        <v>20163.507126633998</v>
      </c>
      <c r="N54" s="4">
        <v>19390.786961000402</v>
      </c>
      <c r="P54" s="1">
        <v>93888.008517513998</v>
      </c>
      <c r="Q54" s="4">
        <v>83209.645427219701</v>
      </c>
      <c r="R54" s="4">
        <v>77673.167916444101</v>
      </c>
      <c r="T54" s="1">
        <v>9167.9999483841002</v>
      </c>
      <c r="U54" s="4">
        <v>8000.4338878174403</v>
      </c>
      <c r="V54" s="4">
        <v>7437.5081378416598</v>
      </c>
      <c r="X54" s="1">
        <v>24564.881440058452</v>
      </c>
      <c r="Y54" s="4">
        <v>23537.26707030438</v>
      </c>
      <c r="Z54" s="4">
        <v>22833.612773472621</v>
      </c>
      <c r="AF54" s="8"/>
      <c r="AG54" s="8"/>
      <c r="AH54" s="8"/>
    </row>
    <row r="55" spans="1:38" x14ac:dyDescent="0.25">
      <c r="A55" s="1"/>
      <c r="B55" s="7" t="s">
        <v>27</v>
      </c>
      <c r="D55" s="1">
        <v>0</v>
      </c>
      <c r="E55" s="4">
        <v>0</v>
      </c>
      <c r="F55" s="4">
        <v>0</v>
      </c>
      <c r="H55" s="1">
        <v>0</v>
      </c>
      <c r="I55" s="4">
        <v>0</v>
      </c>
      <c r="J55" s="4">
        <v>0</v>
      </c>
      <c r="L55" s="1">
        <v>0</v>
      </c>
      <c r="M55" s="4">
        <v>0</v>
      </c>
      <c r="N55" s="4">
        <v>0</v>
      </c>
      <c r="P55" s="1">
        <v>42121.750072471099</v>
      </c>
      <c r="Q55" s="4">
        <v>35031.770645813798</v>
      </c>
      <c r="R55" s="4">
        <v>32847.027059947897</v>
      </c>
      <c r="T55" s="1">
        <v>0</v>
      </c>
      <c r="U55" s="4">
        <v>0</v>
      </c>
      <c r="V55" s="4">
        <v>0</v>
      </c>
      <c r="X55" s="1">
        <v>0</v>
      </c>
      <c r="Y55" s="8">
        <v>0</v>
      </c>
      <c r="Z55" s="8">
        <v>0</v>
      </c>
      <c r="AF55" s="8"/>
      <c r="AG55" s="8"/>
      <c r="AH55" s="8"/>
    </row>
    <row r="56" spans="1:38" x14ac:dyDescent="0.25">
      <c r="A56" s="1"/>
      <c r="B56" s="7" t="s">
        <v>28</v>
      </c>
      <c r="D56" s="1">
        <v>0</v>
      </c>
      <c r="E56" s="4">
        <v>0</v>
      </c>
      <c r="F56" s="4">
        <v>0</v>
      </c>
      <c r="H56" s="1">
        <v>127919.604547988</v>
      </c>
      <c r="I56" s="4">
        <v>116123.84921638601</v>
      </c>
      <c r="J56" s="4">
        <v>110219.737804541</v>
      </c>
      <c r="L56" s="1">
        <v>19618.814445976099</v>
      </c>
      <c r="M56" s="4">
        <v>18388.780516164799</v>
      </c>
      <c r="N56" s="4">
        <v>17857.562021756501</v>
      </c>
      <c r="P56" s="1">
        <v>8037.6930043636103</v>
      </c>
      <c r="Q56" s="4">
        <v>7009.6247063078299</v>
      </c>
      <c r="R56" s="4">
        <v>6514.2107919760701</v>
      </c>
      <c r="T56" s="1">
        <v>0</v>
      </c>
      <c r="U56" s="4">
        <v>0</v>
      </c>
      <c r="V56" s="4">
        <v>0</v>
      </c>
      <c r="X56" s="1">
        <v>0</v>
      </c>
      <c r="Y56" s="8">
        <v>0</v>
      </c>
      <c r="Z56" s="8">
        <v>0</v>
      </c>
      <c r="AF56" s="8"/>
      <c r="AG56" s="8"/>
      <c r="AH56" s="8"/>
    </row>
    <row r="57" spans="1:38" x14ac:dyDescent="0.25">
      <c r="A57" s="1"/>
      <c r="B57" s="7" t="s">
        <v>29</v>
      </c>
      <c r="D57" s="1">
        <v>7499.6178277876697</v>
      </c>
      <c r="E57" s="4">
        <v>7538.3887914351499</v>
      </c>
      <c r="F57" s="4">
        <v>7527.7185802925396</v>
      </c>
      <c r="H57" s="1">
        <v>5530.5418236922696</v>
      </c>
      <c r="I57" s="4">
        <v>4970.8262895123999</v>
      </c>
      <c r="J57" s="4">
        <v>4810.0679405808596</v>
      </c>
      <c r="L57" s="1">
        <v>21998.109839859499</v>
      </c>
      <c r="M57" s="4">
        <v>20362.794897860302</v>
      </c>
      <c r="N57" s="4">
        <v>19457.468807836602</v>
      </c>
      <c r="P57" s="1">
        <v>62824.500919595201</v>
      </c>
      <c r="Q57" s="4">
        <v>56629.797654969901</v>
      </c>
      <c r="R57" s="4">
        <v>53114.8074658736</v>
      </c>
      <c r="T57" s="1">
        <v>5407.8184579290601</v>
      </c>
      <c r="U57" s="4">
        <v>4825.2920801528599</v>
      </c>
      <c r="V57" s="4">
        <v>4467.8093982608898</v>
      </c>
      <c r="X57" s="1">
        <v>21547.896680632231</v>
      </c>
      <c r="Y57" s="8">
        <v>20893.013979539191</v>
      </c>
      <c r="Z57" s="8">
        <v>20426.299202421033</v>
      </c>
      <c r="AF57" s="8"/>
      <c r="AG57" s="8"/>
      <c r="AH57" s="8"/>
    </row>
    <row r="58" spans="1:38" x14ac:dyDescent="0.25">
      <c r="A58" s="1"/>
      <c r="B58" s="7" t="s">
        <v>30</v>
      </c>
      <c r="D58" s="1">
        <v>33022.235937074802</v>
      </c>
      <c r="E58" s="4">
        <v>33291.913285431801</v>
      </c>
      <c r="F58" s="4">
        <v>33244.7902523905</v>
      </c>
      <c r="H58" s="1">
        <v>38189.172390658401</v>
      </c>
      <c r="I58" s="4">
        <v>34317.773755693997</v>
      </c>
      <c r="J58" s="4">
        <v>33264.802948625802</v>
      </c>
      <c r="L58" s="1">
        <v>34401.971343256198</v>
      </c>
      <c r="M58" s="4">
        <v>31379.135637809999</v>
      </c>
      <c r="N58" s="4">
        <v>30070.779501954101</v>
      </c>
      <c r="P58" s="1">
        <v>90722.749299017494</v>
      </c>
      <c r="Q58" s="4">
        <v>80726.085241405905</v>
      </c>
      <c r="R58" s="4">
        <v>76165.417348692106</v>
      </c>
      <c r="T58" s="1">
        <v>9668.7186636738097</v>
      </c>
      <c r="U58" s="4">
        <v>8440.3018807050703</v>
      </c>
      <c r="V58" s="4">
        <v>7856.6317687442497</v>
      </c>
      <c r="X58" s="1">
        <v>60035.62805857182</v>
      </c>
      <c r="Y58" s="8">
        <v>57642.70503893913</v>
      </c>
      <c r="Z58" s="8">
        <v>55956.672445346449</v>
      </c>
      <c r="AF58" s="8"/>
      <c r="AG58" s="8"/>
      <c r="AH58" s="8"/>
    </row>
    <row r="59" spans="1:38" x14ac:dyDescent="0.25">
      <c r="A59" s="1"/>
      <c r="B59" s="7" t="s">
        <v>80</v>
      </c>
      <c r="D59" s="1">
        <v>50274.544159375</v>
      </c>
      <c r="E59" s="4">
        <v>50654.234266032297</v>
      </c>
      <c r="F59" s="4">
        <v>50582.535738689097</v>
      </c>
      <c r="H59" s="1">
        <v>116014.720309315</v>
      </c>
      <c r="I59" s="4">
        <v>104378.099896325</v>
      </c>
      <c r="J59" s="4">
        <v>104149.349049426</v>
      </c>
      <c r="L59" s="1">
        <v>42309.8325418534</v>
      </c>
      <c r="M59" s="4">
        <v>38977.347193635796</v>
      </c>
      <c r="N59" s="4">
        <v>38887.711193814699</v>
      </c>
      <c r="P59" s="1">
        <v>144287.35174409</v>
      </c>
      <c r="Q59" s="4">
        <v>125392.80068755</v>
      </c>
      <c r="R59" s="4">
        <v>124813.444489842</v>
      </c>
      <c r="T59" s="1">
        <v>14806.202869586599</v>
      </c>
      <c r="U59" s="4">
        <v>12369.297638862299</v>
      </c>
      <c r="V59" s="4">
        <v>12339.9894065595</v>
      </c>
      <c r="X59" s="1">
        <v>57826.72887136833</v>
      </c>
      <c r="Y59" s="8">
        <v>56311.237032618847</v>
      </c>
      <c r="Z59" s="8">
        <v>56183.24068906391</v>
      </c>
      <c r="AF59" s="8"/>
      <c r="AG59" s="8"/>
      <c r="AH59" s="8"/>
    </row>
    <row r="60" spans="1:38" x14ac:dyDescent="0.25">
      <c r="A60" s="7"/>
      <c r="B60" s="7" t="s">
        <v>81</v>
      </c>
      <c r="D60" s="15">
        <v>0.34316190252484008</v>
      </c>
      <c r="E60" s="15">
        <v>0.34276149333172884</v>
      </c>
      <c r="F60" s="15">
        <v>0.34276149333172873</v>
      </c>
      <c r="G60" s="15"/>
      <c r="H60" s="15">
        <v>0.16256431717943576</v>
      </c>
      <c r="I60" s="15">
        <v>0.16156311554990999</v>
      </c>
      <c r="J60" s="15">
        <v>0.16357321761037102</v>
      </c>
      <c r="K60" s="15"/>
      <c r="L60" s="15">
        <v>0.44988832047243071</v>
      </c>
      <c r="M60" s="15">
        <v>0.44882499502230494</v>
      </c>
      <c r="N60" s="15">
        <v>0.44768125256016805</v>
      </c>
      <c r="O60" s="15"/>
      <c r="P60" s="15">
        <v>0.66813776689662918</v>
      </c>
      <c r="Q60" s="15">
        <v>0.66590481043045502</v>
      </c>
      <c r="R60" s="15">
        <v>0.66433326374078272</v>
      </c>
      <c r="S60" s="15"/>
      <c r="T60" s="15">
        <v>0.60120011218349878</v>
      </c>
      <c r="U60" s="15">
        <v>0.60310867921529576</v>
      </c>
      <c r="V60" s="15">
        <v>0.60243639695921403</v>
      </c>
      <c r="W60" s="15"/>
      <c r="X60" s="15">
        <v>0.89762711612835666</v>
      </c>
      <c r="Y60" s="15">
        <v>0.89497542036769651</v>
      </c>
      <c r="Z60" s="15">
        <v>0.90422948563028527</v>
      </c>
      <c r="AA60" s="5"/>
      <c r="AF60" s="8"/>
      <c r="AG60" s="8"/>
      <c r="AH60" s="8"/>
    </row>
    <row r="61" spans="1:38" x14ac:dyDescent="0.25">
      <c r="A61" s="7"/>
      <c r="B61" s="7" t="s">
        <v>82</v>
      </c>
      <c r="D61" s="15">
        <v>0.19398863893416132</v>
      </c>
      <c r="E61" s="15">
        <v>0.19394098699766607</v>
      </c>
      <c r="F61" s="15">
        <v>0.19394098699766596</v>
      </c>
      <c r="G61" s="15"/>
      <c r="H61" s="15">
        <v>0.1346821477128452</v>
      </c>
      <c r="I61" s="15">
        <v>0.13385985082180446</v>
      </c>
      <c r="J61" s="15">
        <v>0.13553347458650969</v>
      </c>
      <c r="K61" s="15"/>
      <c r="L61" s="15">
        <v>0.22587423082827057</v>
      </c>
      <c r="M61" s="15">
        <v>0.22330895082097341</v>
      </c>
      <c r="N61" s="15">
        <v>0.22345641066829069</v>
      </c>
      <c r="O61" s="15"/>
      <c r="P61" s="15">
        <v>0.45703017480286789</v>
      </c>
      <c r="Q61" s="15">
        <v>0.45026008613179264</v>
      </c>
      <c r="R61" s="15">
        <v>0.44869521032848275</v>
      </c>
      <c r="S61" s="15"/>
      <c r="T61" s="15">
        <v>0.37814704079185901</v>
      </c>
      <c r="U61" s="15">
        <v>0.37620725152561935</v>
      </c>
      <c r="V61" s="15">
        <v>0.37635498518445964</v>
      </c>
      <c r="W61" s="15"/>
      <c r="X61" s="15">
        <v>0.44130588805882814</v>
      </c>
      <c r="Y61" s="15">
        <v>0.44024382995038691</v>
      </c>
      <c r="Z61" s="15">
        <v>0.44216028151319275</v>
      </c>
      <c r="AA61" s="5"/>
      <c r="AF61" s="8"/>
      <c r="AG61" s="8"/>
      <c r="AH61" s="8"/>
    </row>
    <row r="63" spans="1:38" s="31" customFormat="1" x14ac:dyDescent="0.25"/>
    <row r="64" spans="1:38" x14ac:dyDescent="0.25">
      <c r="D64" s="1"/>
      <c r="E64" s="1"/>
      <c r="F64" s="1"/>
      <c r="G64" s="1"/>
      <c r="H64" s="1"/>
      <c r="I64" s="1"/>
      <c r="J64" s="1"/>
      <c r="L64" s="1"/>
      <c r="M64" s="1"/>
      <c r="N64" s="1"/>
      <c r="P64" s="1"/>
      <c r="Q64" s="1"/>
      <c r="R64" s="1"/>
      <c r="T64" s="8"/>
      <c r="U64" s="8"/>
      <c r="V64" s="8"/>
      <c r="W64" s="1"/>
      <c r="X64" s="8"/>
      <c r="Y64" s="8"/>
      <c r="Z64" s="8"/>
      <c r="AE64"/>
      <c r="AF64" s="31"/>
      <c r="AJ64" s="31"/>
      <c r="AK64" s="31"/>
      <c r="AL64" s="31"/>
    </row>
    <row r="65" spans="4:47" customFormat="1" x14ac:dyDescent="0.25">
      <c r="D65" s="1"/>
      <c r="E65" s="1"/>
      <c r="F65" s="1"/>
      <c r="G65" s="1"/>
      <c r="H65" s="1"/>
      <c r="I65" s="1"/>
      <c r="J65" s="1"/>
      <c r="L65" s="1"/>
      <c r="M65" s="1"/>
      <c r="N65" s="1"/>
      <c r="P65" s="1"/>
      <c r="Q65" s="1"/>
      <c r="R65" s="1"/>
      <c r="T65" s="8"/>
      <c r="U65" s="8"/>
      <c r="V65" s="8"/>
      <c r="W65" s="1"/>
      <c r="X65" s="8"/>
      <c r="Y65" s="8"/>
      <c r="Z65" s="8"/>
      <c r="AA65" s="1"/>
      <c r="AB65" s="1"/>
      <c r="AC65" s="1"/>
      <c r="AD65" s="1"/>
      <c r="AF65" s="1"/>
      <c r="AJ65" s="1"/>
      <c r="AK65" s="1"/>
      <c r="AL65" s="1"/>
      <c r="AM65" s="1"/>
      <c r="AO65" s="1"/>
      <c r="AS65" s="1"/>
      <c r="AT65" s="1"/>
      <c r="AU65" s="1"/>
    </row>
    <row r="66" spans="4:47" customFormat="1" x14ac:dyDescent="0.25">
      <c r="D66" s="1"/>
      <c r="E66" s="1"/>
      <c r="F66" s="1"/>
      <c r="G66" s="1"/>
      <c r="H66" s="1"/>
      <c r="I66" s="1"/>
      <c r="J66" s="1"/>
      <c r="L66" s="1"/>
      <c r="M66" s="1"/>
      <c r="N66" s="1"/>
      <c r="P66" s="1"/>
      <c r="Q66" s="1"/>
      <c r="R66" s="1"/>
      <c r="T66" s="8"/>
      <c r="U66" s="8"/>
      <c r="V66" s="8"/>
      <c r="W66" s="1"/>
      <c r="X66" s="8"/>
      <c r="Y66" s="8"/>
      <c r="Z66" s="8"/>
      <c r="AA66" s="1"/>
      <c r="AB66" s="1"/>
      <c r="AC66" s="1"/>
      <c r="AD66" s="1"/>
      <c r="AF66" s="1"/>
      <c r="AJ66" s="1"/>
      <c r="AK66" s="1"/>
      <c r="AL66" s="1"/>
      <c r="AM66" s="1"/>
      <c r="AO66" s="1"/>
      <c r="AS66" s="1"/>
      <c r="AT66" s="1"/>
      <c r="AU66" s="1"/>
    </row>
    <row r="67" spans="4:47" customFormat="1" x14ac:dyDescent="0.25">
      <c r="D67" s="1"/>
      <c r="E67" s="1"/>
      <c r="F67" s="1"/>
      <c r="G67" s="1"/>
      <c r="H67" s="1"/>
      <c r="I67" s="1"/>
      <c r="J67" s="1"/>
      <c r="L67" s="1"/>
      <c r="M67" s="1"/>
      <c r="N67" s="1"/>
      <c r="P67" s="1"/>
      <c r="Q67" s="1"/>
      <c r="R67" s="1"/>
      <c r="T67" s="8"/>
      <c r="U67" s="8"/>
      <c r="V67" s="8"/>
      <c r="W67" s="1"/>
      <c r="X67" s="8"/>
      <c r="Y67" s="8"/>
      <c r="Z67" s="8"/>
      <c r="AA67" s="1"/>
      <c r="AB67" s="1"/>
      <c r="AC67" s="1"/>
      <c r="AD67" s="1"/>
      <c r="AF67" s="1"/>
      <c r="AJ67" s="1"/>
      <c r="AK67" s="1"/>
      <c r="AL67" s="1"/>
      <c r="AM67" s="1"/>
      <c r="AO67" s="1"/>
      <c r="AS67" s="1"/>
      <c r="AT67" s="1"/>
      <c r="AU67" s="1"/>
    </row>
    <row r="68" spans="4:47" customFormat="1" x14ac:dyDescent="0.25">
      <c r="D68" s="1"/>
      <c r="E68" s="1"/>
      <c r="F68" s="1"/>
      <c r="G68" s="1"/>
      <c r="H68" s="1"/>
      <c r="I68" s="1"/>
      <c r="J68" s="1"/>
      <c r="L68" s="1"/>
      <c r="M68" s="1"/>
      <c r="N68" s="1"/>
      <c r="P68" s="1"/>
      <c r="Q68" s="1"/>
      <c r="R68" s="1"/>
      <c r="T68" s="8"/>
      <c r="U68" s="8"/>
      <c r="V68" s="8"/>
      <c r="W68" s="1"/>
      <c r="X68" s="8"/>
      <c r="Y68" s="8"/>
      <c r="Z68" s="8"/>
      <c r="AA68" s="1"/>
      <c r="AB68" s="1"/>
      <c r="AC68" s="1"/>
      <c r="AD68" s="1"/>
      <c r="AF68" s="1"/>
      <c r="AJ68" s="1"/>
      <c r="AK68" s="1"/>
      <c r="AL68" s="1"/>
      <c r="AM68" s="1"/>
      <c r="AO68" s="1"/>
      <c r="AS68" s="1"/>
      <c r="AT68" s="1"/>
      <c r="AU68" s="1"/>
    </row>
    <row r="69" spans="4:47" customFormat="1" x14ac:dyDescent="0.25">
      <c r="D69" s="1"/>
      <c r="E69" s="1"/>
      <c r="F69" s="1"/>
      <c r="G69" s="1"/>
      <c r="H69" s="1"/>
      <c r="I69" s="1"/>
      <c r="J69" s="1"/>
      <c r="L69" s="1"/>
      <c r="M69" s="1"/>
      <c r="N69" s="1"/>
      <c r="P69" s="1"/>
      <c r="Q69" s="1"/>
      <c r="R69" s="1"/>
      <c r="T69" s="8"/>
      <c r="U69" s="8"/>
      <c r="V69" s="8"/>
      <c r="W69" s="1"/>
      <c r="X69" s="8"/>
      <c r="Y69" s="8"/>
      <c r="Z69" s="8"/>
      <c r="AA69" s="1"/>
      <c r="AB69" s="1"/>
      <c r="AC69" s="1"/>
      <c r="AD69" s="1"/>
      <c r="AF69" s="1"/>
      <c r="AJ69" s="1"/>
      <c r="AK69" s="1"/>
      <c r="AL69" s="1"/>
      <c r="AM69" s="1"/>
      <c r="AO69" s="1"/>
      <c r="AS69" s="1"/>
      <c r="AT69" s="1"/>
      <c r="AU69" s="1"/>
    </row>
    <row r="70" spans="4:47" customFormat="1" x14ac:dyDescent="0.25">
      <c r="D70" s="1"/>
      <c r="E70" s="1"/>
      <c r="F70" s="1"/>
      <c r="G70" s="1"/>
      <c r="H70" s="1"/>
      <c r="I70" s="1"/>
      <c r="J70" s="1"/>
      <c r="L70" s="1"/>
      <c r="M70" s="1"/>
      <c r="N70" s="1"/>
      <c r="P70" s="1"/>
      <c r="Q70" s="1"/>
      <c r="R70" s="1"/>
      <c r="T70" s="8"/>
      <c r="U70" s="8"/>
      <c r="V70" s="8"/>
      <c r="W70" s="1"/>
      <c r="X70" s="8"/>
      <c r="Y70" s="8"/>
      <c r="Z70" s="8"/>
      <c r="AA70" s="1"/>
      <c r="AB70" s="1"/>
      <c r="AC70" s="1"/>
      <c r="AD70" s="1"/>
      <c r="AF70" s="1"/>
      <c r="AJ70" s="1"/>
      <c r="AK70" s="1"/>
      <c r="AL70" s="1"/>
      <c r="AM70" s="1"/>
      <c r="AO70" s="1"/>
      <c r="AS70" s="1"/>
      <c r="AT70" s="1"/>
      <c r="AU70" s="1"/>
    </row>
    <row r="71" spans="4:47" customFormat="1" x14ac:dyDescent="0.25">
      <c r="D71" s="1"/>
      <c r="E71" s="1"/>
      <c r="F71" s="1"/>
      <c r="G71" s="1"/>
      <c r="H71" s="1"/>
      <c r="I71" s="1"/>
      <c r="J71" s="1"/>
      <c r="L71" s="1"/>
      <c r="M71" s="1"/>
      <c r="N71" s="1"/>
      <c r="P71" s="1"/>
      <c r="Q71" s="1"/>
      <c r="R71" s="1"/>
      <c r="T71" s="8"/>
      <c r="U71" s="8"/>
      <c r="V71" s="8"/>
      <c r="W71" s="1"/>
      <c r="X71" s="8"/>
      <c r="Y71" s="8"/>
      <c r="Z71" s="8"/>
      <c r="AA71" s="1"/>
      <c r="AB71" s="1"/>
      <c r="AC71" s="1"/>
      <c r="AD71" s="1"/>
      <c r="AF71" s="1"/>
      <c r="AJ71" s="1"/>
      <c r="AK71" s="1"/>
      <c r="AL71" s="1"/>
      <c r="AM71" s="1"/>
      <c r="AO71" s="1"/>
      <c r="AS71" s="1"/>
      <c r="AT71" s="1"/>
      <c r="AU71" s="1"/>
    </row>
    <row r="72" spans="4:47" customFormat="1" x14ac:dyDescent="0.25">
      <c r="D72" s="1"/>
      <c r="E72" s="1"/>
      <c r="F72" s="1"/>
      <c r="G72" s="1"/>
      <c r="H72" s="1"/>
      <c r="I72" s="1"/>
      <c r="J72" s="1"/>
      <c r="L72" s="1"/>
      <c r="M72" s="1"/>
      <c r="N72" s="1"/>
      <c r="P72" s="1"/>
      <c r="Q72" s="1"/>
      <c r="R72" s="1"/>
      <c r="T72" s="8"/>
      <c r="U72" s="8"/>
      <c r="V72" s="8"/>
      <c r="W72" s="1"/>
      <c r="X72" s="8"/>
      <c r="Y72" s="8"/>
      <c r="Z72" s="8"/>
      <c r="AA72" s="1"/>
      <c r="AB72" s="1"/>
      <c r="AC72" s="1"/>
      <c r="AD72" s="1"/>
      <c r="AF72" s="1"/>
      <c r="AJ72" s="1"/>
      <c r="AK72" s="1"/>
      <c r="AL72" s="1"/>
      <c r="AM72" s="1"/>
      <c r="AO72" s="1"/>
      <c r="AS72" s="1"/>
      <c r="AT72" s="1"/>
      <c r="AU72" s="1"/>
    </row>
    <row r="73" spans="4:47" customFormat="1" x14ac:dyDescent="0.25">
      <c r="D73" s="1"/>
      <c r="E73" s="1"/>
      <c r="F73" s="1"/>
      <c r="G73" s="1"/>
      <c r="H73" s="1"/>
      <c r="I73" s="1"/>
      <c r="J73" s="1"/>
      <c r="L73" s="1"/>
      <c r="M73" s="1"/>
      <c r="N73" s="1"/>
      <c r="P73" s="1"/>
      <c r="Q73" s="1"/>
      <c r="R73" s="1"/>
      <c r="T73" s="8"/>
      <c r="U73" s="8"/>
      <c r="V73" s="8"/>
      <c r="W73" s="1"/>
      <c r="X73" s="8"/>
      <c r="Y73" s="8"/>
      <c r="Z73" s="8"/>
      <c r="AA73" s="1"/>
      <c r="AB73" s="1"/>
      <c r="AC73" s="1"/>
      <c r="AD73" s="1"/>
      <c r="AF73" s="1"/>
      <c r="AJ73" s="1"/>
      <c r="AK73" s="1"/>
      <c r="AL73" s="1"/>
      <c r="AM73" s="1"/>
      <c r="AO73" s="1"/>
      <c r="AS73" s="1"/>
      <c r="AT73" s="1"/>
      <c r="AU73" s="1"/>
    </row>
    <row r="74" spans="4:47" customFormat="1" x14ac:dyDescent="0.25">
      <c r="D74" s="1"/>
      <c r="E74" s="1"/>
      <c r="F74" s="1"/>
      <c r="G74" s="1"/>
      <c r="H74" s="1"/>
      <c r="I74" s="1"/>
      <c r="J74" s="1"/>
      <c r="L74" s="1"/>
      <c r="M74" s="1"/>
      <c r="N74" s="1"/>
      <c r="P74" s="1"/>
      <c r="Q74" s="1"/>
      <c r="R74" s="1"/>
      <c r="T74" s="8"/>
      <c r="U74" s="8"/>
      <c r="V74" s="8"/>
      <c r="W74" s="1"/>
      <c r="X74" s="8"/>
      <c r="Y74" s="8"/>
      <c r="Z74" s="8"/>
      <c r="AA74" s="1"/>
      <c r="AB74" s="1"/>
      <c r="AC74" s="1"/>
      <c r="AD74" s="1"/>
      <c r="AF74" s="1"/>
      <c r="AJ74" s="1"/>
      <c r="AK74" s="1"/>
      <c r="AL74" s="1"/>
      <c r="AM74" s="1"/>
      <c r="AO74" s="1"/>
      <c r="AS74" s="1"/>
      <c r="AT74" s="1"/>
      <c r="AU74" s="1"/>
    </row>
    <row r="75" spans="4:47" customFormat="1" x14ac:dyDescent="0.25">
      <c r="D75" s="1"/>
      <c r="E75" s="1"/>
      <c r="F75" s="1"/>
      <c r="G75" s="1"/>
      <c r="H75" s="1"/>
      <c r="I75" s="1"/>
      <c r="J75" s="1"/>
      <c r="L75" s="1"/>
      <c r="M75" s="1"/>
      <c r="N75" s="1"/>
      <c r="P75" s="1"/>
      <c r="Q75" s="1"/>
      <c r="R75" s="1"/>
      <c r="T75" s="8"/>
      <c r="U75" s="8"/>
      <c r="V75" s="8"/>
      <c r="W75" s="1"/>
      <c r="X75" s="8"/>
      <c r="Y75" s="8"/>
      <c r="Z75" s="8"/>
      <c r="AA75" s="1"/>
      <c r="AB75" s="1"/>
      <c r="AC75" s="1"/>
      <c r="AD75" s="1"/>
      <c r="AF75" s="1"/>
      <c r="AJ75" s="1"/>
      <c r="AK75" s="1"/>
      <c r="AL75" s="1"/>
      <c r="AM75" s="1"/>
      <c r="AO75" s="1"/>
      <c r="AS75" s="1"/>
      <c r="AT75" s="1"/>
      <c r="AU75" s="1"/>
    </row>
    <row r="76" spans="4:47" customFormat="1" x14ac:dyDescent="0.25">
      <c r="D76" s="1"/>
      <c r="E76" s="1"/>
      <c r="F76" s="1"/>
      <c r="G76" s="1"/>
      <c r="H76" s="1"/>
      <c r="I76" s="1"/>
      <c r="J76" s="1"/>
      <c r="L76" s="1"/>
      <c r="M76" s="1"/>
      <c r="N76" s="1"/>
      <c r="P76" s="1"/>
      <c r="Q76" s="1"/>
      <c r="R76" s="1"/>
      <c r="T76" s="8"/>
      <c r="U76" s="8"/>
      <c r="V76" s="8"/>
      <c r="W76" s="1"/>
      <c r="X76" s="8"/>
      <c r="Y76" s="8"/>
      <c r="Z76" s="8"/>
      <c r="AA76" s="1"/>
      <c r="AB76" s="1"/>
      <c r="AC76" s="1"/>
      <c r="AD76" s="1"/>
      <c r="AF76" s="1"/>
      <c r="AJ76" s="1"/>
      <c r="AK76" s="1"/>
      <c r="AL76" s="1"/>
      <c r="AM76" s="1"/>
      <c r="AO76" s="1"/>
      <c r="AS76" s="1"/>
      <c r="AT76" s="1"/>
      <c r="AU76" s="1"/>
    </row>
    <row r="77" spans="4:47" customFormat="1" x14ac:dyDescent="0.25">
      <c r="D77" s="1"/>
      <c r="E77" s="1"/>
      <c r="F77" s="1"/>
      <c r="G77" s="1"/>
      <c r="H77" s="1"/>
      <c r="I77" s="1"/>
      <c r="J77" s="1"/>
      <c r="L77" s="1"/>
      <c r="M77" s="1"/>
      <c r="N77" s="1"/>
      <c r="P77" s="1"/>
      <c r="Q77" s="1"/>
      <c r="R77" s="1"/>
      <c r="T77" s="8"/>
      <c r="U77" s="8"/>
      <c r="V77" s="8"/>
      <c r="W77" s="1"/>
      <c r="X77" s="8"/>
      <c r="Y77" s="8"/>
      <c r="Z77" s="8"/>
      <c r="AA77" s="1"/>
      <c r="AB77" s="1"/>
      <c r="AC77" s="1"/>
      <c r="AD77" s="1"/>
      <c r="AF77" s="1"/>
      <c r="AJ77" s="1"/>
      <c r="AK77" s="1"/>
      <c r="AL77" s="1"/>
      <c r="AM77" s="1"/>
      <c r="AO77" s="1"/>
      <c r="AS77" s="1"/>
      <c r="AT77" s="1"/>
      <c r="AU77" s="1"/>
    </row>
    <row r="78" spans="4:47" x14ac:dyDescent="0.25">
      <c r="D78" s="1"/>
      <c r="E78" s="1"/>
      <c r="F78" s="1"/>
      <c r="G78" s="1"/>
      <c r="H78" s="1"/>
      <c r="I78" s="1"/>
      <c r="J78" s="1"/>
      <c r="L78" s="1"/>
      <c r="M78" s="1"/>
      <c r="N78" s="1"/>
      <c r="P78" s="1"/>
      <c r="Q78" s="1"/>
      <c r="R78" s="1"/>
      <c r="T78" s="8"/>
      <c r="U78" s="8"/>
      <c r="V78" s="8"/>
      <c r="W78" s="1"/>
      <c r="X78" s="8"/>
      <c r="Y78" s="8"/>
      <c r="Z78" s="8"/>
      <c r="AA78" s="1"/>
      <c r="AB78" s="1"/>
      <c r="AC78" s="1"/>
      <c r="AD78" s="1"/>
      <c r="AE78"/>
      <c r="AF78" s="1"/>
      <c r="AJ78" s="1"/>
      <c r="AK78" s="1"/>
      <c r="AL78" s="1"/>
      <c r="AM78" s="1"/>
      <c r="AO78" s="1"/>
      <c r="AS78" s="1"/>
      <c r="AT78" s="1"/>
      <c r="AU78" s="1"/>
    </row>
    <row r="79" spans="4:47" x14ac:dyDescent="0.25">
      <c r="D79" s="1"/>
      <c r="E79" s="1"/>
      <c r="F79" s="1"/>
      <c r="G79" s="1"/>
      <c r="H79" s="1"/>
      <c r="I79" s="1"/>
      <c r="J79" s="1"/>
      <c r="L79" s="1"/>
      <c r="M79" s="1"/>
      <c r="N79" s="1"/>
      <c r="P79" s="1"/>
      <c r="Q79" s="1"/>
      <c r="R79" s="1"/>
      <c r="T79" s="8"/>
      <c r="U79" s="8"/>
      <c r="V79" s="8"/>
      <c r="W79" s="1"/>
      <c r="X79" s="8"/>
      <c r="Y79" s="8"/>
      <c r="Z79" s="8"/>
      <c r="AA79" s="1"/>
      <c r="AB79" s="1"/>
      <c r="AC79" s="1"/>
      <c r="AD79" s="1"/>
      <c r="AE79"/>
      <c r="AF79" s="1"/>
      <c r="AJ79" s="1"/>
      <c r="AK79" s="1"/>
      <c r="AL79" s="1"/>
      <c r="AM79" s="1"/>
      <c r="AO79" s="1"/>
      <c r="AS79" s="1"/>
      <c r="AT79" s="1"/>
      <c r="AU79" s="1"/>
    </row>
    <row r="80" spans="4:47" customFormat="1" x14ac:dyDescent="0.25">
      <c r="D80" s="1"/>
      <c r="E80" s="1"/>
      <c r="F80" s="1"/>
      <c r="G80" s="1"/>
      <c r="H80" s="1"/>
      <c r="I80" s="1"/>
      <c r="J80" s="1"/>
      <c r="L80" s="1"/>
      <c r="M80" s="1"/>
      <c r="N80" s="1"/>
      <c r="P80" s="1"/>
      <c r="Q80" s="1"/>
      <c r="R80" s="1"/>
      <c r="T80" s="8"/>
      <c r="U80" s="8"/>
      <c r="V80" s="8"/>
      <c r="W80" s="1"/>
      <c r="X80" s="8"/>
      <c r="Y80" s="8"/>
      <c r="Z80" s="8"/>
      <c r="AA80" s="1"/>
      <c r="AB80" s="1"/>
      <c r="AC80" s="1"/>
      <c r="AD80" s="1"/>
      <c r="AF80" s="1"/>
      <c r="AJ80" s="1"/>
      <c r="AK80" s="1"/>
      <c r="AL80" s="1"/>
      <c r="AM80" s="1"/>
      <c r="AO80" s="1"/>
      <c r="AS80" s="1"/>
      <c r="AT80" s="1"/>
      <c r="AU80" s="1"/>
    </row>
    <row r="81" spans="4:47" customFormat="1" x14ac:dyDescent="0.25">
      <c r="D81" s="1"/>
      <c r="E81" s="1"/>
      <c r="F81" s="1"/>
      <c r="G81" s="1"/>
      <c r="H81" s="1"/>
      <c r="I81" s="1"/>
      <c r="J81" s="1"/>
      <c r="L81" s="1"/>
      <c r="M81" s="1"/>
      <c r="N81" s="1"/>
      <c r="P81" s="1"/>
      <c r="Q81" s="1"/>
      <c r="R81" s="1"/>
      <c r="T81" s="8"/>
      <c r="U81" s="8"/>
      <c r="V81" s="8"/>
      <c r="W81" s="1"/>
      <c r="X81" s="8"/>
      <c r="Y81" s="8"/>
      <c r="Z81" s="8"/>
      <c r="AA81" s="1"/>
      <c r="AB81" s="1"/>
      <c r="AC81" s="1"/>
      <c r="AD81" s="1"/>
      <c r="AF81" s="1"/>
      <c r="AJ81" s="1"/>
      <c r="AK81" s="1"/>
      <c r="AL81" s="1"/>
      <c r="AM81" s="1"/>
      <c r="AO81" s="1"/>
      <c r="AS81" s="1"/>
      <c r="AT81" s="1"/>
      <c r="AU81" s="1"/>
    </row>
    <row r="82" spans="4:47" customFormat="1" x14ac:dyDescent="0.25">
      <c r="D82" s="1"/>
      <c r="E82" s="1"/>
      <c r="F82" s="1"/>
      <c r="G82" s="1"/>
      <c r="H82" s="1"/>
      <c r="I82" s="1"/>
      <c r="J82" s="1"/>
      <c r="L82" s="1"/>
      <c r="M82" s="1"/>
      <c r="N82" s="1"/>
      <c r="P82" s="1"/>
      <c r="Q82" s="1"/>
      <c r="R82" s="1"/>
      <c r="T82" s="8"/>
      <c r="U82" s="8"/>
      <c r="V82" s="8"/>
      <c r="W82" s="1"/>
      <c r="X82" s="8"/>
      <c r="Y82" s="8"/>
      <c r="Z82" s="8"/>
      <c r="AA82" s="1"/>
      <c r="AB82" s="1"/>
      <c r="AC82" s="1"/>
      <c r="AD82" s="1"/>
      <c r="AF82" s="1"/>
      <c r="AJ82" s="1"/>
      <c r="AK82" s="1"/>
      <c r="AL82" s="1"/>
      <c r="AM82" s="1"/>
      <c r="AO82" s="1"/>
      <c r="AS82" s="1"/>
      <c r="AT82" s="1"/>
      <c r="AU82" s="1"/>
    </row>
    <row r="83" spans="4:47" customFormat="1" x14ac:dyDescent="0.25">
      <c r="D83" s="1"/>
      <c r="E83" s="1"/>
      <c r="F83" s="1"/>
      <c r="G83" s="1"/>
      <c r="H83" s="1"/>
      <c r="I83" s="1"/>
      <c r="J83" s="1"/>
      <c r="L83" s="1"/>
      <c r="M83" s="1"/>
      <c r="N83" s="1"/>
      <c r="P83" s="1"/>
      <c r="Q83" s="1"/>
      <c r="R83" s="1"/>
      <c r="T83" s="8"/>
      <c r="U83" s="8"/>
      <c r="V83" s="8"/>
      <c r="W83" s="1"/>
      <c r="X83" s="8"/>
      <c r="Y83" s="8"/>
      <c r="Z83" s="8"/>
      <c r="AA83" s="1"/>
      <c r="AB83" s="1"/>
      <c r="AC83" s="1"/>
      <c r="AD83" s="1"/>
      <c r="AF83" s="1"/>
      <c r="AJ83" s="1"/>
      <c r="AK83" s="1"/>
      <c r="AL83" s="1"/>
      <c r="AM83" s="1"/>
      <c r="AO83" s="1"/>
      <c r="AS83" s="1"/>
      <c r="AT83" s="1"/>
      <c r="AU83" s="1"/>
    </row>
    <row r="84" spans="4:47" customFormat="1" x14ac:dyDescent="0.25">
      <c r="D84" s="1"/>
      <c r="E84" s="1"/>
      <c r="F84" s="1"/>
      <c r="G84" s="1"/>
      <c r="H84" s="1"/>
      <c r="I84" s="1"/>
      <c r="J84" s="1"/>
      <c r="L84" s="1"/>
      <c r="M84" s="1"/>
      <c r="N84" s="1"/>
      <c r="P84" s="1"/>
      <c r="Q84" s="1"/>
      <c r="R84" s="1"/>
      <c r="T84" s="8"/>
      <c r="U84" s="8"/>
      <c r="V84" s="8"/>
      <c r="W84" s="1"/>
      <c r="X84" s="8"/>
      <c r="Y84" s="8"/>
      <c r="Z84" s="8"/>
      <c r="AA84" s="1"/>
      <c r="AB84" s="1"/>
      <c r="AC84" s="1"/>
      <c r="AD84" s="1"/>
      <c r="AF84" s="1"/>
      <c r="AJ84" s="1"/>
      <c r="AK84" s="1"/>
      <c r="AL84" s="1"/>
      <c r="AM84" s="1"/>
      <c r="AO84" s="1"/>
      <c r="AS84" s="1"/>
      <c r="AT84" s="1"/>
      <c r="AU84" s="1"/>
    </row>
    <row r="85" spans="4:47" customFormat="1" x14ac:dyDescent="0.25">
      <c r="D85" s="1"/>
      <c r="E85" s="1"/>
      <c r="F85" s="1"/>
      <c r="G85" s="1"/>
      <c r="H85" s="1"/>
      <c r="I85" s="1"/>
      <c r="J85" s="1"/>
      <c r="L85" s="1"/>
      <c r="M85" s="1"/>
      <c r="N85" s="1"/>
      <c r="P85" s="1"/>
      <c r="Q85" s="1"/>
      <c r="R85" s="1"/>
      <c r="T85" s="8"/>
      <c r="U85" s="8"/>
      <c r="V85" s="8"/>
      <c r="W85" s="1"/>
      <c r="X85" s="8"/>
      <c r="Y85" s="8"/>
      <c r="Z85" s="8"/>
      <c r="AA85" s="1"/>
      <c r="AB85" s="1"/>
      <c r="AC85" s="1"/>
      <c r="AD85" s="1"/>
      <c r="AF85" s="1"/>
      <c r="AJ85" s="1"/>
      <c r="AK85" s="1"/>
      <c r="AL85" s="1"/>
      <c r="AM85" s="1"/>
      <c r="AO85" s="1"/>
      <c r="AS85" s="1"/>
      <c r="AT85" s="1"/>
      <c r="AU85" s="1"/>
    </row>
    <row r="86" spans="4:47" x14ac:dyDescent="0.25">
      <c r="D86" s="1"/>
      <c r="E86" s="1"/>
      <c r="F86" s="1"/>
      <c r="G86" s="1"/>
      <c r="H86" s="1"/>
      <c r="I86" s="1"/>
      <c r="J86" s="1"/>
      <c r="L86" s="1"/>
      <c r="M86" s="1"/>
      <c r="N86" s="1"/>
      <c r="P86" s="1"/>
      <c r="Q86" s="1"/>
      <c r="R86" s="1"/>
      <c r="T86" s="8"/>
      <c r="U86" s="8"/>
      <c r="V86" s="8"/>
      <c r="W86" s="1"/>
      <c r="X86" s="8"/>
      <c r="Y86" s="8"/>
      <c r="Z86" s="8"/>
      <c r="AA86" s="1"/>
      <c r="AB86" s="1"/>
      <c r="AC86" s="1"/>
      <c r="AD86" s="1"/>
      <c r="AE86"/>
      <c r="AF86" s="1"/>
      <c r="AJ86" s="1"/>
      <c r="AK86" s="1"/>
      <c r="AL86" s="1"/>
      <c r="AM86" s="1"/>
      <c r="AO86" s="1"/>
      <c r="AS86" s="1"/>
      <c r="AT86" s="1"/>
      <c r="AU86" s="1"/>
    </row>
    <row r="87" spans="4:47" x14ac:dyDescent="0.25">
      <c r="D87" s="1"/>
      <c r="E87" s="1"/>
      <c r="F87" s="1"/>
      <c r="G87" s="1"/>
      <c r="H87" s="1"/>
      <c r="I87" s="1"/>
      <c r="J87" s="1"/>
      <c r="L87" s="1"/>
      <c r="M87" s="1"/>
      <c r="N87" s="1"/>
      <c r="P87" s="1"/>
      <c r="Q87" s="1"/>
      <c r="R87" s="1"/>
      <c r="T87" s="8"/>
      <c r="U87" s="8"/>
      <c r="V87" s="8"/>
      <c r="W87" s="1"/>
      <c r="X87" s="8"/>
      <c r="Y87" s="8"/>
      <c r="Z87" s="8"/>
      <c r="AA87" s="1"/>
      <c r="AB87" s="1"/>
      <c r="AC87" s="1"/>
      <c r="AD87" s="1"/>
      <c r="AE87"/>
      <c r="AF87" s="1"/>
      <c r="AJ87" s="1"/>
      <c r="AK87" s="1"/>
      <c r="AL87" s="1"/>
      <c r="AM87" s="1"/>
      <c r="AO87" s="1"/>
      <c r="AS87" s="1"/>
      <c r="AT87" s="1"/>
      <c r="AU87" s="1"/>
    </row>
    <row r="88" spans="4:47" x14ac:dyDescent="0.25">
      <c r="D88" s="1"/>
      <c r="E88" s="1"/>
      <c r="F88" s="1"/>
      <c r="G88" s="1"/>
      <c r="H88" s="1"/>
      <c r="I88" s="1"/>
      <c r="J88" s="1"/>
      <c r="L88" s="1"/>
      <c r="M88" s="1"/>
      <c r="N88" s="1"/>
      <c r="P88" s="1"/>
      <c r="Q88" s="1"/>
      <c r="R88" s="1"/>
      <c r="T88" s="8"/>
      <c r="U88" s="8"/>
      <c r="V88" s="8"/>
      <c r="W88" s="1"/>
      <c r="X88" s="8"/>
      <c r="Y88" s="8"/>
      <c r="Z88" s="8"/>
      <c r="AA88" s="1"/>
      <c r="AB88" s="1"/>
      <c r="AC88" s="1"/>
      <c r="AD88" s="1"/>
      <c r="AE88"/>
      <c r="AF88" s="1"/>
      <c r="AJ88" s="1"/>
      <c r="AK88" s="1"/>
      <c r="AL88" s="1"/>
      <c r="AM88" s="1"/>
      <c r="AO88" s="1"/>
      <c r="AS88" s="1"/>
      <c r="AT88" s="1"/>
      <c r="AU88" s="1"/>
    </row>
    <row r="89" spans="4:47" customFormat="1" x14ac:dyDescent="0.25">
      <c r="D89" s="1"/>
      <c r="E89" s="1"/>
      <c r="F89" s="1"/>
      <c r="G89" s="1"/>
      <c r="H89" s="1"/>
      <c r="I89" s="1"/>
      <c r="J89" s="1"/>
      <c r="L89" s="1"/>
      <c r="M89" s="1"/>
      <c r="N89" s="1"/>
      <c r="P89" s="1"/>
      <c r="Q89" s="1"/>
      <c r="R89" s="1"/>
      <c r="T89" s="8"/>
      <c r="U89" s="8"/>
      <c r="V89" s="8"/>
      <c r="W89" s="1"/>
      <c r="X89" s="8"/>
      <c r="Y89" s="8"/>
      <c r="Z89" s="8"/>
      <c r="AA89" s="1"/>
      <c r="AB89" s="1"/>
      <c r="AC89" s="1"/>
      <c r="AD89" s="1"/>
      <c r="AF89" s="1"/>
      <c r="AJ89" s="1"/>
      <c r="AK89" s="1"/>
      <c r="AL89" s="1"/>
      <c r="AM89" s="1"/>
      <c r="AO89" s="1"/>
      <c r="AS89" s="1"/>
      <c r="AT89" s="1"/>
      <c r="AU89" s="1"/>
    </row>
    <row r="90" spans="4:47" customFormat="1" x14ac:dyDescent="0.25">
      <c r="AA90" s="1"/>
      <c r="AB90" s="1"/>
      <c r="AC90" s="1"/>
      <c r="AD90" s="1"/>
      <c r="AF90" s="1"/>
      <c r="AJ90" s="1"/>
      <c r="AK90" s="1"/>
      <c r="AL90" s="1"/>
      <c r="AM90" s="1"/>
      <c r="AO90" s="1"/>
      <c r="AS90" s="1"/>
      <c r="AT90" s="1"/>
      <c r="AU90" s="1"/>
    </row>
    <row r="91" spans="4:47" customFormat="1" x14ac:dyDescent="0.25">
      <c r="AA91" s="1"/>
      <c r="AB91" s="1"/>
      <c r="AC91" s="1"/>
      <c r="AD91" s="1"/>
      <c r="AF91" s="1"/>
      <c r="AJ91" s="1"/>
      <c r="AK91" s="1"/>
      <c r="AL91" s="1"/>
      <c r="AM91" s="1"/>
      <c r="AO91" s="1"/>
      <c r="AS91" s="1"/>
      <c r="AT91" s="1"/>
      <c r="AU91" s="1"/>
    </row>
    <row r="92" spans="4:47" customFormat="1" x14ac:dyDescent="0.25">
      <c r="AA92" s="1"/>
      <c r="AB92" s="1"/>
      <c r="AC92" s="1"/>
      <c r="AD92" s="1"/>
      <c r="AF92" s="1"/>
      <c r="AJ92" s="1"/>
      <c r="AK92" s="1"/>
      <c r="AL92" s="1"/>
      <c r="AM92" s="1"/>
      <c r="AO92" s="1"/>
      <c r="AS92" s="1"/>
      <c r="AT92" s="1"/>
      <c r="AU92" s="1"/>
    </row>
    <row r="93" spans="4:47" customFormat="1" x14ac:dyDescent="0.25">
      <c r="AA93" s="1"/>
      <c r="AB93" s="1"/>
      <c r="AC93" s="1"/>
      <c r="AD93" s="1"/>
      <c r="AF93" s="1"/>
      <c r="AJ93" s="1"/>
      <c r="AK93" s="1"/>
      <c r="AL93" s="1"/>
      <c r="AM93" s="1"/>
      <c r="AO93" s="1"/>
      <c r="AS93" s="1"/>
      <c r="AT93" s="1"/>
      <c r="AU93" s="1"/>
    </row>
    <row r="94" spans="4:47" customFormat="1" x14ac:dyDescent="0.25">
      <c r="AA94" s="1"/>
      <c r="AB94" s="1"/>
      <c r="AC94" s="1"/>
      <c r="AD94" s="1"/>
      <c r="AF94" s="1"/>
      <c r="AJ94" s="1"/>
      <c r="AK94" s="1"/>
      <c r="AL94" s="1"/>
      <c r="AM94" s="1"/>
      <c r="AO94" s="1"/>
      <c r="AS94" s="1"/>
      <c r="AT94" s="1"/>
      <c r="AU94" s="1"/>
    </row>
    <row r="95" spans="4:47" customFormat="1" x14ac:dyDescent="0.25">
      <c r="AA95" s="1"/>
      <c r="AB95" s="1"/>
      <c r="AC95" s="1"/>
      <c r="AD95" s="1"/>
      <c r="AF95" s="1"/>
      <c r="AJ95" s="1"/>
      <c r="AK95" s="1"/>
      <c r="AL95" s="1"/>
      <c r="AM95" s="1"/>
      <c r="AO95" s="1"/>
      <c r="AS95" s="1"/>
      <c r="AT95" s="1"/>
      <c r="AU95" s="1"/>
    </row>
    <row r="96" spans="4:47" x14ac:dyDescent="0.25">
      <c r="AA96" s="1"/>
      <c r="AB96" s="1"/>
      <c r="AC96" s="1"/>
      <c r="AD96" s="1"/>
      <c r="AE96"/>
      <c r="AF96" s="1"/>
      <c r="AJ96" s="1"/>
      <c r="AK96" s="1"/>
      <c r="AL96" s="1"/>
      <c r="AM96" s="1"/>
      <c r="AO96" s="1"/>
      <c r="AS96" s="1"/>
      <c r="AT96" s="1"/>
      <c r="AU96" s="1"/>
    </row>
    <row r="97" spans="27:47" customFormat="1" x14ac:dyDescent="0.25">
      <c r="AA97" s="1"/>
      <c r="AB97" s="1"/>
      <c r="AC97" s="1"/>
      <c r="AD97" s="1"/>
      <c r="AF97" s="1"/>
      <c r="AJ97" s="1"/>
      <c r="AK97" s="1"/>
      <c r="AL97" s="1"/>
      <c r="AM97" s="1"/>
      <c r="AO97" s="1"/>
      <c r="AS97" s="1"/>
      <c r="AT97" s="1"/>
      <c r="AU97" s="1"/>
    </row>
    <row r="98" spans="27:47" customFormat="1" x14ac:dyDescent="0.25">
      <c r="AA98" s="1"/>
      <c r="AB98" s="1"/>
      <c r="AC98" s="1"/>
      <c r="AD98" s="1"/>
      <c r="AF98" s="1"/>
      <c r="AJ98" s="1"/>
      <c r="AK98" s="1"/>
      <c r="AL98" s="1"/>
      <c r="AM98" s="1"/>
      <c r="AO98" s="1"/>
      <c r="AS98" s="1"/>
      <c r="AT98" s="1"/>
      <c r="AU98" s="1"/>
    </row>
    <row r="99" spans="27:47" customFormat="1" x14ac:dyDescent="0.25">
      <c r="AA99" s="1"/>
      <c r="AB99" s="1"/>
      <c r="AC99" s="1"/>
      <c r="AD99" s="1"/>
      <c r="AF99" s="1"/>
      <c r="AJ99" s="1"/>
      <c r="AK99" s="1"/>
      <c r="AL99" s="1"/>
      <c r="AM99" s="1"/>
      <c r="AO99" s="1"/>
      <c r="AS99" s="1"/>
      <c r="AT99" s="1"/>
      <c r="AU99" s="1"/>
    </row>
    <row r="100" spans="27:47" customFormat="1" x14ac:dyDescent="0.25">
      <c r="AA100" s="1"/>
      <c r="AB100" s="1"/>
      <c r="AC100" s="1"/>
      <c r="AD100" s="1"/>
      <c r="AF100" s="1"/>
      <c r="AJ100" s="1"/>
      <c r="AK100" s="1"/>
      <c r="AL100" s="1"/>
      <c r="AM100" s="1"/>
      <c r="AO100" s="1"/>
      <c r="AS100" s="1"/>
      <c r="AT100" s="1"/>
      <c r="AU100" s="1"/>
    </row>
    <row r="101" spans="27:47" customFormat="1" x14ac:dyDescent="0.25">
      <c r="AA101" s="1"/>
      <c r="AB101" s="1"/>
      <c r="AC101" s="1"/>
      <c r="AD101" s="1"/>
      <c r="AF101" s="1"/>
      <c r="AJ101" s="1"/>
      <c r="AK101" s="1"/>
      <c r="AL101" s="1"/>
      <c r="AM101" s="1"/>
      <c r="AO101" s="1"/>
      <c r="AS101" s="1"/>
      <c r="AT101" s="1"/>
      <c r="AU101" s="1"/>
    </row>
    <row r="102" spans="27:47" customFormat="1" x14ac:dyDescent="0.25">
      <c r="AA102" s="1"/>
      <c r="AB102" s="1"/>
      <c r="AC102" s="1"/>
      <c r="AD102" s="1"/>
      <c r="AF102" s="1"/>
      <c r="AJ102" s="1"/>
      <c r="AK102" s="1"/>
      <c r="AL102" s="1"/>
      <c r="AM102" s="1"/>
      <c r="AO102" s="1"/>
      <c r="AS102" s="1"/>
      <c r="AT102" s="1"/>
      <c r="AU102" s="1"/>
    </row>
    <row r="103" spans="27:47" x14ac:dyDescent="0.25">
      <c r="AA103" s="1"/>
      <c r="AB103" s="1"/>
      <c r="AC103" s="1"/>
      <c r="AD103" s="1"/>
      <c r="AE103"/>
      <c r="AF103" s="1"/>
      <c r="AJ103" s="1"/>
      <c r="AK103" s="1"/>
      <c r="AL103" s="1"/>
      <c r="AM103" s="1"/>
      <c r="AO103" s="1"/>
      <c r="AS103" s="1"/>
      <c r="AT103" s="1"/>
      <c r="AU103" s="1"/>
    </row>
    <row r="104" spans="27:47" customFormat="1" x14ac:dyDescent="0.25">
      <c r="AA104" s="1"/>
      <c r="AB104" s="1"/>
      <c r="AC104" s="1"/>
      <c r="AD104" s="1"/>
      <c r="AF104" s="1"/>
      <c r="AJ104" s="1"/>
      <c r="AK104" s="1"/>
      <c r="AL104" s="1"/>
      <c r="AM104" s="1"/>
      <c r="AO104" s="1"/>
      <c r="AS104" s="1"/>
      <c r="AT104" s="1"/>
      <c r="AU104" s="1"/>
    </row>
    <row r="105" spans="27:47" customFormat="1" x14ac:dyDescent="0.25">
      <c r="AA105" s="1"/>
      <c r="AB105" s="1"/>
      <c r="AC105" s="1"/>
      <c r="AD105" s="1"/>
      <c r="AF105" s="1"/>
      <c r="AJ105" s="1"/>
      <c r="AK105" s="1"/>
      <c r="AL105" s="1"/>
      <c r="AM105" s="1"/>
      <c r="AO105" s="1"/>
      <c r="AS105" s="1"/>
      <c r="AT105" s="1"/>
      <c r="AU105" s="1"/>
    </row>
    <row r="106" spans="27:47" customFormat="1" x14ac:dyDescent="0.25">
      <c r="AA106" s="1"/>
      <c r="AB106" s="1"/>
      <c r="AC106" s="1"/>
      <c r="AD106" s="1"/>
      <c r="AF106" s="1"/>
      <c r="AJ106" s="1"/>
      <c r="AK106" s="1"/>
      <c r="AL106" s="1"/>
      <c r="AM106" s="1"/>
      <c r="AO106" s="1"/>
      <c r="AS106" s="1"/>
      <c r="AT106" s="1"/>
      <c r="AU106" s="1"/>
    </row>
    <row r="107" spans="27:47" customFormat="1" x14ac:dyDescent="0.25">
      <c r="AA107" s="1"/>
      <c r="AB107" s="1"/>
      <c r="AC107" s="1"/>
      <c r="AD107" s="1"/>
      <c r="AF107" s="1"/>
      <c r="AJ107" s="1"/>
      <c r="AK107" s="1"/>
      <c r="AL107" s="1"/>
      <c r="AM107" s="1"/>
      <c r="AO107" s="1"/>
      <c r="AS107" s="1"/>
      <c r="AT107" s="1"/>
      <c r="AU107" s="1"/>
    </row>
    <row r="108" spans="27:47" customFormat="1" x14ac:dyDescent="0.25">
      <c r="AA108" s="1"/>
      <c r="AB108" s="1"/>
      <c r="AC108" s="1"/>
      <c r="AD108" s="1"/>
      <c r="AF108" s="1"/>
      <c r="AJ108" s="1"/>
      <c r="AK108" s="1"/>
      <c r="AL108" s="1"/>
      <c r="AM108" s="1"/>
      <c r="AO108" s="1"/>
      <c r="AS108" s="1"/>
      <c r="AT108" s="1"/>
      <c r="AU108" s="1"/>
    </row>
    <row r="109" spans="27:47" customFormat="1" x14ac:dyDescent="0.25">
      <c r="AA109" s="1"/>
      <c r="AB109" s="1"/>
      <c r="AC109" s="1"/>
      <c r="AD109" s="1"/>
      <c r="AF109" s="1"/>
      <c r="AJ109" s="1"/>
      <c r="AK109" s="1"/>
      <c r="AL109" s="1"/>
      <c r="AM109" s="1"/>
      <c r="AO109" s="1"/>
      <c r="AS109" s="1"/>
      <c r="AT109" s="1"/>
      <c r="AU10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13"/>
  <sheetViews>
    <sheetView zoomScaleNormal="100" zoomScaleSheetLayoutView="80" workbookViewId="0">
      <selection activeCell="G1" sqref="G1"/>
    </sheetView>
  </sheetViews>
  <sheetFormatPr defaultRowHeight="15" x14ac:dyDescent="0.25"/>
  <cols>
    <col min="1" max="3" width="13.5703125" style="7" customWidth="1"/>
    <col min="4" max="5" width="13.28515625" style="7" bestFit="1" customWidth="1"/>
    <col min="6" max="6" width="11.5703125" style="7" bestFit="1" customWidth="1"/>
    <col min="7" max="11" width="13.28515625" style="7" bestFit="1" customWidth="1"/>
    <col min="12" max="12" width="11.5703125" style="7" bestFit="1" customWidth="1"/>
    <col min="13" max="13" width="13.28515625" style="7" bestFit="1" customWidth="1"/>
    <col min="14" max="14" width="11.5703125" style="7" bestFit="1" customWidth="1"/>
    <col min="15" max="15" width="13.28515625" style="7" bestFit="1" customWidth="1"/>
    <col min="16" max="16" width="11.5703125" style="7" bestFit="1" customWidth="1"/>
    <col min="17" max="17" width="13.28515625" style="7" bestFit="1" customWidth="1"/>
    <col min="18" max="18" width="11.5703125" style="7" bestFit="1" customWidth="1"/>
    <col min="19" max="21" width="13.28515625" style="7" bestFit="1" customWidth="1"/>
    <col min="22" max="39" width="11.85546875" style="7" customWidth="1"/>
    <col min="40" max="40" width="11.5703125" style="7" bestFit="1" customWidth="1"/>
    <col min="41" max="41" width="11.7109375" style="7" bestFit="1" customWidth="1"/>
    <col min="42" max="42" width="9.140625" style="7"/>
    <col min="43" max="43" width="9.28515625" style="7" bestFit="1" customWidth="1"/>
    <col min="44" max="16384" width="9.140625" style="7"/>
  </cols>
  <sheetData>
    <row r="1" spans="1:61" ht="18.75" x14ac:dyDescent="0.3">
      <c r="A1" s="18" t="s">
        <v>112</v>
      </c>
      <c r="G1" s="7" t="s">
        <v>125</v>
      </c>
    </row>
    <row r="2" spans="1:61" ht="15.75" x14ac:dyDescent="0.25">
      <c r="A2" s="17" t="s">
        <v>108</v>
      </c>
      <c r="U2" s="7" t="s">
        <v>110</v>
      </c>
      <c r="AO2" s="7" t="s">
        <v>111</v>
      </c>
      <c r="BI2" s="7" t="s">
        <v>107</v>
      </c>
    </row>
    <row r="3" spans="1:61" ht="15.75" x14ac:dyDescent="0.25">
      <c r="A3" s="17" t="s">
        <v>16</v>
      </c>
      <c r="U3" s="17" t="s">
        <v>16</v>
      </c>
      <c r="AO3" s="17" t="s">
        <v>16</v>
      </c>
    </row>
    <row r="4" spans="1:61" x14ac:dyDescent="0.25">
      <c r="B4" s="9" t="s">
        <v>54</v>
      </c>
      <c r="C4" s="7" t="s">
        <v>55</v>
      </c>
      <c r="D4" s="7" t="s">
        <v>56</v>
      </c>
      <c r="E4" s="10" t="s">
        <v>57</v>
      </c>
      <c r="F4" s="10" t="s">
        <v>58</v>
      </c>
      <c r="G4" s="10" t="s">
        <v>59</v>
      </c>
      <c r="H4" s="10" t="s">
        <v>60</v>
      </c>
      <c r="I4" s="10" t="s">
        <v>61</v>
      </c>
      <c r="J4" s="10" t="s">
        <v>62</v>
      </c>
      <c r="K4" s="10" t="s">
        <v>63</v>
      </c>
      <c r="L4" s="10" t="s">
        <v>64</v>
      </c>
      <c r="M4" s="10" t="s">
        <v>65</v>
      </c>
      <c r="N4" s="10" t="s">
        <v>66</v>
      </c>
      <c r="O4" s="10" t="s">
        <v>1</v>
      </c>
      <c r="P4" s="10" t="s">
        <v>67</v>
      </c>
      <c r="Q4" s="10" t="s">
        <v>68</v>
      </c>
      <c r="R4" s="10" t="s">
        <v>69</v>
      </c>
      <c r="S4" s="10" t="s">
        <v>70</v>
      </c>
      <c r="V4" s="9" t="s">
        <v>54</v>
      </c>
      <c r="W4" s="7" t="s">
        <v>55</v>
      </c>
      <c r="X4" s="7" t="s">
        <v>56</v>
      </c>
      <c r="Y4" s="10" t="s">
        <v>57</v>
      </c>
      <c r="Z4" s="10" t="s">
        <v>58</v>
      </c>
      <c r="AA4" s="10" t="s">
        <v>59</v>
      </c>
      <c r="AB4" s="10" t="s">
        <v>60</v>
      </c>
      <c r="AC4" s="10" t="s">
        <v>61</v>
      </c>
      <c r="AD4" s="10" t="s">
        <v>62</v>
      </c>
      <c r="AE4" s="10" t="s">
        <v>63</v>
      </c>
      <c r="AF4" s="10" t="s">
        <v>64</v>
      </c>
      <c r="AG4" s="10" t="s">
        <v>65</v>
      </c>
      <c r="AH4" s="10" t="s">
        <v>66</v>
      </c>
      <c r="AI4" s="10" t="s">
        <v>1</v>
      </c>
      <c r="AJ4" s="10" t="s">
        <v>67</v>
      </c>
      <c r="AK4" s="10" t="s">
        <v>68</v>
      </c>
      <c r="AL4" s="10" t="s">
        <v>69</v>
      </c>
      <c r="AM4" s="10" t="s">
        <v>70</v>
      </c>
      <c r="AP4" s="7" t="s">
        <v>54</v>
      </c>
      <c r="AQ4" s="7" t="s">
        <v>55</v>
      </c>
      <c r="AR4" s="7" t="s">
        <v>56</v>
      </c>
      <c r="AS4" s="7" t="s">
        <v>57</v>
      </c>
      <c r="AT4" s="7" t="s">
        <v>58</v>
      </c>
      <c r="AU4" s="7" t="s">
        <v>59</v>
      </c>
      <c r="AV4" s="7" t="s">
        <v>60</v>
      </c>
      <c r="AW4" s="7" t="s">
        <v>61</v>
      </c>
      <c r="AX4" s="7" t="s">
        <v>62</v>
      </c>
      <c r="AY4" s="7" t="s">
        <v>63</v>
      </c>
      <c r="AZ4" s="7" t="s">
        <v>64</v>
      </c>
      <c r="BA4" s="7" t="s">
        <v>65</v>
      </c>
      <c r="BB4" s="7" t="s">
        <v>66</v>
      </c>
      <c r="BC4" s="7" t="s">
        <v>1</v>
      </c>
      <c r="BD4" s="7" t="s">
        <v>67</v>
      </c>
      <c r="BE4" s="7" t="s">
        <v>68</v>
      </c>
      <c r="BF4" s="7" t="s">
        <v>69</v>
      </c>
      <c r="BG4" s="5" t="s">
        <v>70</v>
      </c>
    </row>
    <row r="5" spans="1:61" x14ac:dyDescent="0.25">
      <c r="A5" s="7" t="s">
        <v>35</v>
      </c>
      <c r="B5" s="1">
        <v>629772.57479735499</v>
      </c>
      <c r="C5" s="1">
        <v>1901467.59677777</v>
      </c>
      <c r="D5" s="1">
        <v>21689.9079891119</v>
      </c>
      <c r="E5" s="1">
        <v>1289.8835047792099</v>
      </c>
      <c r="F5" s="1">
        <v>2762.9836552724</v>
      </c>
      <c r="G5" s="1">
        <v>28068.577200189</v>
      </c>
      <c r="H5" s="1">
        <v>31931.126614586301</v>
      </c>
      <c r="I5" s="1">
        <v>709.87624807366001</v>
      </c>
      <c r="J5" s="1">
        <v>109.30876772842799</v>
      </c>
      <c r="K5" s="1">
        <v>674.81752756781498</v>
      </c>
      <c r="L5" s="1">
        <v>202.722043454806</v>
      </c>
      <c r="M5" s="1">
        <v>201.10640692507101</v>
      </c>
      <c r="N5" s="1">
        <v>4982.29150864658</v>
      </c>
      <c r="O5" s="1">
        <v>18477.709569315</v>
      </c>
      <c r="P5" s="1">
        <v>1461.1023870573499</v>
      </c>
      <c r="Q5" s="1">
        <v>110736.48633385501</v>
      </c>
      <c r="R5" s="1">
        <v>135048.39106563001</v>
      </c>
      <c r="S5" s="1">
        <v>74727.054336576795</v>
      </c>
      <c r="U5" s="7" t="s">
        <v>35</v>
      </c>
      <c r="V5" s="1">
        <v>141440.21353110799</v>
      </c>
      <c r="W5" s="1">
        <v>431578.64458207699</v>
      </c>
      <c r="X5" s="1">
        <v>5450.1204088000304</v>
      </c>
      <c r="Y5" s="1">
        <v>318.83865259246602</v>
      </c>
      <c r="Z5" s="1">
        <v>560.31162822557496</v>
      </c>
      <c r="AA5" s="1">
        <v>6393.0541750800203</v>
      </c>
      <c r="AB5" s="1">
        <v>6885.0502329902201</v>
      </c>
      <c r="AC5" s="1">
        <v>146.064837934537</v>
      </c>
      <c r="AD5" s="1">
        <v>26.298595432026801</v>
      </c>
      <c r="AE5" s="1">
        <v>164.716400935965</v>
      </c>
      <c r="AF5" s="1">
        <v>50.624034753559599</v>
      </c>
      <c r="AG5" s="1">
        <v>50.534218845328901</v>
      </c>
      <c r="AH5" s="1">
        <v>1099.5733648824501</v>
      </c>
      <c r="AI5" s="1">
        <v>4819.2472035786004</v>
      </c>
      <c r="AJ5" s="1">
        <v>363.95888841944799</v>
      </c>
      <c r="AK5" s="1">
        <v>26817.518111485198</v>
      </c>
      <c r="AL5" s="1">
        <v>30994.940272067401</v>
      </c>
      <c r="AM5" s="1">
        <v>17217.6848966336</v>
      </c>
      <c r="AN5" s="1"/>
      <c r="AO5" s="7" t="s">
        <v>35</v>
      </c>
      <c r="AP5" s="5">
        <f t="shared" ref="AP5:AP24" si="0">IF(B5&gt;0.1,V5/B5,"")</f>
        <v>0.22458935049151657</v>
      </c>
      <c r="AQ5" s="5">
        <f t="shared" ref="AQ5:AQ24" si="1">IF(C5&gt;0.1,W5/C5,"")</f>
        <v>0.22697133798831537</v>
      </c>
      <c r="AR5" s="5">
        <f t="shared" ref="AR5:AR24" si="2">IF(D5&gt;0.1,X5/D5,"")</f>
        <v>0.25127448265506391</v>
      </c>
      <c r="AS5" s="5">
        <f t="shared" ref="AS5:AS24" si="3">IF(E5&gt;0.1,Y5/E5,"")</f>
        <v>0.24718406849232621</v>
      </c>
      <c r="AT5" s="5">
        <f t="shared" ref="AT5:AT24" si="4">IF(F5&gt;0.1,Z5/F5,"")</f>
        <v>0.2027922340967791</v>
      </c>
      <c r="AU5" s="5">
        <f t="shared" ref="AU5:AU24" si="5">IF(G5&gt;0.1,AA5/G5,"")</f>
        <v>0.22776552332823527</v>
      </c>
      <c r="AV5" s="5">
        <f t="shared" ref="AV5:AV24" si="6">IF(H5&gt;0.1,AB5/H5,"")</f>
        <v>0.21562190135330503</v>
      </c>
      <c r="AW5" s="5">
        <f t="shared" ref="AW5:AW24" si="7">IF(I5&gt;0.1,AC5/I5,"")</f>
        <v>0.20576098768046208</v>
      </c>
      <c r="AX5" s="5">
        <f t="shared" ref="AX5:AX24" si="8">IF(J5&gt;0.1,AD5/J5,"")</f>
        <v>0.24058999089043165</v>
      </c>
      <c r="AY5" s="5">
        <f t="shared" ref="AY5:AY24" si="9">IF(K5&gt;0.1,AE5/K5,"")</f>
        <v>0.24409028249405099</v>
      </c>
      <c r="AZ5" s="5">
        <f t="shared" ref="AZ5:AZ24" si="10">IF(L5&gt;0.1,AF5/L5,"")</f>
        <v>0.24972141110468585</v>
      </c>
      <c r="BA5" s="5">
        <f t="shared" ref="BA5:BA24" si="11">IF(M5&gt;0.1,AG5/M5,"")</f>
        <v>0.25128099903926548</v>
      </c>
      <c r="BB5" s="5">
        <f t="shared" ref="BB5:BB24" si="12">IF(N5&gt;0.1,AH5/N5,"")</f>
        <v>0.22069631272561666</v>
      </c>
      <c r="BC5" s="5">
        <f t="shared" ref="BC5:BC24" si="13">IF(O5&gt;0.1,AI5/O5,"")</f>
        <v>0.26081410066005589</v>
      </c>
      <c r="BD5" s="5">
        <f t="shared" ref="BD5:BD24" si="14">IF(P5&gt;0.1,AJ5/P5,"")</f>
        <v>0.24909882540980491</v>
      </c>
      <c r="BE5" s="5">
        <f t="shared" ref="BE5:BE24" si="15">IF(Q5&gt;0.1,AK5/Q5,"")</f>
        <v>0.24217418304779995</v>
      </c>
      <c r="BF5" s="5">
        <f t="shared" ref="BF5:BF24" si="16">IF(R5&gt;0.1,AL5/R5,"")</f>
        <v>0.22950988180973339</v>
      </c>
      <c r="BG5" s="5">
        <f t="shared" ref="BG5:BG24" si="17">IF(S5&gt;0.1,AM5/S5,"")</f>
        <v>0.23040764886949419</v>
      </c>
      <c r="BH5" s="5"/>
    </row>
    <row r="6" spans="1:61" x14ac:dyDescent="0.25">
      <c r="A6" s="7" t="s">
        <v>36</v>
      </c>
      <c r="B6" s="1">
        <v>364767.37485701701</v>
      </c>
      <c r="C6" s="1">
        <v>1280109.2139292301</v>
      </c>
      <c r="D6" s="1">
        <v>36150.309079267601</v>
      </c>
      <c r="E6" s="1">
        <v>3018.5374303089202</v>
      </c>
      <c r="F6" s="11">
        <v>21091.252538628902</v>
      </c>
      <c r="G6" s="1">
        <v>65869.112280041198</v>
      </c>
      <c r="H6" s="1">
        <v>6960.57869428719</v>
      </c>
      <c r="I6" s="1">
        <v>2262.00846177017</v>
      </c>
      <c r="J6" s="1">
        <v>824.74764335519103</v>
      </c>
      <c r="K6" s="1">
        <v>2327.26139961536</v>
      </c>
      <c r="L6" s="1">
        <v>939.26103823520498</v>
      </c>
      <c r="M6" s="1">
        <v>1701.8242483855699</v>
      </c>
      <c r="N6" s="1">
        <v>2254.3827336880599</v>
      </c>
      <c r="O6" s="1">
        <v>5340.5690448266496</v>
      </c>
      <c r="P6" s="1">
        <v>2210.3780564395402</v>
      </c>
      <c r="Q6" s="1">
        <v>193434.90877670899</v>
      </c>
      <c r="R6" s="1">
        <v>1008247.4597647</v>
      </c>
      <c r="S6" s="1">
        <v>245005.58896781699</v>
      </c>
      <c r="U6" s="7" t="s">
        <v>36</v>
      </c>
      <c r="V6" s="1">
        <v>87020.580043095993</v>
      </c>
      <c r="W6" s="1">
        <v>301658.27447684202</v>
      </c>
      <c r="X6" s="1">
        <v>9264.0362209198993</v>
      </c>
      <c r="Y6" s="1">
        <v>719.81419315663504</v>
      </c>
      <c r="Z6" s="1">
        <v>5094.0550223215296</v>
      </c>
      <c r="AA6" s="1">
        <v>16184.4393173072</v>
      </c>
      <c r="AB6" s="1">
        <v>1723.72523774467</v>
      </c>
      <c r="AC6" s="1">
        <v>546.84177376688604</v>
      </c>
      <c r="AD6" s="1">
        <v>200.09291385063699</v>
      </c>
      <c r="AE6" s="1">
        <v>566.54367893233803</v>
      </c>
      <c r="AF6" s="1">
        <v>225.72767973830099</v>
      </c>
      <c r="AG6" s="1">
        <v>402.48134428811198</v>
      </c>
      <c r="AH6" s="1">
        <v>522.22731090550303</v>
      </c>
      <c r="AI6" s="1">
        <v>1282.97780379916</v>
      </c>
      <c r="AJ6" s="1">
        <v>555.57346307472903</v>
      </c>
      <c r="AK6" s="1">
        <v>46657.354541209403</v>
      </c>
      <c r="AL6" s="1">
        <v>242019.95609534401</v>
      </c>
      <c r="AM6" s="1">
        <v>57643.250225568401</v>
      </c>
      <c r="AN6" s="1"/>
      <c r="AO6" s="7" t="s">
        <v>36</v>
      </c>
      <c r="AP6" s="5">
        <f t="shared" si="0"/>
        <v>0.23856459223417847</v>
      </c>
      <c r="AQ6" s="5">
        <f t="shared" si="1"/>
        <v>0.23565042044414108</v>
      </c>
      <c r="AR6" s="5">
        <f t="shared" si="2"/>
        <v>0.25626437109033945</v>
      </c>
      <c r="AS6" s="5">
        <f t="shared" si="3"/>
        <v>0.23846455767916999</v>
      </c>
      <c r="AT6" s="5">
        <f t="shared" si="4"/>
        <v>0.24152453786192651</v>
      </c>
      <c r="AU6" s="5">
        <f t="shared" si="5"/>
        <v>0.24570604881540509</v>
      </c>
      <c r="AV6" s="5">
        <f t="shared" si="6"/>
        <v>0.24764108179100058</v>
      </c>
      <c r="AW6" s="5">
        <f t="shared" si="7"/>
        <v>0.24175054293959028</v>
      </c>
      <c r="AX6" s="5">
        <f t="shared" si="8"/>
        <v>0.24261107680966565</v>
      </c>
      <c r="AY6" s="5">
        <f t="shared" si="9"/>
        <v>0.24343792193948388</v>
      </c>
      <c r="AZ6" s="5">
        <f t="shared" si="10"/>
        <v>0.24032475589791835</v>
      </c>
      <c r="BA6" s="5">
        <f t="shared" si="11"/>
        <v>0.23649994684816872</v>
      </c>
      <c r="BB6" s="5">
        <f t="shared" si="12"/>
        <v>0.2316498006756664</v>
      </c>
      <c r="BC6" s="5">
        <f t="shared" si="13"/>
        <v>0.24023241587747404</v>
      </c>
      <c r="BD6" s="5">
        <f t="shared" si="14"/>
        <v>0.25134771016033453</v>
      </c>
      <c r="BE6" s="5">
        <f t="shared" si="15"/>
        <v>0.2412044177355194</v>
      </c>
      <c r="BF6" s="5">
        <f t="shared" si="16"/>
        <v>0.24004023392414545</v>
      </c>
      <c r="BG6" s="5">
        <f t="shared" si="17"/>
        <v>0.23527320527018752</v>
      </c>
      <c r="BH6" s="5"/>
    </row>
    <row r="7" spans="1:61" x14ac:dyDescent="0.25">
      <c r="A7" s="7" t="s">
        <v>37</v>
      </c>
      <c r="B7" s="1">
        <v>10769.742314810501</v>
      </c>
      <c r="C7" s="1">
        <v>10901.184468492</v>
      </c>
      <c r="D7" s="1">
        <v>338844.134773264</v>
      </c>
      <c r="E7" s="1">
        <v>8085.6844215650399</v>
      </c>
      <c r="F7" s="1">
        <v>17876.323089218899</v>
      </c>
      <c r="G7" s="1">
        <v>42782.853768176203</v>
      </c>
      <c r="H7" s="1">
        <v>14298.1643017731</v>
      </c>
      <c r="I7" s="1">
        <v>56945.465893485503</v>
      </c>
      <c r="J7" s="1">
        <v>6533.9358111968104</v>
      </c>
      <c r="K7" s="1">
        <v>7158.9170315993897</v>
      </c>
      <c r="L7" s="1">
        <v>4691.9434928748697</v>
      </c>
      <c r="M7" s="1">
        <v>6496.9543074015701</v>
      </c>
      <c r="N7" s="1">
        <v>67670.783054776897</v>
      </c>
      <c r="O7" s="1">
        <v>23909.747598400001</v>
      </c>
      <c r="P7" s="1">
        <v>286297.45236271102</v>
      </c>
      <c r="Q7" s="1">
        <v>62214.887926957199</v>
      </c>
      <c r="R7" s="1">
        <v>23449.774301658101</v>
      </c>
      <c r="S7" s="1">
        <v>47009.596917093899</v>
      </c>
      <c r="U7" s="7" t="s">
        <v>37</v>
      </c>
      <c r="V7" s="1">
        <v>2706.5931579611101</v>
      </c>
      <c r="W7" s="1">
        <v>2681.6590615906598</v>
      </c>
      <c r="X7" s="1">
        <v>84764.627186853701</v>
      </c>
      <c r="Y7" s="1">
        <v>2003.94033653935</v>
      </c>
      <c r="Z7" s="1">
        <v>4381.3814141944204</v>
      </c>
      <c r="AA7" s="1">
        <v>10554.152868094599</v>
      </c>
      <c r="AB7" s="1">
        <v>3559.9681324759699</v>
      </c>
      <c r="AC7" s="1">
        <v>14090.0158729164</v>
      </c>
      <c r="AD7" s="1">
        <v>1599.3262059926999</v>
      </c>
      <c r="AE7" s="1">
        <v>1763.17416667047</v>
      </c>
      <c r="AF7" s="1">
        <v>1164.7642043600499</v>
      </c>
      <c r="AG7" s="1">
        <v>1597.86147501048</v>
      </c>
      <c r="AH7" s="1">
        <v>16776.695292588</v>
      </c>
      <c r="AI7" s="1">
        <v>5899.2890843458799</v>
      </c>
      <c r="AJ7" s="1">
        <v>72063.335707223305</v>
      </c>
      <c r="AK7" s="1">
        <v>15869.809451520799</v>
      </c>
      <c r="AL7" s="1">
        <v>5930.6990396650999</v>
      </c>
      <c r="AM7" s="1">
        <v>11828.202302706701</v>
      </c>
      <c r="AN7" s="1"/>
      <c r="AO7" s="7" t="s">
        <v>37</v>
      </c>
      <c r="AP7" s="5">
        <f t="shared" si="0"/>
        <v>0.25131456991677653</v>
      </c>
      <c r="AQ7" s="5">
        <f t="shared" si="1"/>
        <v>0.24599703539936732</v>
      </c>
      <c r="AR7" s="5">
        <f t="shared" si="2"/>
        <v>0.25015816562259091</v>
      </c>
      <c r="AS7" s="5">
        <f t="shared" si="3"/>
        <v>0.24783805947146692</v>
      </c>
      <c r="AT7" s="5">
        <f t="shared" si="4"/>
        <v>0.24509410533292525</v>
      </c>
      <c r="AU7" s="5">
        <f t="shared" si="5"/>
        <v>0.246691184400262</v>
      </c>
      <c r="AV7" s="5">
        <f t="shared" si="6"/>
        <v>0.24898078224171072</v>
      </c>
      <c r="AW7" s="5">
        <f t="shared" si="7"/>
        <v>0.2474299867749134</v>
      </c>
      <c r="AX7" s="5">
        <f t="shared" si="8"/>
        <v>0.24477225552966581</v>
      </c>
      <c r="AY7" s="5">
        <f t="shared" si="9"/>
        <v>0.24629062732363519</v>
      </c>
      <c r="AZ7" s="5">
        <f t="shared" si="10"/>
        <v>0.24824770505630495</v>
      </c>
      <c r="BA7" s="5">
        <f t="shared" si="11"/>
        <v>0.24594008198428258</v>
      </c>
      <c r="BB7" s="5">
        <f t="shared" si="12"/>
        <v>0.24791637594924695</v>
      </c>
      <c r="BC7" s="5">
        <f t="shared" si="13"/>
        <v>0.24673154997004862</v>
      </c>
      <c r="BD7" s="5">
        <f t="shared" si="14"/>
        <v>0.25170791815473814</v>
      </c>
      <c r="BE7" s="5">
        <f t="shared" si="15"/>
        <v>0.25508057605363849</v>
      </c>
      <c r="BF7" s="5">
        <f t="shared" si="16"/>
        <v>0.25291070879286665</v>
      </c>
      <c r="BG7" s="5">
        <f t="shared" si="17"/>
        <v>0.25161250209328345</v>
      </c>
      <c r="BH7" s="5"/>
    </row>
    <row r="8" spans="1:61" x14ac:dyDescent="0.25">
      <c r="A8" s="7" t="s">
        <v>33</v>
      </c>
      <c r="B8" s="1">
        <v>64617.093326223199</v>
      </c>
      <c r="C8" s="1">
        <v>131098.11273451301</v>
      </c>
      <c r="D8" s="1">
        <v>21380.4028579691</v>
      </c>
      <c r="E8" s="1">
        <v>3973916.25514337</v>
      </c>
      <c r="F8" s="1">
        <v>41887.394716443603</v>
      </c>
      <c r="G8" s="1">
        <v>224043.536736443</v>
      </c>
      <c r="H8" s="1">
        <v>17773.7004682525</v>
      </c>
      <c r="I8" s="1">
        <v>1717783.38089921</v>
      </c>
      <c r="J8" s="1">
        <v>391053.45808974799</v>
      </c>
      <c r="K8" s="1">
        <v>1815886.0995662899</v>
      </c>
      <c r="L8" s="1">
        <v>608470.81201073399</v>
      </c>
      <c r="M8" s="1">
        <v>229896.871471733</v>
      </c>
      <c r="N8" s="1">
        <v>185561.40064112699</v>
      </c>
      <c r="O8" s="1">
        <v>1512896.40037838</v>
      </c>
      <c r="P8" s="1">
        <v>8084.0949573868002</v>
      </c>
      <c r="Q8" s="1">
        <v>250527.12104595799</v>
      </c>
      <c r="R8" s="1">
        <v>15604.858018761901</v>
      </c>
      <c r="S8" s="1">
        <v>80772.043217337501</v>
      </c>
      <c r="U8" s="7" t="s">
        <v>33</v>
      </c>
      <c r="V8" s="1">
        <v>25329.298392179</v>
      </c>
      <c r="W8" s="1">
        <v>49249.8073944567</v>
      </c>
      <c r="X8" s="1">
        <v>8518.7993021230104</v>
      </c>
      <c r="Y8" s="1">
        <v>1831269.64744834</v>
      </c>
      <c r="Z8" s="1">
        <v>16565.490850375802</v>
      </c>
      <c r="AA8" s="1">
        <v>96863.222083430301</v>
      </c>
      <c r="AB8" s="1">
        <v>7341.9052176110599</v>
      </c>
      <c r="AC8" s="1">
        <v>752975.94389303704</v>
      </c>
      <c r="AD8" s="1">
        <v>174419.94868998299</v>
      </c>
      <c r="AE8" s="1">
        <v>782461.60668411397</v>
      </c>
      <c r="AF8" s="1">
        <v>265968.51883091801</v>
      </c>
      <c r="AG8" s="1">
        <v>96577.283514080496</v>
      </c>
      <c r="AH8" s="1">
        <v>78045.580435753494</v>
      </c>
      <c r="AI8" s="1">
        <v>613301.26603278401</v>
      </c>
      <c r="AJ8" s="1">
        <v>2978.63025076332</v>
      </c>
      <c r="AK8" s="1">
        <v>108198.163206426</v>
      </c>
      <c r="AL8" s="1">
        <v>5900.9736978136398</v>
      </c>
      <c r="AM8" s="1">
        <v>31748.5051279863</v>
      </c>
      <c r="AN8" s="1"/>
      <c r="AO8" s="7" t="s">
        <v>33</v>
      </c>
      <c r="AP8" s="5">
        <f t="shared" si="0"/>
        <v>0.39199068061298498</v>
      </c>
      <c r="AQ8" s="5">
        <f t="shared" si="1"/>
        <v>0.37567136831475645</v>
      </c>
      <c r="AR8" s="5">
        <f t="shared" si="2"/>
        <v>0.39843960652723648</v>
      </c>
      <c r="AS8" s="5">
        <f t="shared" si="3"/>
        <v>0.46082240537358071</v>
      </c>
      <c r="AT8" s="5">
        <f t="shared" si="4"/>
        <v>0.39547675291136547</v>
      </c>
      <c r="AU8" s="5">
        <f t="shared" si="5"/>
        <v>0.43234106859050708</v>
      </c>
      <c r="AV8" s="5">
        <f t="shared" si="6"/>
        <v>0.41307690712607759</v>
      </c>
      <c r="AW8" s="5">
        <f t="shared" si="7"/>
        <v>0.4383416164492614</v>
      </c>
      <c r="AX8" s="5">
        <f t="shared" si="8"/>
        <v>0.44602584399075451</v>
      </c>
      <c r="AY8" s="5">
        <f t="shared" si="9"/>
        <v>0.43089795492734856</v>
      </c>
      <c r="AZ8" s="5">
        <f t="shared" si="10"/>
        <v>0.43710974064968966</v>
      </c>
      <c r="BA8" s="5">
        <f t="shared" si="11"/>
        <v>0.42008959450305161</v>
      </c>
      <c r="BB8" s="5">
        <f t="shared" si="12"/>
        <v>0.42059167567231559</v>
      </c>
      <c r="BC8" s="5">
        <f t="shared" si="13"/>
        <v>0.40538219661266661</v>
      </c>
      <c r="BD8" s="5">
        <f t="shared" si="14"/>
        <v>0.36845562384712116</v>
      </c>
      <c r="BE8" s="5">
        <f t="shared" si="15"/>
        <v>0.43188203638270994</v>
      </c>
      <c r="BF8" s="5">
        <f t="shared" si="16"/>
        <v>0.37814978455547826</v>
      </c>
      <c r="BG8" s="5">
        <f t="shared" si="17"/>
        <v>0.39306304339186965</v>
      </c>
      <c r="BH8" s="5"/>
    </row>
    <row r="9" spans="1:61" x14ac:dyDescent="0.25">
      <c r="A9" s="7" t="s">
        <v>38</v>
      </c>
      <c r="B9" s="1">
        <v>562632.980005524</v>
      </c>
      <c r="C9" s="1">
        <v>305841.93856786401</v>
      </c>
      <c r="D9" s="1">
        <v>234655.41416863099</v>
      </c>
      <c r="E9" s="1">
        <v>331593.51401697501</v>
      </c>
      <c r="F9" s="11">
        <v>556305.07955310505</v>
      </c>
      <c r="G9" s="1">
        <v>5286768.7500440497</v>
      </c>
      <c r="H9" s="1">
        <v>211212.803595526</v>
      </c>
      <c r="I9" s="1">
        <v>125761.972428226</v>
      </c>
      <c r="J9" s="1">
        <v>43398.364386929898</v>
      </c>
      <c r="K9" s="1">
        <v>147147.28576563101</v>
      </c>
      <c r="L9" s="1">
        <v>55280.108062506901</v>
      </c>
      <c r="M9" s="1">
        <v>81647.092015143106</v>
      </c>
      <c r="N9" s="1">
        <v>105006.364255918</v>
      </c>
      <c r="O9" s="1">
        <v>660177.24242532102</v>
      </c>
      <c r="P9" s="1">
        <v>27247.1310231061</v>
      </c>
      <c r="Q9" s="1">
        <v>730108.83679710596</v>
      </c>
      <c r="R9" s="1">
        <v>154796.14472619299</v>
      </c>
      <c r="S9" s="1">
        <v>1818622.8761644</v>
      </c>
      <c r="U9" s="7" t="s">
        <v>38</v>
      </c>
      <c r="V9" s="1">
        <v>140232.94924394399</v>
      </c>
      <c r="W9" s="1">
        <v>81288.966141547193</v>
      </c>
      <c r="X9" s="1">
        <v>63829.313005647004</v>
      </c>
      <c r="Y9" s="1">
        <v>91598.964949966496</v>
      </c>
      <c r="Z9" s="1">
        <v>151477.51653188901</v>
      </c>
      <c r="AA9" s="1">
        <v>1434391.08344266</v>
      </c>
      <c r="AB9" s="1">
        <v>60123.859636635301</v>
      </c>
      <c r="AC9" s="1">
        <v>33141.105727651397</v>
      </c>
      <c r="AD9" s="1">
        <v>12075.052085126899</v>
      </c>
      <c r="AE9" s="1">
        <v>38969.261643751197</v>
      </c>
      <c r="AF9" s="1">
        <v>14432.890083554799</v>
      </c>
      <c r="AG9" s="1">
        <v>22200.681749466599</v>
      </c>
      <c r="AH9" s="1">
        <v>28855.809506369402</v>
      </c>
      <c r="AI9" s="1">
        <v>170855.063929458</v>
      </c>
      <c r="AJ9" s="1">
        <v>7252.2111985702904</v>
      </c>
      <c r="AK9" s="1">
        <v>179504.472913687</v>
      </c>
      <c r="AL9" s="1">
        <v>39347.157321368497</v>
      </c>
      <c r="AM9" s="1">
        <v>495095.54839513201</v>
      </c>
      <c r="AN9" s="1"/>
      <c r="AO9" s="7" t="s">
        <v>38</v>
      </c>
      <c r="AP9" s="5">
        <f t="shared" si="0"/>
        <v>0.24924409735555703</v>
      </c>
      <c r="AQ9" s="5">
        <f t="shared" si="1"/>
        <v>0.26578750619418334</v>
      </c>
      <c r="AR9" s="5">
        <f t="shared" si="2"/>
        <v>0.27201295666579928</v>
      </c>
      <c r="AS9" s="5">
        <f t="shared" si="3"/>
        <v>0.2762387111868459</v>
      </c>
      <c r="AT9" s="5">
        <f t="shared" si="4"/>
        <v>0.27229216863087968</v>
      </c>
      <c r="AU9" s="5">
        <f t="shared" si="5"/>
        <v>0.27131716011423967</v>
      </c>
      <c r="AV9" s="5">
        <f t="shared" si="6"/>
        <v>0.28466010872983305</v>
      </c>
      <c r="AW9" s="5">
        <f t="shared" si="7"/>
        <v>0.2635224709644679</v>
      </c>
      <c r="AX9" s="5">
        <f t="shared" si="8"/>
        <v>0.27823749248862228</v>
      </c>
      <c r="AY9" s="5">
        <f t="shared" si="9"/>
        <v>0.26483167148471587</v>
      </c>
      <c r="AZ9" s="5">
        <f t="shared" si="10"/>
        <v>0.26108650271151951</v>
      </c>
      <c r="BA9" s="5">
        <f t="shared" si="11"/>
        <v>0.27191025671004954</v>
      </c>
      <c r="BB9" s="5">
        <f t="shared" si="12"/>
        <v>0.27480057719209272</v>
      </c>
      <c r="BC9" s="5">
        <f t="shared" si="13"/>
        <v>0.25880180798383862</v>
      </c>
      <c r="BD9" s="5">
        <f t="shared" si="14"/>
        <v>0.26616421348802827</v>
      </c>
      <c r="BE9" s="5">
        <f t="shared" si="15"/>
        <v>0.2458598826185287</v>
      </c>
      <c r="BF9" s="5">
        <f t="shared" si="16"/>
        <v>0.25418693334363501</v>
      </c>
      <c r="BG9" s="5">
        <f t="shared" si="17"/>
        <v>0.27223651196960769</v>
      </c>
      <c r="BH9" s="5"/>
    </row>
    <row r="10" spans="1:61" x14ac:dyDescent="0.25">
      <c r="A10" s="7" t="s">
        <v>39</v>
      </c>
      <c r="B10" s="1">
        <v>35220.2882215594</v>
      </c>
      <c r="C10" s="1">
        <v>223012.57547437499</v>
      </c>
      <c r="D10" s="1">
        <v>106351.58365631499</v>
      </c>
      <c r="E10" s="1">
        <v>144419.569060229</v>
      </c>
      <c r="F10" s="11">
        <v>113514.227694264</v>
      </c>
      <c r="G10" s="1">
        <v>1415610.6314201001</v>
      </c>
      <c r="H10" s="1">
        <v>80710.880462066096</v>
      </c>
      <c r="I10" s="1">
        <v>638541.42052115197</v>
      </c>
      <c r="J10" s="1">
        <v>49903.485812592</v>
      </c>
      <c r="K10" s="1">
        <v>229551.124900678</v>
      </c>
      <c r="L10" s="1">
        <v>198007.88230402899</v>
      </c>
      <c r="M10" s="1">
        <v>167211.76090497</v>
      </c>
      <c r="N10" s="1">
        <v>115289.79607597399</v>
      </c>
      <c r="O10" s="1">
        <v>529575.18748639303</v>
      </c>
      <c r="P10" s="1">
        <v>11843.4248123914</v>
      </c>
      <c r="Q10" s="1">
        <v>291500.48671167402</v>
      </c>
      <c r="R10" s="1">
        <v>17113.1642284751</v>
      </c>
      <c r="S10" s="1">
        <v>91110.460372864603</v>
      </c>
      <c r="U10" s="7" t="s">
        <v>39</v>
      </c>
      <c r="V10" s="1">
        <v>10541.1400140368</v>
      </c>
      <c r="W10" s="1">
        <v>66944.666303972102</v>
      </c>
      <c r="X10" s="1">
        <v>34294.334159805803</v>
      </c>
      <c r="Y10" s="1">
        <v>44958.653843236898</v>
      </c>
      <c r="Z10" s="1">
        <v>33924.118464164101</v>
      </c>
      <c r="AA10" s="1">
        <v>449589.38064182102</v>
      </c>
      <c r="AB10" s="1">
        <v>26648.6744938296</v>
      </c>
      <c r="AC10" s="1">
        <v>195372.66594769599</v>
      </c>
      <c r="AD10" s="1">
        <v>15005.6132549221</v>
      </c>
      <c r="AE10" s="1">
        <v>70076.990282005805</v>
      </c>
      <c r="AF10" s="1">
        <v>62696.271700954298</v>
      </c>
      <c r="AG10" s="1">
        <v>51270.964254214901</v>
      </c>
      <c r="AH10" s="1">
        <v>35463.323641238901</v>
      </c>
      <c r="AI10" s="1">
        <v>159602.151190187</v>
      </c>
      <c r="AJ10" s="1">
        <v>3507.67359129442</v>
      </c>
      <c r="AK10" s="1">
        <v>87227.809253335799</v>
      </c>
      <c r="AL10" s="1">
        <v>5150.8522520310098</v>
      </c>
      <c r="AM10" s="1">
        <v>28458.9581589355</v>
      </c>
      <c r="AN10" s="1"/>
      <c r="AO10" s="7" t="s">
        <v>39</v>
      </c>
      <c r="AP10" s="5">
        <f t="shared" si="0"/>
        <v>0.29929170220657791</v>
      </c>
      <c r="AQ10" s="5">
        <f t="shared" si="1"/>
        <v>0.30018336930808776</v>
      </c>
      <c r="AR10" s="5">
        <f t="shared" si="2"/>
        <v>0.32246190400540836</v>
      </c>
      <c r="AS10" s="5">
        <f t="shared" si="3"/>
        <v>0.31130583019872649</v>
      </c>
      <c r="AT10" s="5">
        <f t="shared" si="4"/>
        <v>0.2988534490630933</v>
      </c>
      <c r="AU10" s="5">
        <f t="shared" si="5"/>
        <v>0.31759395603776003</v>
      </c>
      <c r="AV10" s="5">
        <f t="shared" si="6"/>
        <v>0.33017449867065207</v>
      </c>
      <c r="AW10" s="5">
        <f t="shared" si="7"/>
        <v>0.30596709887393153</v>
      </c>
      <c r="AX10" s="5">
        <f t="shared" si="8"/>
        <v>0.30069268730593923</v>
      </c>
      <c r="AY10" s="5">
        <f t="shared" si="9"/>
        <v>0.30527835710814599</v>
      </c>
      <c r="AZ10" s="5">
        <f t="shared" si="10"/>
        <v>0.31663523174642111</v>
      </c>
      <c r="BA10" s="5">
        <f t="shared" si="11"/>
        <v>0.3066229550883881</v>
      </c>
      <c r="BB10" s="5">
        <f t="shared" si="12"/>
        <v>0.30760158182489267</v>
      </c>
      <c r="BC10" s="5">
        <f t="shared" si="13"/>
        <v>0.3013776985053474</v>
      </c>
      <c r="BD10" s="5">
        <f t="shared" si="14"/>
        <v>0.29617054583944774</v>
      </c>
      <c r="BE10" s="5">
        <f t="shared" si="15"/>
        <v>0.29923726796248434</v>
      </c>
      <c r="BF10" s="5">
        <f t="shared" si="16"/>
        <v>0.30098771818366321</v>
      </c>
      <c r="BG10" s="5">
        <f t="shared" si="17"/>
        <v>0.31235664974656874</v>
      </c>
      <c r="BH10" s="5"/>
    </row>
    <row r="11" spans="1:61" x14ac:dyDescent="0.25">
      <c r="A11" s="7" t="s">
        <v>40</v>
      </c>
      <c r="B11" s="1">
        <v>13200.934098504</v>
      </c>
      <c r="C11" s="1">
        <v>241385.64540095199</v>
      </c>
      <c r="D11" s="1">
        <v>24394.210328167101</v>
      </c>
      <c r="E11" s="1">
        <v>34752.225518334802</v>
      </c>
      <c r="F11" s="11">
        <v>17620.693062061</v>
      </c>
      <c r="G11" s="1">
        <v>170972.51035075399</v>
      </c>
      <c r="H11" s="1">
        <v>721779.70480898395</v>
      </c>
      <c r="I11" s="1">
        <v>20898.880569013301</v>
      </c>
      <c r="J11" s="1">
        <v>4017.3219792251298</v>
      </c>
      <c r="K11" s="1">
        <v>39974.928206841701</v>
      </c>
      <c r="L11" s="1">
        <v>25327.210408725499</v>
      </c>
      <c r="M11" s="1">
        <v>49759.433572532798</v>
      </c>
      <c r="N11" s="1">
        <v>34841.714561417299</v>
      </c>
      <c r="O11" s="1">
        <v>31749.481374981398</v>
      </c>
      <c r="P11" s="1">
        <v>6341.7014438746901</v>
      </c>
      <c r="Q11" s="1">
        <v>196630.56682750699</v>
      </c>
      <c r="R11" s="1">
        <v>24986.919058148698</v>
      </c>
      <c r="S11" s="1">
        <v>141057.68392353499</v>
      </c>
      <c r="U11" s="7" t="s">
        <v>40</v>
      </c>
      <c r="V11" s="1">
        <v>3271.0054467853802</v>
      </c>
      <c r="W11" s="1">
        <v>60427.907988866602</v>
      </c>
      <c r="X11" s="1">
        <v>6144.82734839568</v>
      </c>
      <c r="Y11" s="1">
        <v>8789.2702902517904</v>
      </c>
      <c r="Z11" s="1">
        <v>4367.3329462125303</v>
      </c>
      <c r="AA11" s="1">
        <v>42727.830562934003</v>
      </c>
      <c r="AB11" s="1">
        <v>185483.245683783</v>
      </c>
      <c r="AC11" s="1">
        <v>5217.4748363712497</v>
      </c>
      <c r="AD11" s="1">
        <v>1012.04255895704</v>
      </c>
      <c r="AE11" s="1">
        <v>10227.702855020199</v>
      </c>
      <c r="AF11" s="1">
        <v>6351.4635156741797</v>
      </c>
      <c r="AG11" s="1">
        <v>11722.7429283822</v>
      </c>
      <c r="AH11" s="1">
        <v>8753.7471777027495</v>
      </c>
      <c r="AI11" s="1">
        <v>8012.3716131082801</v>
      </c>
      <c r="AJ11" s="1">
        <v>1589.1598152899301</v>
      </c>
      <c r="AK11" s="1">
        <v>50196.773420527097</v>
      </c>
      <c r="AL11" s="1">
        <v>6290.4587503734501</v>
      </c>
      <c r="AM11" s="1">
        <v>35216.063027552504</v>
      </c>
      <c r="AN11" s="1"/>
      <c r="AO11" s="7" t="s">
        <v>40</v>
      </c>
      <c r="AP11" s="5">
        <f t="shared" si="0"/>
        <v>0.24778590835902042</v>
      </c>
      <c r="AQ11" s="5">
        <f t="shared" si="1"/>
        <v>0.25033762007054411</v>
      </c>
      <c r="AR11" s="5">
        <f t="shared" si="2"/>
        <v>0.25189695693082031</v>
      </c>
      <c r="AS11" s="5">
        <f t="shared" si="3"/>
        <v>0.25291244399915314</v>
      </c>
      <c r="AT11" s="5">
        <f t="shared" si="4"/>
        <v>0.24785250675615061</v>
      </c>
      <c r="AU11" s="5">
        <f t="shared" si="5"/>
        <v>0.24991052933174396</v>
      </c>
      <c r="AV11" s="5">
        <f t="shared" si="6"/>
        <v>0.25698041167958635</v>
      </c>
      <c r="AW11" s="5">
        <f t="shared" si="7"/>
        <v>0.24965331607795213</v>
      </c>
      <c r="AX11" s="5">
        <f t="shared" si="8"/>
        <v>0.25191970277479353</v>
      </c>
      <c r="AY11" s="5">
        <f t="shared" si="9"/>
        <v>0.2558529386744397</v>
      </c>
      <c r="AZ11" s="5">
        <f t="shared" si="10"/>
        <v>0.25077627631213706</v>
      </c>
      <c r="BA11" s="5">
        <f t="shared" si="11"/>
        <v>0.23558835152924959</v>
      </c>
      <c r="BB11" s="5">
        <f t="shared" si="12"/>
        <v>0.25124329522509764</v>
      </c>
      <c r="BC11" s="5">
        <f t="shared" si="13"/>
        <v>0.2523622832914062</v>
      </c>
      <c r="BD11" s="5">
        <f t="shared" si="14"/>
        <v>0.25058887261633306</v>
      </c>
      <c r="BE11" s="5">
        <f t="shared" si="15"/>
        <v>0.25528469062778991</v>
      </c>
      <c r="BF11" s="5">
        <f t="shared" si="16"/>
        <v>0.25175007513869602</v>
      </c>
      <c r="BG11" s="5">
        <f t="shared" si="17"/>
        <v>0.24965717604326002</v>
      </c>
      <c r="BH11" s="5"/>
    </row>
    <row r="12" spans="1:61" x14ac:dyDescent="0.25">
      <c r="A12" s="7" t="s">
        <v>41</v>
      </c>
      <c r="B12" s="1">
        <v>16136.1192757564</v>
      </c>
      <c r="C12" s="1">
        <v>7636.3066744854996</v>
      </c>
      <c r="D12" s="1">
        <v>3753.6930341416401</v>
      </c>
      <c r="E12" s="1">
        <v>35311.302606427402</v>
      </c>
      <c r="F12" s="11">
        <v>4001.2210482325399</v>
      </c>
      <c r="G12" s="1">
        <v>20882.311473521699</v>
      </c>
      <c r="H12" s="1">
        <v>1925.8279252801201</v>
      </c>
      <c r="I12" s="1">
        <v>1594320.1809012601</v>
      </c>
      <c r="J12" s="1">
        <v>456904.83004806202</v>
      </c>
      <c r="K12" s="1">
        <v>68523.054478031496</v>
      </c>
      <c r="L12" s="1">
        <v>12883.8019680136</v>
      </c>
      <c r="M12" s="1">
        <v>19610.4649357858</v>
      </c>
      <c r="N12" s="1">
        <v>10160.4581546154</v>
      </c>
      <c r="O12" s="1">
        <v>9698.2389737449503</v>
      </c>
      <c r="P12" s="1">
        <v>2933.1678416864302</v>
      </c>
      <c r="Q12" s="1">
        <v>371920.49293548602</v>
      </c>
      <c r="R12" s="1">
        <v>3030.1399963050699</v>
      </c>
      <c r="S12" s="1">
        <v>253948.594543621</v>
      </c>
      <c r="U12" s="7" t="s">
        <v>41</v>
      </c>
      <c r="V12" s="1">
        <v>5480.9858866907798</v>
      </c>
      <c r="W12" s="1">
        <v>2567.1413675979602</v>
      </c>
      <c r="X12" s="1">
        <v>1270.05980455892</v>
      </c>
      <c r="Y12" s="1">
        <v>11916.6582721539</v>
      </c>
      <c r="Z12" s="1">
        <v>1356.8696358189</v>
      </c>
      <c r="AA12" s="1">
        <v>7061.0127996235897</v>
      </c>
      <c r="AB12" s="1">
        <v>650.77910019358899</v>
      </c>
      <c r="AC12" s="1">
        <v>533984.40881040203</v>
      </c>
      <c r="AD12" s="1">
        <v>152727.55967570801</v>
      </c>
      <c r="AE12" s="1">
        <v>23122.754958758</v>
      </c>
      <c r="AF12" s="1">
        <v>4365.1790867499103</v>
      </c>
      <c r="AG12" s="1">
        <v>6635.8304994423397</v>
      </c>
      <c r="AH12" s="1">
        <v>3422.2484999754502</v>
      </c>
      <c r="AI12" s="1">
        <v>3317.8933824609098</v>
      </c>
      <c r="AJ12" s="1">
        <v>998.02407507803105</v>
      </c>
      <c r="AK12" s="1">
        <v>125996.674742531</v>
      </c>
      <c r="AL12" s="1">
        <v>1038.05824756432</v>
      </c>
      <c r="AM12" s="1">
        <v>85811.567528341198</v>
      </c>
      <c r="AN12" s="1"/>
      <c r="AO12" s="7" t="s">
        <v>41</v>
      </c>
      <c r="AP12" s="5">
        <f t="shared" si="0"/>
        <v>0.33967187481847938</v>
      </c>
      <c r="AQ12" s="5">
        <f t="shared" si="1"/>
        <v>0.33617578196215159</v>
      </c>
      <c r="AR12" s="5">
        <f t="shared" si="2"/>
        <v>0.33834940497454541</v>
      </c>
      <c r="AS12" s="5">
        <f t="shared" si="3"/>
        <v>0.33747433236815277</v>
      </c>
      <c r="AT12" s="5">
        <f t="shared" si="4"/>
        <v>0.3391138903506144</v>
      </c>
      <c r="AU12" s="5">
        <f t="shared" si="5"/>
        <v>0.33813367876333017</v>
      </c>
      <c r="AV12" s="5">
        <f t="shared" si="6"/>
        <v>0.33792172792329322</v>
      </c>
      <c r="AW12" s="5">
        <f t="shared" si="7"/>
        <v>0.33492921635636808</v>
      </c>
      <c r="AX12" s="5">
        <f t="shared" si="8"/>
        <v>0.33426558362196024</v>
      </c>
      <c r="AY12" s="5">
        <f t="shared" si="9"/>
        <v>0.33744489551572981</v>
      </c>
      <c r="AZ12" s="5">
        <f t="shared" si="10"/>
        <v>0.33881140812217292</v>
      </c>
      <c r="BA12" s="5">
        <f t="shared" si="11"/>
        <v>0.33838210981592104</v>
      </c>
      <c r="BB12" s="5">
        <f t="shared" si="12"/>
        <v>0.33682029372079936</v>
      </c>
      <c r="BC12" s="5">
        <f t="shared" si="13"/>
        <v>0.34211297447331446</v>
      </c>
      <c r="BD12" s="5">
        <f t="shared" si="14"/>
        <v>0.34025467649482183</v>
      </c>
      <c r="BE12" s="5">
        <f t="shared" si="15"/>
        <v>0.33877314408804737</v>
      </c>
      <c r="BF12" s="5">
        <f t="shared" si="16"/>
        <v>0.34257765279165997</v>
      </c>
      <c r="BG12" s="5">
        <f t="shared" si="17"/>
        <v>0.33790920435120292</v>
      </c>
      <c r="BH12" s="5"/>
    </row>
    <row r="13" spans="1:61" x14ac:dyDescent="0.25">
      <c r="A13" s="7" t="s">
        <v>42</v>
      </c>
      <c r="B13" s="1">
        <v>69264.235661511397</v>
      </c>
      <c r="C13" s="1">
        <v>281944.66002153698</v>
      </c>
      <c r="D13" s="1">
        <v>47261.569710350901</v>
      </c>
      <c r="E13" s="1">
        <v>206008.46756158999</v>
      </c>
      <c r="F13" s="11">
        <v>49026.568673252303</v>
      </c>
      <c r="G13" s="1">
        <v>265225.58836111298</v>
      </c>
      <c r="H13" s="1">
        <v>97290.507890412395</v>
      </c>
      <c r="I13" s="1">
        <v>200023.65630461101</v>
      </c>
      <c r="J13" s="1">
        <v>31172.4432896084</v>
      </c>
      <c r="K13" s="1">
        <v>160768.42822548101</v>
      </c>
      <c r="L13" s="1">
        <v>58104.654232594701</v>
      </c>
      <c r="M13" s="1">
        <v>101576.65652477001</v>
      </c>
      <c r="N13" s="1">
        <v>52842.041423955903</v>
      </c>
      <c r="O13" s="1">
        <v>204295.581245054</v>
      </c>
      <c r="P13" s="1">
        <v>21664.354398636398</v>
      </c>
      <c r="Q13" s="1">
        <v>1507671.11569051</v>
      </c>
      <c r="R13" s="1">
        <v>72801.922631818306</v>
      </c>
      <c r="S13" s="1">
        <v>354799.38174348703</v>
      </c>
      <c r="U13" s="7" t="s">
        <v>42</v>
      </c>
      <c r="V13" s="1">
        <v>16602.909280409101</v>
      </c>
      <c r="W13" s="1">
        <v>64713.2171090021</v>
      </c>
      <c r="X13" s="1">
        <v>11845.8367398925</v>
      </c>
      <c r="Y13" s="1">
        <v>51754.168731198901</v>
      </c>
      <c r="Z13" s="1">
        <v>11785.3834968555</v>
      </c>
      <c r="AA13" s="1">
        <v>67828.539859171404</v>
      </c>
      <c r="AB13" s="1">
        <v>22938.997039220802</v>
      </c>
      <c r="AC13" s="1">
        <v>52865.154534117799</v>
      </c>
      <c r="AD13" s="1">
        <v>7740.3481991191302</v>
      </c>
      <c r="AE13" s="1">
        <v>40589.104404132202</v>
      </c>
      <c r="AF13" s="1">
        <v>14483.790045506899</v>
      </c>
      <c r="AG13" s="1">
        <v>25192.3814712981</v>
      </c>
      <c r="AH13" s="1">
        <v>12581.887438343399</v>
      </c>
      <c r="AI13" s="1">
        <v>48258.011099157397</v>
      </c>
      <c r="AJ13" s="1">
        <v>5441.5512263975797</v>
      </c>
      <c r="AK13" s="1">
        <v>351971.00442846498</v>
      </c>
      <c r="AL13" s="1">
        <v>17580.936668840201</v>
      </c>
      <c r="AM13" s="1">
        <v>88398.797481310496</v>
      </c>
      <c r="AN13" s="1"/>
      <c r="AO13" s="7" t="s">
        <v>42</v>
      </c>
      <c r="AP13" s="5">
        <f t="shared" si="0"/>
        <v>0.23970392688004455</v>
      </c>
      <c r="AQ13" s="5">
        <f t="shared" si="1"/>
        <v>0.22952453543209095</v>
      </c>
      <c r="AR13" s="5">
        <f t="shared" si="2"/>
        <v>0.25064416633834546</v>
      </c>
      <c r="AS13" s="5">
        <f t="shared" si="3"/>
        <v>0.25122350233359242</v>
      </c>
      <c r="AT13" s="5">
        <f t="shared" si="4"/>
        <v>0.24038768805954225</v>
      </c>
      <c r="AU13" s="5">
        <f t="shared" si="5"/>
        <v>0.25573904945710108</v>
      </c>
      <c r="AV13" s="5">
        <f t="shared" si="6"/>
        <v>0.23577836663222262</v>
      </c>
      <c r="AW13" s="5">
        <f t="shared" si="7"/>
        <v>0.26429451151323213</v>
      </c>
      <c r="AX13" s="5">
        <f t="shared" si="8"/>
        <v>0.24830739532372303</v>
      </c>
      <c r="AY13" s="5">
        <f t="shared" si="9"/>
        <v>0.25246937382012063</v>
      </c>
      <c r="AZ13" s="5">
        <f t="shared" si="10"/>
        <v>0.24927073806390529</v>
      </c>
      <c r="BA13" s="5">
        <f t="shared" si="11"/>
        <v>0.24801349378097323</v>
      </c>
      <c r="BB13" s="5">
        <f t="shared" si="12"/>
        <v>0.23810373519444328</v>
      </c>
      <c r="BC13" s="5">
        <f t="shared" si="13"/>
        <v>0.23621661714391939</v>
      </c>
      <c r="BD13" s="5">
        <f t="shared" si="14"/>
        <v>0.2511753235877679</v>
      </c>
      <c r="BE13" s="5">
        <f t="shared" si="15"/>
        <v>0.23345343740120872</v>
      </c>
      <c r="BF13" s="5">
        <f t="shared" si="16"/>
        <v>0.24149000511638133</v>
      </c>
      <c r="BG13" s="5">
        <f t="shared" si="17"/>
        <v>0.24915149808581427</v>
      </c>
      <c r="BH13" s="5"/>
    </row>
    <row r="14" spans="1:61" x14ac:dyDescent="0.25">
      <c r="A14" s="7" t="s">
        <v>43</v>
      </c>
      <c r="B14" s="1">
        <v>81642.613623831407</v>
      </c>
      <c r="C14" s="1">
        <v>65903.646365417502</v>
      </c>
      <c r="D14" s="1">
        <v>19440.266717718001</v>
      </c>
      <c r="E14" s="1">
        <v>211432.972646782</v>
      </c>
      <c r="F14" s="11">
        <v>39076.872554958602</v>
      </c>
      <c r="G14" s="1">
        <v>120001.375634576</v>
      </c>
      <c r="H14" s="1">
        <v>29120.731358199198</v>
      </c>
      <c r="I14" s="1">
        <v>583496.89808335504</v>
      </c>
      <c r="J14" s="1">
        <v>175860.72906548201</v>
      </c>
      <c r="K14" s="1">
        <v>1109907.47697082</v>
      </c>
      <c r="L14" s="1">
        <v>618469.62096441502</v>
      </c>
      <c r="M14" s="1">
        <v>1184112.5896113601</v>
      </c>
      <c r="N14" s="1">
        <v>49448.3327527695</v>
      </c>
      <c r="O14" s="1">
        <v>682243.24598945596</v>
      </c>
      <c r="P14" s="1">
        <v>6082.4099176850104</v>
      </c>
      <c r="Q14" s="1">
        <v>261714.617941006</v>
      </c>
      <c r="R14" s="1">
        <v>37327.934892200501</v>
      </c>
      <c r="S14" s="1">
        <v>588278.66632117599</v>
      </c>
      <c r="U14" s="7" t="s">
        <v>43</v>
      </c>
      <c r="V14" s="1">
        <v>27095.379560330101</v>
      </c>
      <c r="W14" s="1">
        <v>21832.726686989499</v>
      </c>
      <c r="X14" s="1">
        <v>6479.0281301820696</v>
      </c>
      <c r="Y14" s="1">
        <v>69139.917799055402</v>
      </c>
      <c r="Z14" s="1">
        <v>12661.020202961499</v>
      </c>
      <c r="AA14" s="1">
        <v>38865.321768488597</v>
      </c>
      <c r="AB14" s="1">
        <v>9676.6726090222801</v>
      </c>
      <c r="AC14" s="1">
        <v>187091.579581695</v>
      </c>
      <c r="AD14" s="1">
        <v>55509.874501550403</v>
      </c>
      <c r="AE14" s="1">
        <v>364795.028195386</v>
      </c>
      <c r="AF14" s="1">
        <v>194772.414429422</v>
      </c>
      <c r="AG14" s="1">
        <v>342728.90659436001</v>
      </c>
      <c r="AH14" s="1">
        <v>16102.584083600899</v>
      </c>
      <c r="AI14" s="1">
        <v>221320.45410352899</v>
      </c>
      <c r="AJ14" s="1">
        <v>1995.86644243516</v>
      </c>
      <c r="AK14" s="1">
        <v>83014.0342412194</v>
      </c>
      <c r="AL14" s="1">
        <v>12117.380982061801</v>
      </c>
      <c r="AM14" s="1">
        <v>181553.41911336701</v>
      </c>
      <c r="AN14" s="1"/>
      <c r="AO14" s="7" t="s">
        <v>43</v>
      </c>
      <c r="AP14" s="5">
        <f t="shared" si="0"/>
        <v>0.3318779049035856</v>
      </c>
      <c r="AQ14" s="5">
        <f t="shared" si="1"/>
        <v>0.33128252973944816</v>
      </c>
      <c r="AR14" s="5">
        <f t="shared" si="2"/>
        <v>0.33327876742951451</v>
      </c>
      <c r="AS14" s="5">
        <f t="shared" si="3"/>
        <v>0.32700631757450582</v>
      </c>
      <c r="AT14" s="5">
        <f t="shared" si="4"/>
        <v>0.32400290440732565</v>
      </c>
      <c r="AU14" s="5">
        <f t="shared" si="5"/>
        <v>0.32387396863549228</v>
      </c>
      <c r="AV14" s="5">
        <f t="shared" si="6"/>
        <v>0.33229497192204716</v>
      </c>
      <c r="AW14" s="5">
        <f t="shared" si="7"/>
        <v>0.3206385161536337</v>
      </c>
      <c r="AX14" s="5">
        <f t="shared" si="8"/>
        <v>0.31564678934591028</v>
      </c>
      <c r="AY14" s="5">
        <f t="shared" si="9"/>
        <v>0.3286715656614832</v>
      </c>
      <c r="AZ14" s="5">
        <f t="shared" si="10"/>
        <v>0.31492640515746312</v>
      </c>
      <c r="BA14" s="5">
        <f t="shared" si="11"/>
        <v>0.28943945837688267</v>
      </c>
      <c r="BB14" s="5">
        <f t="shared" si="12"/>
        <v>0.32564463121760212</v>
      </c>
      <c r="BC14" s="5">
        <f t="shared" si="13"/>
        <v>0.32440109213913637</v>
      </c>
      <c r="BD14" s="5">
        <f t="shared" si="14"/>
        <v>0.32813744378392617</v>
      </c>
      <c r="BE14" s="5">
        <f t="shared" si="15"/>
        <v>0.31719295962265232</v>
      </c>
      <c r="BF14" s="5">
        <f t="shared" si="16"/>
        <v>0.3246196452350133</v>
      </c>
      <c r="BG14" s="5">
        <f t="shared" si="17"/>
        <v>0.30861805723589897</v>
      </c>
      <c r="BH14" s="5"/>
    </row>
    <row r="15" spans="1:61" x14ac:dyDescent="0.25">
      <c r="A15" s="7" t="s">
        <v>44</v>
      </c>
      <c r="B15" s="1">
        <v>1204.4406596235599</v>
      </c>
      <c r="C15" s="1">
        <v>451.54836033273199</v>
      </c>
      <c r="D15" s="1">
        <v>805.21241733110605</v>
      </c>
      <c r="E15" s="1">
        <v>1516.64650414991</v>
      </c>
      <c r="F15" s="11">
        <v>2622.6497999383</v>
      </c>
      <c r="G15" s="1">
        <v>7132.0533158047601</v>
      </c>
      <c r="H15" s="1">
        <v>49.455399616254802</v>
      </c>
      <c r="I15" s="1">
        <v>466.05073851671602</v>
      </c>
      <c r="J15" s="1">
        <v>254.554304115593</v>
      </c>
      <c r="K15" s="1">
        <v>1076.5217572257</v>
      </c>
      <c r="L15" s="1">
        <v>1837.11754802875</v>
      </c>
      <c r="M15" s="1">
        <v>795.99977720325103</v>
      </c>
      <c r="N15" s="1">
        <v>1055.7067146199799</v>
      </c>
      <c r="O15" s="1">
        <v>1519058.82605612</v>
      </c>
      <c r="P15" s="1">
        <v>6.7320363701536197</v>
      </c>
      <c r="Q15" s="1">
        <v>16357.76440776</v>
      </c>
      <c r="R15" s="1">
        <v>395.89081873105999</v>
      </c>
      <c r="S15" s="1">
        <v>2472.2177855699401</v>
      </c>
      <c r="U15" s="7" t="s">
        <v>44</v>
      </c>
      <c r="V15" s="1">
        <v>426.41460456947999</v>
      </c>
      <c r="W15" s="1">
        <v>155.775685814464</v>
      </c>
      <c r="X15" s="1">
        <v>277.26058512202297</v>
      </c>
      <c r="Y15" s="1">
        <v>547.89133439310103</v>
      </c>
      <c r="Z15" s="1">
        <v>932.05038106605105</v>
      </c>
      <c r="AA15" s="1">
        <v>2577.8834718734502</v>
      </c>
      <c r="AB15" s="1">
        <v>17.1950525216721</v>
      </c>
      <c r="AC15" s="1">
        <v>161.79781118107201</v>
      </c>
      <c r="AD15" s="1">
        <v>88.198410170916006</v>
      </c>
      <c r="AE15" s="1">
        <v>394.850724788241</v>
      </c>
      <c r="AF15" s="1">
        <v>706.39383673281202</v>
      </c>
      <c r="AG15" s="1">
        <v>272.98341702629602</v>
      </c>
      <c r="AH15" s="1">
        <v>367.12981720802901</v>
      </c>
      <c r="AI15" s="1">
        <v>507190.97620024701</v>
      </c>
      <c r="AJ15" s="1">
        <v>2.4518750571460401</v>
      </c>
      <c r="AK15" s="1">
        <v>5999.8704396931298</v>
      </c>
      <c r="AL15" s="1">
        <v>129.47211834633899</v>
      </c>
      <c r="AM15" s="1">
        <v>831.99154152761105</v>
      </c>
      <c r="AN15" s="1"/>
      <c r="AO15" s="7" t="s">
        <v>44</v>
      </c>
      <c r="AP15" s="5">
        <f t="shared" si="0"/>
        <v>0.35403537829979365</v>
      </c>
      <c r="AQ15" s="5">
        <f t="shared" si="1"/>
        <v>0.3449811792023289</v>
      </c>
      <c r="AR15" s="5">
        <f t="shared" si="2"/>
        <v>0.34433222731587915</v>
      </c>
      <c r="AS15" s="5">
        <f t="shared" si="3"/>
        <v>0.36125183613580253</v>
      </c>
      <c r="AT15" s="5">
        <f t="shared" si="4"/>
        <v>0.35538499310429411</v>
      </c>
      <c r="AU15" s="5">
        <f t="shared" si="5"/>
        <v>0.36145039271661267</v>
      </c>
      <c r="AV15" s="5">
        <f t="shared" si="6"/>
        <v>0.34768807157753706</v>
      </c>
      <c r="AW15" s="5">
        <f t="shared" si="7"/>
        <v>0.34716780343706877</v>
      </c>
      <c r="AX15" s="5">
        <f t="shared" si="8"/>
        <v>0.34648170840146214</v>
      </c>
      <c r="AY15" s="5">
        <f t="shared" si="9"/>
        <v>0.36678378503543602</v>
      </c>
      <c r="AZ15" s="5">
        <f t="shared" si="10"/>
        <v>0.38451205122436583</v>
      </c>
      <c r="BA15" s="5">
        <f t="shared" si="11"/>
        <v>0.34294408722754238</v>
      </c>
      <c r="BB15" s="5">
        <f t="shared" si="12"/>
        <v>0.34775739523470189</v>
      </c>
      <c r="BC15" s="5">
        <f t="shared" si="13"/>
        <v>0.33388501320719055</v>
      </c>
      <c r="BD15" s="5">
        <f t="shared" si="14"/>
        <v>0.36421001348364529</v>
      </c>
      <c r="BE15" s="5">
        <f t="shared" si="15"/>
        <v>0.36679036878944393</v>
      </c>
      <c r="BF15" s="5">
        <f t="shared" si="16"/>
        <v>0.32703996208180092</v>
      </c>
      <c r="BG15" s="5">
        <f t="shared" si="17"/>
        <v>0.33653650838686339</v>
      </c>
      <c r="BH15" s="5"/>
    </row>
    <row r="16" spans="1:61" x14ac:dyDescent="0.25">
      <c r="A16" s="7" t="s">
        <v>45</v>
      </c>
      <c r="B16" s="1">
        <v>25669.429591890901</v>
      </c>
      <c r="C16" s="1">
        <v>113503.92632781299</v>
      </c>
      <c r="D16" s="1">
        <v>5164.2610340070796</v>
      </c>
      <c r="E16" s="1">
        <v>50883.570876992897</v>
      </c>
      <c r="F16" s="11">
        <v>28850.0225828818</v>
      </c>
      <c r="G16" s="1">
        <v>66589.024555975004</v>
      </c>
      <c r="H16" s="1">
        <v>4886.8931739469399</v>
      </c>
      <c r="I16" s="1">
        <v>96184.899133668398</v>
      </c>
      <c r="J16" s="1">
        <v>14784.557723714801</v>
      </c>
      <c r="K16" s="1">
        <v>28037.716907112601</v>
      </c>
      <c r="L16" s="1">
        <v>25536.083704112199</v>
      </c>
      <c r="M16" s="1">
        <v>34356.919764733902</v>
      </c>
      <c r="N16" s="1">
        <v>20907.700734714101</v>
      </c>
      <c r="O16" s="1">
        <v>116847.827530707</v>
      </c>
      <c r="P16" s="1">
        <v>1047.83944269565</v>
      </c>
      <c r="Q16" s="1">
        <v>51759.346071071399</v>
      </c>
      <c r="R16" s="1">
        <v>19847.648642987901</v>
      </c>
      <c r="S16" s="1">
        <v>39859.543782397501</v>
      </c>
      <c r="U16" s="7" t="s">
        <v>45</v>
      </c>
      <c r="V16" s="1">
        <v>10010.750896974099</v>
      </c>
      <c r="W16" s="1">
        <v>44721.635452364797</v>
      </c>
      <c r="X16" s="1">
        <v>1994.4837941777701</v>
      </c>
      <c r="Y16" s="1">
        <v>19769.595855030999</v>
      </c>
      <c r="Z16" s="1">
        <v>11163.5361450809</v>
      </c>
      <c r="AA16" s="1">
        <v>25618.6224344125</v>
      </c>
      <c r="AB16" s="1">
        <v>1861.76618519201</v>
      </c>
      <c r="AC16" s="1">
        <v>36921.699129934299</v>
      </c>
      <c r="AD16" s="1">
        <v>5746.2850280252096</v>
      </c>
      <c r="AE16" s="1">
        <v>10926.912130163901</v>
      </c>
      <c r="AF16" s="1">
        <v>9865.0918417954708</v>
      </c>
      <c r="AG16" s="1">
        <v>13246.2253406891</v>
      </c>
      <c r="AH16" s="1">
        <v>8089.0787525800297</v>
      </c>
      <c r="AI16" s="1">
        <v>46363.161626991299</v>
      </c>
      <c r="AJ16" s="1">
        <v>411.46279826098697</v>
      </c>
      <c r="AK16" s="1">
        <v>20348.688083465699</v>
      </c>
      <c r="AL16" s="1">
        <v>7895.8063948351801</v>
      </c>
      <c r="AM16" s="1">
        <v>15486.3625556642</v>
      </c>
      <c r="AN16" s="1"/>
      <c r="AO16" s="7" t="s">
        <v>45</v>
      </c>
      <c r="AP16" s="5">
        <f t="shared" si="0"/>
        <v>0.38998727498551605</v>
      </c>
      <c r="AQ16" s="5">
        <f t="shared" si="1"/>
        <v>0.3940095897934256</v>
      </c>
      <c r="AR16" s="5">
        <f t="shared" si="2"/>
        <v>0.38620894277882778</v>
      </c>
      <c r="AS16" s="5">
        <f t="shared" si="3"/>
        <v>0.38852610998592196</v>
      </c>
      <c r="AT16" s="5">
        <f t="shared" si="4"/>
        <v>0.3869506900041319</v>
      </c>
      <c r="AU16" s="5">
        <f t="shared" si="5"/>
        <v>0.38472740222943769</v>
      </c>
      <c r="AV16" s="5">
        <f t="shared" si="6"/>
        <v>0.38097132859737531</v>
      </c>
      <c r="AW16" s="5">
        <f t="shared" si="7"/>
        <v>0.38386170243443435</v>
      </c>
      <c r="AX16" s="5">
        <f t="shared" si="8"/>
        <v>0.38866803697536551</v>
      </c>
      <c r="AY16" s="5">
        <f t="shared" si="9"/>
        <v>0.38972189377488026</v>
      </c>
      <c r="AZ16" s="5">
        <f t="shared" si="10"/>
        <v>0.38631968613914153</v>
      </c>
      <c r="BA16" s="5">
        <f t="shared" si="11"/>
        <v>0.38554752380001933</v>
      </c>
      <c r="BB16" s="5">
        <f t="shared" si="12"/>
        <v>0.3868947071329239</v>
      </c>
      <c r="BC16" s="5">
        <f t="shared" si="13"/>
        <v>0.39678240157958694</v>
      </c>
      <c r="BD16" s="5">
        <f t="shared" si="14"/>
        <v>0.39267733346863365</v>
      </c>
      <c r="BE16" s="5">
        <f t="shared" si="15"/>
        <v>0.39314036262213714</v>
      </c>
      <c r="BF16" s="5">
        <f t="shared" si="16"/>
        <v>0.39782074626884018</v>
      </c>
      <c r="BG16" s="5">
        <f t="shared" si="17"/>
        <v>0.38852332681497426</v>
      </c>
      <c r="BH16" s="5"/>
    </row>
    <row r="17" spans="1:79" x14ac:dyDescent="0.25">
      <c r="A17" s="7" t="s">
        <v>46</v>
      </c>
      <c r="B17" s="1">
        <v>8340.7150518600592</v>
      </c>
      <c r="C17" s="1">
        <v>14606.5395635564</v>
      </c>
      <c r="D17" s="1">
        <v>1671.02528139831</v>
      </c>
      <c r="E17" s="1">
        <v>23826.6510109753</v>
      </c>
      <c r="F17" s="11">
        <v>2734.3937802754399</v>
      </c>
      <c r="G17" s="1">
        <v>13001.728019071301</v>
      </c>
      <c r="H17" s="1">
        <v>978.09241471001599</v>
      </c>
      <c r="I17" s="1">
        <v>17886.646676961202</v>
      </c>
      <c r="J17" s="1">
        <v>1363.7618086617499</v>
      </c>
      <c r="K17" s="1">
        <v>22791.7085504186</v>
      </c>
      <c r="L17" s="1">
        <v>17677.728585902601</v>
      </c>
      <c r="M17" s="1">
        <v>32097.0565864042</v>
      </c>
      <c r="N17" s="1">
        <v>3237.1245341263402</v>
      </c>
      <c r="O17" s="1">
        <v>550037.12553315295</v>
      </c>
      <c r="P17" s="1">
        <v>27.784349747538201</v>
      </c>
      <c r="Q17" s="1">
        <v>31059.274791104301</v>
      </c>
      <c r="R17" s="1">
        <v>19813.7440100899</v>
      </c>
      <c r="S17" s="1">
        <v>23008.696150450101</v>
      </c>
      <c r="U17" s="7" t="s">
        <v>46</v>
      </c>
      <c r="V17" s="1">
        <v>2529.1792775782601</v>
      </c>
      <c r="W17" s="1">
        <v>4454.9164610533599</v>
      </c>
      <c r="X17" s="1">
        <v>502.726516031036</v>
      </c>
      <c r="Y17" s="1">
        <v>7261.3223371003996</v>
      </c>
      <c r="Z17" s="1">
        <v>824.43714904600597</v>
      </c>
      <c r="AA17" s="1">
        <v>3922.8099003238199</v>
      </c>
      <c r="AB17" s="1">
        <v>289.30380572567299</v>
      </c>
      <c r="AC17" s="1">
        <v>5313.8023484827399</v>
      </c>
      <c r="AD17" s="1">
        <v>413.31245989511302</v>
      </c>
      <c r="AE17" s="1">
        <v>7123.6355529113898</v>
      </c>
      <c r="AF17" s="1">
        <v>5229.2315425745501</v>
      </c>
      <c r="AG17" s="1">
        <v>8996.4416934116598</v>
      </c>
      <c r="AH17" s="1">
        <v>927.08085961553195</v>
      </c>
      <c r="AI17" s="1">
        <v>166802.75499299099</v>
      </c>
      <c r="AJ17" s="1">
        <v>7.7866986493873203</v>
      </c>
      <c r="AK17" s="1">
        <v>8888.8363377168898</v>
      </c>
      <c r="AL17" s="1">
        <v>5437.5569961192796</v>
      </c>
      <c r="AM17" s="1">
        <v>6540.4743120610501</v>
      </c>
      <c r="AN17" s="1"/>
      <c r="AO17" s="7" t="s">
        <v>46</v>
      </c>
      <c r="AP17" s="5">
        <f t="shared" si="0"/>
        <v>0.30323290771265815</v>
      </c>
      <c r="AQ17" s="5">
        <f t="shared" si="1"/>
        <v>0.30499465268067072</v>
      </c>
      <c r="AR17" s="5">
        <f t="shared" si="2"/>
        <v>0.30084913832683347</v>
      </c>
      <c r="AS17" s="5">
        <f t="shared" si="3"/>
        <v>0.3047563140013092</v>
      </c>
      <c r="AT17" s="5">
        <f t="shared" si="4"/>
        <v>0.30150637226908816</v>
      </c>
      <c r="AU17" s="5">
        <f t="shared" si="5"/>
        <v>0.30171450245457621</v>
      </c>
      <c r="AV17" s="5">
        <f t="shared" si="6"/>
        <v>0.29578371263767089</v>
      </c>
      <c r="AW17" s="5">
        <f t="shared" si="7"/>
        <v>0.29708208835629063</v>
      </c>
      <c r="AX17" s="5">
        <f t="shared" si="8"/>
        <v>0.30306792378992758</v>
      </c>
      <c r="AY17" s="5">
        <f t="shared" si="9"/>
        <v>0.31255381917300601</v>
      </c>
      <c r="AZ17" s="5">
        <f t="shared" si="10"/>
        <v>0.29580901851523433</v>
      </c>
      <c r="BA17" s="5">
        <f t="shared" si="11"/>
        <v>0.28028868220964565</v>
      </c>
      <c r="BB17" s="5">
        <f t="shared" si="12"/>
        <v>0.28639023610061376</v>
      </c>
      <c r="BC17" s="5">
        <f t="shared" si="13"/>
        <v>0.3032572661914566</v>
      </c>
      <c r="BD17" s="5">
        <f t="shared" si="14"/>
        <v>0.28025484562859893</v>
      </c>
      <c r="BE17" s="5">
        <f t="shared" si="15"/>
        <v>0.2861894360863424</v>
      </c>
      <c r="BF17" s="5">
        <f t="shared" si="16"/>
        <v>0.2744335948496292</v>
      </c>
      <c r="BG17" s="5">
        <f t="shared" si="17"/>
        <v>0.28426097112561088</v>
      </c>
      <c r="BH17" s="5"/>
    </row>
    <row r="18" spans="1:79" x14ac:dyDescent="0.25">
      <c r="A18" s="7" t="s">
        <v>47</v>
      </c>
      <c r="B18" s="1">
        <v>1131.71633426682</v>
      </c>
      <c r="C18" s="1">
        <v>18449.925291170701</v>
      </c>
      <c r="D18" s="1">
        <v>1222.98439838786</v>
      </c>
      <c r="E18" s="1">
        <v>584593.57726568496</v>
      </c>
      <c r="F18" s="11">
        <v>18173.8056546607</v>
      </c>
      <c r="G18" s="1">
        <v>56703.856074052601</v>
      </c>
      <c r="H18" s="1">
        <v>3358.7381497556398</v>
      </c>
      <c r="I18" s="1">
        <v>154815.804150668</v>
      </c>
      <c r="J18" s="1">
        <v>34362.254158623196</v>
      </c>
      <c r="K18" s="1">
        <v>336198.12794302503</v>
      </c>
      <c r="L18" s="1">
        <v>98818.317909273494</v>
      </c>
      <c r="M18" s="1">
        <v>58756.495906615201</v>
      </c>
      <c r="N18" s="1">
        <v>80476.782762652496</v>
      </c>
      <c r="O18" s="1">
        <v>29459.0321012721</v>
      </c>
      <c r="P18" s="1">
        <v>673.65370156871097</v>
      </c>
      <c r="Q18" s="1">
        <v>12863.8395708525</v>
      </c>
      <c r="R18" s="1">
        <v>327.84414429221198</v>
      </c>
      <c r="S18" s="1">
        <v>1508.3104899083301</v>
      </c>
      <c r="U18" s="7" t="s">
        <v>47</v>
      </c>
      <c r="V18" s="1">
        <v>359.91350639073897</v>
      </c>
      <c r="W18" s="1">
        <v>5967.9431261893296</v>
      </c>
      <c r="X18" s="1">
        <v>405.68409835972398</v>
      </c>
      <c r="Y18" s="1">
        <v>193626.084993853</v>
      </c>
      <c r="Z18" s="1">
        <v>5994.6611609191204</v>
      </c>
      <c r="AA18" s="1">
        <v>18838.097225637699</v>
      </c>
      <c r="AB18" s="1">
        <v>1120.54428230093</v>
      </c>
      <c r="AC18" s="1">
        <v>50736.839334314398</v>
      </c>
      <c r="AD18" s="1">
        <v>11281.4032797117</v>
      </c>
      <c r="AE18" s="1">
        <v>110688.27408284</v>
      </c>
      <c r="AF18" s="1">
        <v>32736.910907594502</v>
      </c>
      <c r="AG18" s="1">
        <v>19405.897342713601</v>
      </c>
      <c r="AH18" s="1">
        <v>26821.457384937501</v>
      </c>
      <c r="AI18" s="1">
        <v>9501.2214456774</v>
      </c>
      <c r="AJ18" s="1">
        <v>214.780491781791</v>
      </c>
      <c r="AK18" s="1">
        <v>4267.7244254007101</v>
      </c>
      <c r="AL18" s="1">
        <v>108.00631478307901</v>
      </c>
      <c r="AM18" s="1">
        <v>494.73942933339799</v>
      </c>
      <c r="AN18" s="1"/>
      <c r="AO18" s="7" t="s">
        <v>47</v>
      </c>
      <c r="AP18" s="5">
        <f t="shared" si="0"/>
        <v>0.31802448678440975</v>
      </c>
      <c r="AQ18" s="5">
        <f t="shared" si="1"/>
        <v>0.32346706189890739</v>
      </c>
      <c r="AR18" s="5">
        <f t="shared" si="2"/>
        <v>0.33171649523452418</v>
      </c>
      <c r="AS18" s="5">
        <f t="shared" si="3"/>
        <v>0.33121486879739392</v>
      </c>
      <c r="AT18" s="5">
        <f t="shared" si="4"/>
        <v>0.32985172587568529</v>
      </c>
      <c r="AU18" s="5">
        <f t="shared" si="5"/>
        <v>0.33221897997617694</v>
      </c>
      <c r="AV18" s="5">
        <f t="shared" si="6"/>
        <v>0.33362061355764028</v>
      </c>
      <c r="AW18" s="5">
        <f t="shared" si="7"/>
        <v>0.32772390139792762</v>
      </c>
      <c r="AX18" s="5">
        <f t="shared" si="8"/>
        <v>0.32830800993539111</v>
      </c>
      <c r="AY18" s="5">
        <f t="shared" si="9"/>
        <v>0.32923524815580818</v>
      </c>
      <c r="AZ18" s="5">
        <f t="shared" si="10"/>
        <v>0.33128383077367018</v>
      </c>
      <c r="BA18" s="5">
        <f t="shared" si="11"/>
        <v>0.33027662802690644</v>
      </c>
      <c r="BB18" s="5">
        <f t="shared" si="12"/>
        <v>0.33328192882711444</v>
      </c>
      <c r="BC18" s="5">
        <f t="shared" si="13"/>
        <v>0.32252320487023461</v>
      </c>
      <c r="BD18" s="5">
        <f t="shared" si="14"/>
        <v>0.3188292312231642</v>
      </c>
      <c r="BE18" s="5">
        <f t="shared" si="15"/>
        <v>0.33176132226265659</v>
      </c>
      <c r="BF18" s="5">
        <f t="shared" si="16"/>
        <v>0.32944408696472399</v>
      </c>
      <c r="BG18" s="5">
        <f t="shared" si="17"/>
        <v>0.32800900918183401</v>
      </c>
      <c r="BH18" s="5"/>
    </row>
    <row r="19" spans="1:79" x14ac:dyDescent="0.25">
      <c r="A19" s="7" t="s">
        <v>48</v>
      </c>
      <c r="B19" s="1">
        <v>408.67909946070398</v>
      </c>
      <c r="C19" s="1">
        <v>353.80835591513102</v>
      </c>
      <c r="D19" s="1">
        <v>585.31762649171401</v>
      </c>
      <c r="E19" s="1">
        <v>353433.41800882597</v>
      </c>
      <c r="F19" s="11">
        <v>9306.5030589189591</v>
      </c>
      <c r="G19" s="1">
        <v>26859.653302238999</v>
      </c>
      <c r="H19" s="1">
        <v>739.07734978072199</v>
      </c>
      <c r="I19" s="1">
        <v>19895.600217241899</v>
      </c>
      <c r="J19" s="1">
        <v>10186.421697193</v>
      </c>
      <c r="K19" s="1">
        <v>78623.834182376595</v>
      </c>
      <c r="L19" s="1">
        <v>118287.337366504</v>
      </c>
      <c r="M19" s="1">
        <v>36016.470684624102</v>
      </c>
      <c r="N19" s="1">
        <v>22681.689396701498</v>
      </c>
      <c r="O19" s="1">
        <v>124398.172323576</v>
      </c>
      <c r="P19" s="1">
        <v>12.147883221297301</v>
      </c>
      <c r="Q19" s="1">
        <v>13095.134953233501</v>
      </c>
      <c r="R19" s="1">
        <v>238.52737925270799</v>
      </c>
      <c r="S19" s="1">
        <v>3255.9655909091298</v>
      </c>
      <c r="U19" s="7" t="s">
        <v>48</v>
      </c>
      <c r="V19" s="1">
        <v>126.514589652854</v>
      </c>
      <c r="W19" s="1">
        <v>108.91277778647699</v>
      </c>
      <c r="X19" s="1">
        <v>185.20331415757201</v>
      </c>
      <c r="Y19" s="1">
        <v>112120.093700761</v>
      </c>
      <c r="Z19" s="1">
        <v>2887.3918841664699</v>
      </c>
      <c r="AA19" s="1">
        <v>8364.2372643259296</v>
      </c>
      <c r="AB19" s="1">
        <v>227.123616523213</v>
      </c>
      <c r="AC19" s="1">
        <v>6399.8465880781496</v>
      </c>
      <c r="AD19" s="1">
        <v>3213.67617027198</v>
      </c>
      <c r="AE19" s="1">
        <v>24672.548120553201</v>
      </c>
      <c r="AF19" s="1">
        <v>36989.925748096801</v>
      </c>
      <c r="AG19" s="1">
        <v>11350.750416449901</v>
      </c>
      <c r="AH19" s="1">
        <v>7445.3403442377403</v>
      </c>
      <c r="AI19" s="1">
        <v>38010.208223184003</v>
      </c>
      <c r="AJ19" s="1">
        <v>3.7448977847679599</v>
      </c>
      <c r="AK19" s="1">
        <v>4079.5391298948598</v>
      </c>
      <c r="AL19" s="1">
        <v>73.741988737276898</v>
      </c>
      <c r="AM19" s="1">
        <v>999.99669970694697</v>
      </c>
      <c r="AN19" s="1"/>
      <c r="AO19" s="7" t="s">
        <v>48</v>
      </c>
      <c r="AP19" s="5">
        <f t="shared" si="0"/>
        <v>0.30956951265627142</v>
      </c>
      <c r="AQ19" s="5">
        <f t="shared" si="1"/>
        <v>0.30782986316072819</v>
      </c>
      <c r="AR19" s="5">
        <f t="shared" si="2"/>
        <v>0.31641506384772067</v>
      </c>
      <c r="AS19" s="5">
        <f t="shared" si="3"/>
        <v>0.31723116147992869</v>
      </c>
      <c r="AT19" s="5">
        <f t="shared" si="4"/>
        <v>0.31025529846028638</v>
      </c>
      <c r="AU19" s="5">
        <f t="shared" si="5"/>
        <v>0.31140525792373847</v>
      </c>
      <c r="AV19" s="5">
        <f t="shared" si="6"/>
        <v>0.30730696400126273</v>
      </c>
      <c r="AW19" s="5">
        <f t="shared" si="7"/>
        <v>0.32167145088349347</v>
      </c>
      <c r="AX19" s="5">
        <f t="shared" si="8"/>
        <v>0.31548626846633987</v>
      </c>
      <c r="AY19" s="5">
        <f t="shared" si="9"/>
        <v>0.3138049470256376</v>
      </c>
      <c r="AZ19" s="5">
        <f t="shared" si="10"/>
        <v>0.31271247262491358</v>
      </c>
      <c r="BA19" s="5">
        <f t="shared" si="11"/>
        <v>0.315154433532425</v>
      </c>
      <c r="BB19" s="5">
        <f t="shared" si="12"/>
        <v>0.32825334189262306</v>
      </c>
      <c r="BC19" s="5">
        <f t="shared" si="13"/>
        <v>0.30555278677498937</v>
      </c>
      <c r="BD19" s="5">
        <f t="shared" si="14"/>
        <v>0.30827574784407857</v>
      </c>
      <c r="BE19" s="5">
        <f t="shared" si="15"/>
        <v>0.31153089635685843</v>
      </c>
      <c r="BF19" s="5">
        <f t="shared" si="16"/>
        <v>0.30915523814627127</v>
      </c>
      <c r="BG19" s="5">
        <f t="shared" si="17"/>
        <v>0.30712753921571023</v>
      </c>
      <c r="BH19" s="5"/>
    </row>
    <row r="20" spans="1:79" x14ac:dyDescent="0.25">
      <c r="A20" s="7" t="s">
        <v>49</v>
      </c>
      <c r="B20" s="1">
        <v>145877.82270030901</v>
      </c>
      <c r="C20" s="1">
        <v>482704.33495873102</v>
      </c>
      <c r="D20" s="1">
        <v>84521.477103459605</v>
      </c>
      <c r="E20" s="1">
        <v>228295.84700067501</v>
      </c>
      <c r="F20" s="11">
        <v>50302.449251073202</v>
      </c>
      <c r="G20" s="1">
        <v>300238.039807319</v>
      </c>
      <c r="H20" s="1">
        <v>69559.153168514007</v>
      </c>
      <c r="I20" s="1">
        <v>265345.01856728602</v>
      </c>
      <c r="J20" s="1">
        <v>53123.661016477898</v>
      </c>
      <c r="K20" s="1">
        <v>227185.084065662</v>
      </c>
      <c r="L20" s="1">
        <v>100792.313238214</v>
      </c>
      <c r="M20" s="1">
        <v>181054.15220411599</v>
      </c>
      <c r="N20" s="1">
        <v>94077.964078071003</v>
      </c>
      <c r="O20" s="1">
        <v>446770.69025976601</v>
      </c>
      <c r="P20" s="1">
        <v>42847.668580269899</v>
      </c>
      <c r="Q20" s="1">
        <v>528751.719695837</v>
      </c>
      <c r="R20" s="1">
        <v>181081.18697456</v>
      </c>
      <c r="S20" s="1">
        <v>277865.53875423002</v>
      </c>
      <c r="U20" s="7" t="s">
        <v>49</v>
      </c>
      <c r="V20" s="1">
        <v>32401.8522858426</v>
      </c>
      <c r="W20" s="1">
        <v>109134.02435160799</v>
      </c>
      <c r="X20" s="1">
        <v>20152.029053664701</v>
      </c>
      <c r="Y20" s="1">
        <v>53134.218981038</v>
      </c>
      <c r="Z20" s="1">
        <v>11245.153482653201</v>
      </c>
      <c r="AA20" s="1">
        <v>68636.376172781398</v>
      </c>
      <c r="AB20" s="1">
        <v>16113.5309036489</v>
      </c>
      <c r="AC20" s="1">
        <v>63685.674459791699</v>
      </c>
      <c r="AD20" s="1">
        <v>12373.7352018809</v>
      </c>
      <c r="AE20" s="1">
        <v>53257.603235762399</v>
      </c>
      <c r="AF20" s="1">
        <v>23177.485062621799</v>
      </c>
      <c r="AG20" s="1">
        <v>41072.134652131797</v>
      </c>
      <c r="AH20" s="1">
        <v>22062.310368242601</v>
      </c>
      <c r="AI20" s="1">
        <v>101357.403065942</v>
      </c>
      <c r="AJ20" s="1">
        <v>9988.1545034701194</v>
      </c>
      <c r="AK20" s="1">
        <v>127596.455510502</v>
      </c>
      <c r="AL20" s="1">
        <v>41444.5729448356</v>
      </c>
      <c r="AM20" s="1">
        <v>63878.171974955403</v>
      </c>
      <c r="AN20" s="1"/>
      <c r="AO20" s="7" t="s">
        <v>49</v>
      </c>
      <c r="AP20" s="5">
        <f t="shared" si="0"/>
        <v>0.22211636893161529</v>
      </c>
      <c r="AQ20" s="5">
        <f t="shared" si="1"/>
        <v>0.22608875961501038</v>
      </c>
      <c r="AR20" s="5">
        <f t="shared" si="2"/>
        <v>0.23842495119905854</v>
      </c>
      <c r="AS20" s="5">
        <f t="shared" si="3"/>
        <v>0.23274281893038945</v>
      </c>
      <c r="AT20" s="5">
        <f t="shared" si="4"/>
        <v>0.22355081412687447</v>
      </c>
      <c r="AU20" s="5">
        <f t="shared" si="5"/>
        <v>0.22860652906217191</v>
      </c>
      <c r="AV20" s="5">
        <f t="shared" si="6"/>
        <v>0.23165220060417152</v>
      </c>
      <c r="AW20" s="5">
        <f t="shared" si="7"/>
        <v>0.24001081612030462</v>
      </c>
      <c r="AX20" s="5">
        <f t="shared" si="8"/>
        <v>0.23292323919548419</v>
      </c>
      <c r="AY20" s="5">
        <f t="shared" si="9"/>
        <v>0.23442385513465161</v>
      </c>
      <c r="AZ20" s="5">
        <f t="shared" si="10"/>
        <v>0.22995290333146534</v>
      </c>
      <c r="BA20" s="5">
        <f t="shared" si="11"/>
        <v>0.22685000124066795</v>
      </c>
      <c r="BB20" s="5">
        <f t="shared" si="12"/>
        <v>0.23451092489559083</v>
      </c>
      <c r="BC20" s="5">
        <f t="shared" si="13"/>
        <v>0.22686672441965638</v>
      </c>
      <c r="BD20" s="5">
        <f t="shared" si="14"/>
        <v>0.23310847087884201</v>
      </c>
      <c r="BE20" s="5">
        <f t="shared" si="15"/>
        <v>0.24131638868976449</v>
      </c>
      <c r="BF20" s="5">
        <f t="shared" si="16"/>
        <v>0.22887288092858663</v>
      </c>
      <c r="BG20" s="5">
        <f t="shared" si="17"/>
        <v>0.22988878815755259</v>
      </c>
      <c r="BH20" s="5"/>
    </row>
    <row r="21" spans="1:79" x14ac:dyDescent="0.25">
      <c r="A21" s="7" t="s">
        <v>50</v>
      </c>
      <c r="B21" s="1">
        <v>1710.0706757841699</v>
      </c>
      <c r="C21" s="1">
        <v>10580.453750180999</v>
      </c>
      <c r="D21" s="1">
        <v>2856.8673555443302</v>
      </c>
      <c r="E21" s="1">
        <v>11292.882207701799</v>
      </c>
      <c r="F21" s="11">
        <v>4143.2447942542804</v>
      </c>
      <c r="G21" s="1">
        <v>10042.616173599001</v>
      </c>
      <c r="H21" s="1">
        <v>1819.31605572064</v>
      </c>
      <c r="I21" s="1">
        <v>5667.4750181550098</v>
      </c>
      <c r="J21" s="1">
        <v>2787.8293837170099</v>
      </c>
      <c r="K21" s="1">
        <v>14052.4104778398</v>
      </c>
      <c r="L21" s="1">
        <v>6218.9129710115103</v>
      </c>
      <c r="M21" s="1">
        <v>7269.4474865239199</v>
      </c>
      <c r="N21" s="1">
        <v>2994.72007459837</v>
      </c>
      <c r="O21" s="1">
        <v>25608.239617231</v>
      </c>
      <c r="P21" s="1">
        <v>2026.4369174640001</v>
      </c>
      <c r="Q21" s="1">
        <v>114933.146556887</v>
      </c>
      <c r="R21" s="1">
        <v>30295.1617866288</v>
      </c>
      <c r="S21" s="1">
        <v>92842.808986364995</v>
      </c>
      <c r="U21" s="7" t="s">
        <v>50</v>
      </c>
      <c r="V21" s="1">
        <v>379.86200754147598</v>
      </c>
      <c r="W21" s="1">
        <v>2357.5030677304198</v>
      </c>
      <c r="X21" s="1">
        <v>680.77037981305102</v>
      </c>
      <c r="Y21" s="1">
        <v>2613.06569554716</v>
      </c>
      <c r="Z21" s="1">
        <v>890.15344956351396</v>
      </c>
      <c r="AA21" s="1">
        <v>2275.6928899552399</v>
      </c>
      <c r="AB21" s="1">
        <v>418.61841365049702</v>
      </c>
      <c r="AC21" s="1">
        <v>1245.1499816207199</v>
      </c>
      <c r="AD21" s="1">
        <v>592.89000851018397</v>
      </c>
      <c r="AE21" s="1">
        <v>3381.0691410009199</v>
      </c>
      <c r="AF21" s="1">
        <v>1496.6354613532001</v>
      </c>
      <c r="AG21" s="1">
        <v>1661.3286305205099</v>
      </c>
      <c r="AH21" s="1">
        <v>688.74417724395403</v>
      </c>
      <c r="AI21" s="1">
        <v>6047.0028259659102</v>
      </c>
      <c r="AJ21" s="1">
        <v>499.03431841210499</v>
      </c>
      <c r="AK21" s="1">
        <v>25393.264116323298</v>
      </c>
      <c r="AL21" s="1">
        <v>6580.2279189619703</v>
      </c>
      <c r="AM21" s="1">
        <v>20657.269089360201</v>
      </c>
      <c r="AN21" s="1"/>
      <c r="AO21" s="7" t="s">
        <v>50</v>
      </c>
      <c r="AP21" s="5">
        <f t="shared" si="0"/>
        <v>0.22213234395548387</v>
      </c>
      <c r="AQ21" s="5">
        <f t="shared" si="1"/>
        <v>0.22281682084665699</v>
      </c>
      <c r="AR21" s="5">
        <f t="shared" si="2"/>
        <v>0.23829261043284986</v>
      </c>
      <c r="AS21" s="5">
        <f t="shared" si="3"/>
        <v>0.23139050310513615</v>
      </c>
      <c r="AT21" s="5">
        <f t="shared" si="4"/>
        <v>0.21484452253411393</v>
      </c>
      <c r="AU21" s="5">
        <f t="shared" si="5"/>
        <v>0.22660359119746118</v>
      </c>
      <c r="AV21" s="5">
        <f t="shared" si="6"/>
        <v>0.2300965862056773</v>
      </c>
      <c r="AW21" s="5">
        <f t="shared" si="7"/>
        <v>0.21970100929109451</v>
      </c>
      <c r="AX21" s="5">
        <f t="shared" si="8"/>
        <v>0.21267083702220124</v>
      </c>
      <c r="AY21" s="5">
        <f t="shared" si="9"/>
        <v>0.24060421137944679</v>
      </c>
      <c r="AZ21" s="5">
        <f t="shared" si="10"/>
        <v>0.24065869201410794</v>
      </c>
      <c r="BA21" s="5">
        <f t="shared" si="11"/>
        <v>0.228535749601366</v>
      </c>
      <c r="BB21" s="5">
        <f t="shared" si="12"/>
        <v>0.22998616234150812</v>
      </c>
      <c r="BC21" s="5">
        <f t="shared" si="13"/>
        <v>0.23613504545220934</v>
      </c>
      <c r="BD21" s="5">
        <f t="shared" si="14"/>
        <v>0.24626195570727427</v>
      </c>
      <c r="BE21" s="5">
        <f t="shared" si="15"/>
        <v>0.22093943198322441</v>
      </c>
      <c r="BF21" s="5">
        <f t="shared" si="16"/>
        <v>0.21720392072196318</v>
      </c>
      <c r="BG21" s="5">
        <f t="shared" si="17"/>
        <v>0.22249724361952419</v>
      </c>
      <c r="BH21" s="5"/>
    </row>
    <row r="22" spans="1:79" x14ac:dyDescent="0.25">
      <c r="A22" s="7" t="s">
        <v>51</v>
      </c>
      <c r="B22" s="1">
        <v>113147.87483520999</v>
      </c>
      <c r="C22" s="1">
        <v>343902.92995570297</v>
      </c>
      <c r="D22" s="1">
        <v>55506.78481587</v>
      </c>
      <c r="E22" s="1">
        <v>230710.74805366699</v>
      </c>
      <c r="F22" s="11">
        <v>150578.26800196999</v>
      </c>
      <c r="G22" s="1">
        <v>388072.90583507199</v>
      </c>
      <c r="H22" s="1">
        <v>55099.269353928401</v>
      </c>
      <c r="I22" s="1">
        <v>251012.31550440899</v>
      </c>
      <c r="J22" s="1">
        <v>88874.243303428506</v>
      </c>
      <c r="K22" s="1">
        <v>264888.54807736899</v>
      </c>
      <c r="L22" s="1">
        <v>129222.66686045501</v>
      </c>
      <c r="M22" s="1">
        <v>249444.946422874</v>
      </c>
      <c r="N22" s="1">
        <v>66797.585744411495</v>
      </c>
      <c r="O22" s="1">
        <v>697249.85006327799</v>
      </c>
      <c r="P22" s="1">
        <v>34910.639805335697</v>
      </c>
      <c r="Q22" s="1">
        <v>1732472.32979406</v>
      </c>
      <c r="R22" s="1">
        <v>257676.88121736201</v>
      </c>
      <c r="S22" s="1">
        <v>1407121.2051975001</v>
      </c>
      <c r="U22" s="7" t="s">
        <v>51</v>
      </c>
      <c r="V22" s="1">
        <v>23604.2716517519</v>
      </c>
      <c r="W22" s="1">
        <v>74106.389247219398</v>
      </c>
      <c r="X22" s="1">
        <v>12673.050948964799</v>
      </c>
      <c r="Y22" s="1">
        <v>51041.422650880297</v>
      </c>
      <c r="Z22" s="1">
        <v>34749.153462818198</v>
      </c>
      <c r="AA22" s="1">
        <v>85084.913440674805</v>
      </c>
      <c r="AB22" s="1">
        <v>12047.126665812801</v>
      </c>
      <c r="AC22" s="1">
        <v>53915.364111738898</v>
      </c>
      <c r="AD22" s="1">
        <v>19804.435098296701</v>
      </c>
      <c r="AE22" s="1">
        <v>57791.246720637202</v>
      </c>
      <c r="AF22" s="1">
        <v>28102.058089404502</v>
      </c>
      <c r="AG22" s="1">
        <v>56020.293396986301</v>
      </c>
      <c r="AH22" s="1">
        <v>14680.4420073692</v>
      </c>
      <c r="AI22" s="1">
        <v>153016.44141613401</v>
      </c>
      <c r="AJ22" s="1">
        <v>7948.4742670851101</v>
      </c>
      <c r="AK22" s="1">
        <v>380810.90871867799</v>
      </c>
      <c r="AL22" s="1">
        <v>56678.119513379999</v>
      </c>
      <c r="AM22" s="1">
        <v>313566.90672572597</v>
      </c>
      <c r="AN22" s="1"/>
      <c r="AO22" s="7" t="s">
        <v>51</v>
      </c>
      <c r="AP22" s="5">
        <f t="shared" si="0"/>
        <v>0.20861436139326048</v>
      </c>
      <c r="AQ22" s="5">
        <f t="shared" si="1"/>
        <v>0.21548635615510692</v>
      </c>
      <c r="AR22" s="5">
        <f t="shared" si="2"/>
        <v>0.22831534903353715</v>
      </c>
      <c r="AS22" s="5">
        <f t="shared" si="3"/>
        <v>0.22123556479911916</v>
      </c>
      <c r="AT22" s="5">
        <f t="shared" si="4"/>
        <v>0.23077137175175624</v>
      </c>
      <c r="AU22" s="5">
        <f t="shared" si="5"/>
        <v>0.21924981662294982</v>
      </c>
      <c r="AV22" s="5">
        <f t="shared" si="6"/>
        <v>0.21864403661014933</v>
      </c>
      <c r="AW22" s="5">
        <f t="shared" si="7"/>
        <v>0.21479170853986199</v>
      </c>
      <c r="AX22" s="5">
        <f t="shared" si="8"/>
        <v>0.22283661004776964</v>
      </c>
      <c r="AY22" s="5">
        <f t="shared" si="9"/>
        <v>0.21817193359283113</v>
      </c>
      <c r="AZ22" s="5">
        <f t="shared" si="10"/>
        <v>0.21747003658229214</v>
      </c>
      <c r="BA22" s="5">
        <f t="shared" si="11"/>
        <v>0.22457978884854757</v>
      </c>
      <c r="BB22" s="5">
        <f t="shared" si="12"/>
        <v>0.21977503892941841</v>
      </c>
      <c r="BC22" s="5">
        <f t="shared" si="13"/>
        <v>0.21945711627223327</v>
      </c>
      <c r="BD22" s="5">
        <f t="shared" si="14"/>
        <v>0.22768056705366585</v>
      </c>
      <c r="BE22" s="5">
        <f t="shared" si="15"/>
        <v>0.21980778692375721</v>
      </c>
      <c r="BF22" s="5">
        <f t="shared" si="16"/>
        <v>0.21995810895262063</v>
      </c>
      <c r="BG22" s="5">
        <f t="shared" si="17"/>
        <v>0.22284285502023579</v>
      </c>
      <c r="BH22" s="5"/>
    </row>
    <row r="23" spans="1:79" x14ac:dyDescent="0.25">
      <c r="A23" s="7" t="s">
        <v>52</v>
      </c>
      <c r="B23" s="1">
        <v>619457.644095039</v>
      </c>
      <c r="C23" s="1">
        <v>10686.950366401201</v>
      </c>
      <c r="D23" s="1">
        <v>318.078343209195</v>
      </c>
      <c r="E23" s="1">
        <v>15551.9199784869</v>
      </c>
      <c r="F23" s="11">
        <v>42622.777559287999</v>
      </c>
      <c r="G23" s="1">
        <v>78375.077712330298</v>
      </c>
      <c r="H23" s="1">
        <v>317.49046167259701</v>
      </c>
      <c r="I23" s="1">
        <v>489.61257388526599</v>
      </c>
      <c r="J23" s="1">
        <v>38.962824176143201</v>
      </c>
      <c r="K23" s="1">
        <v>1978.6556050377601</v>
      </c>
      <c r="L23" s="1">
        <v>339.91058524679403</v>
      </c>
      <c r="M23" s="1">
        <v>375.38412174574802</v>
      </c>
      <c r="N23" s="1">
        <v>4448.5460462949904</v>
      </c>
      <c r="O23" s="1">
        <v>10376.097423306799</v>
      </c>
      <c r="P23" s="1">
        <v>26.1249572201951</v>
      </c>
      <c r="Q23" s="1">
        <v>7057.3463116195499</v>
      </c>
      <c r="R23" s="1">
        <v>2260.3648292601001</v>
      </c>
      <c r="S23" s="1">
        <v>1326.8237908665701</v>
      </c>
      <c r="U23" s="7" t="s">
        <v>52</v>
      </c>
      <c r="V23" s="1">
        <v>218077.124793119</v>
      </c>
      <c r="W23" s="1">
        <v>2830.95636227367</v>
      </c>
      <c r="X23" s="1">
        <v>97.048798743500598</v>
      </c>
      <c r="Y23" s="1">
        <v>4169.7979700393798</v>
      </c>
      <c r="Z23" s="1">
        <v>10562.8111729216</v>
      </c>
      <c r="AA23" s="1">
        <v>25409.341976539101</v>
      </c>
      <c r="AB23" s="1">
        <v>138.333196533239</v>
      </c>
      <c r="AC23" s="1">
        <v>128.341591184685</v>
      </c>
      <c r="AD23" s="1">
        <v>13.2726234608821</v>
      </c>
      <c r="AE23" s="1">
        <v>538.85981543030698</v>
      </c>
      <c r="AF23" s="1">
        <v>123.263088814246</v>
      </c>
      <c r="AG23" s="1">
        <v>123.33083209716401</v>
      </c>
      <c r="AH23" s="1">
        <v>1187.2472870127599</v>
      </c>
      <c r="AI23" s="1">
        <v>4200.2153023272003</v>
      </c>
      <c r="AJ23" s="1">
        <v>9.2182006453336101</v>
      </c>
      <c r="AK23" s="1">
        <v>2003.85732276248</v>
      </c>
      <c r="AL23" s="1">
        <v>607.49295282555602</v>
      </c>
      <c r="AM23" s="1">
        <v>459.27910921794199</v>
      </c>
      <c r="AN23" s="1"/>
      <c r="AO23" s="7" t="s">
        <v>52</v>
      </c>
      <c r="AP23" s="5">
        <f t="shared" si="0"/>
        <v>0.35204525583295726</v>
      </c>
      <c r="AQ23" s="5">
        <f t="shared" si="1"/>
        <v>0.26489842894507482</v>
      </c>
      <c r="AR23" s="5">
        <f t="shared" si="2"/>
        <v>0.30510973417537318</v>
      </c>
      <c r="AS23" s="5">
        <f t="shared" si="3"/>
        <v>0.26812110503445852</v>
      </c>
      <c r="AT23" s="5">
        <f t="shared" si="4"/>
        <v>0.24782080797594197</v>
      </c>
      <c r="AU23" s="5">
        <f t="shared" si="5"/>
        <v>0.32420180902151241</v>
      </c>
      <c r="AV23" s="5">
        <f t="shared" si="6"/>
        <v>0.43570819672652455</v>
      </c>
      <c r="AW23" s="5">
        <f t="shared" si="7"/>
        <v>0.26212887092797599</v>
      </c>
      <c r="AX23" s="5">
        <f t="shared" si="8"/>
        <v>0.34064839347577069</v>
      </c>
      <c r="AY23" s="5">
        <f t="shared" si="9"/>
        <v>0.27233633486208608</v>
      </c>
      <c r="AZ23" s="5">
        <f t="shared" si="10"/>
        <v>0.3626338636225469</v>
      </c>
      <c r="BA23" s="5">
        <f t="shared" si="11"/>
        <v>0.32854568148382524</v>
      </c>
      <c r="BB23" s="5">
        <f t="shared" si="12"/>
        <v>0.26688434258235205</v>
      </c>
      <c r="BC23" s="5">
        <f t="shared" si="13"/>
        <v>0.40479721141521602</v>
      </c>
      <c r="BD23" s="5">
        <f t="shared" si="14"/>
        <v>0.3528503632613707</v>
      </c>
      <c r="BE23" s="5">
        <f t="shared" si="15"/>
        <v>0.28393920806510997</v>
      </c>
      <c r="BF23" s="5">
        <f t="shared" si="16"/>
        <v>0.26875880608371111</v>
      </c>
      <c r="BG23" s="5">
        <f t="shared" si="17"/>
        <v>0.34614928702625941</v>
      </c>
      <c r="BH23" s="5"/>
    </row>
    <row r="24" spans="1:79" x14ac:dyDescent="0.25">
      <c r="A24" s="7" t="s">
        <v>53</v>
      </c>
      <c r="B24" s="1">
        <v>734597.73147063702</v>
      </c>
      <c r="C24" s="1">
        <v>1004726.09011034</v>
      </c>
      <c r="D24" s="1">
        <v>225234.11945026799</v>
      </c>
      <c r="E24" s="1">
        <v>1317967.83507435</v>
      </c>
      <c r="F24" s="1">
        <v>488244.27827788802</v>
      </c>
      <c r="G24" s="1">
        <v>1651371.9002448099</v>
      </c>
      <c r="H24" s="1">
        <v>540578.54219990305</v>
      </c>
      <c r="I24" s="1">
        <v>404952.01808822702</v>
      </c>
      <c r="J24" s="1">
        <v>121958.791379213</v>
      </c>
      <c r="K24" s="1">
        <v>407542.43817437801</v>
      </c>
      <c r="L24" s="1">
        <v>196157.79887621899</v>
      </c>
      <c r="M24" s="1">
        <v>174383.04384402701</v>
      </c>
      <c r="N24" s="1">
        <v>136854.32001674999</v>
      </c>
      <c r="O24" s="1">
        <v>670210.01901776996</v>
      </c>
      <c r="P24" s="1">
        <v>52311.825455097001</v>
      </c>
      <c r="Q24" s="1">
        <v>1821970.40559489</v>
      </c>
      <c r="R24" s="1">
        <v>544592.36639029696</v>
      </c>
      <c r="S24" s="1">
        <v>1911609.5760786</v>
      </c>
      <c r="U24" s="7" t="s">
        <v>53</v>
      </c>
      <c r="V24" s="1">
        <v>119912.916102235</v>
      </c>
      <c r="W24" s="1">
        <v>130105.937899385</v>
      </c>
      <c r="X24" s="1">
        <v>35026.1385261756</v>
      </c>
      <c r="Y24" s="1">
        <v>170406.23248299299</v>
      </c>
      <c r="Z24" s="1">
        <v>57202.674857564802</v>
      </c>
      <c r="AA24" s="1">
        <v>254443.79508016701</v>
      </c>
      <c r="AB24" s="1">
        <v>65299.971917654198</v>
      </c>
      <c r="AC24" s="1">
        <v>48293.064136388799</v>
      </c>
      <c r="AD24" s="1">
        <v>15578.4617316723</v>
      </c>
      <c r="AE24" s="1">
        <v>56965.224777470299</v>
      </c>
      <c r="AF24" s="1">
        <v>26921.482892178901</v>
      </c>
      <c r="AG24" s="1">
        <v>22710.666373583401</v>
      </c>
      <c r="AH24" s="1">
        <v>19963.1924135718</v>
      </c>
      <c r="AI24" s="1">
        <v>123297.189447456</v>
      </c>
      <c r="AJ24" s="1">
        <v>7851.9993081753501</v>
      </c>
      <c r="AK24" s="1">
        <v>277134.04283506202</v>
      </c>
      <c r="AL24" s="1">
        <v>77535.496447928497</v>
      </c>
      <c r="AM24" s="1">
        <v>239273.64594212</v>
      </c>
      <c r="AN24" s="1"/>
      <c r="AO24" s="7" t="s">
        <v>53</v>
      </c>
      <c r="AP24" s="5">
        <f t="shared" si="0"/>
        <v>0.16323616445448838</v>
      </c>
      <c r="AQ24" s="5">
        <f t="shared" si="1"/>
        <v>0.12949393788022029</v>
      </c>
      <c r="AR24" s="5">
        <f t="shared" si="2"/>
        <v>0.15550991391386162</v>
      </c>
      <c r="AS24" s="5">
        <f t="shared" si="3"/>
        <v>0.12929468227377486</v>
      </c>
      <c r="AT24" s="5">
        <f t="shared" si="4"/>
        <v>0.1171599492355084</v>
      </c>
      <c r="AU24" s="5">
        <f t="shared" si="5"/>
        <v>0.15408024990763536</v>
      </c>
      <c r="AV24" s="5">
        <f t="shared" si="6"/>
        <v>0.12079645568600209</v>
      </c>
      <c r="AW24" s="5">
        <f t="shared" si="7"/>
        <v>0.11925626241938415</v>
      </c>
      <c r="AX24" s="5">
        <f t="shared" si="8"/>
        <v>0.12773545519349527</v>
      </c>
      <c r="AY24" s="5">
        <f t="shared" si="9"/>
        <v>0.13977740583937959</v>
      </c>
      <c r="AZ24" s="5">
        <f t="shared" si="10"/>
        <v>0.13724400990636679</v>
      </c>
      <c r="BA24" s="5">
        <f t="shared" si="11"/>
        <v>0.1302343729812197</v>
      </c>
      <c r="BB24" s="5">
        <f t="shared" si="12"/>
        <v>0.14587184687431459</v>
      </c>
      <c r="BC24" s="5">
        <f t="shared" si="13"/>
        <v>0.18396798906133166</v>
      </c>
      <c r="BD24" s="5">
        <f t="shared" si="14"/>
        <v>0.15009989117881739</v>
      </c>
      <c r="BE24" s="5">
        <f t="shared" si="15"/>
        <v>0.15210677516168283</v>
      </c>
      <c r="BF24" s="5">
        <f t="shared" si="16"/>
        <v>0.1423734544093124</v>
      </c>
      <c r="BG24" s="5">
        <f t="shared" si="17"/>
        <v>0.12516867928280442</v>
      </c>
    </row>
    <row r="26" spans="1:79" ht="15.75" x14ac:dyDescent="0.25">
      <c r="A26" s="17" t="s">
        <v>71</v>
      </c>
      <c r="U26" s="17" t="s">
        <v>71</v>
      </c>
      <c r="AO26" s="17" t="s">
        <v>71</v>
      </c>
      <c r="BI26" s="17" t="s">
        <v>71</v>
      </c>
    </row>
    <row r="27" spans="1:79" x14ac:dyDescent="0.25">
      <c r="B27" s="9" t="s">
        <v>54</v>
      </c>
      <c r="C27" s="7" t="s">
        <v>55</v>
      </c>
      <c r="D27" s="7" t="s">
        <v>56</v>
      </c>
      <c r="E27" s="10" t="s">
        <v>57</v>
      </c>
      <c r="F27" s="10" t="s">
        <v>58</v>
      </c>
      <c r="G27" s="10" t="s">
        <v>59</v>
      </c>
      <c r="H27" s="10" t="s">
        <v>60</v>
      </c>
      <c r="I27" s="10" t="s">
        <v>61</v>
      </c>
      <c r="J27" s="10" t="s">
        <v>62</v>
      </c>
      <c r="K27" s="10" t="s">
        <v>63</v>
      </c>
      <c r="L27" s="10" t="s">
        <v>64</v>
      </c>
      <c r="M27" s="10" t="s">
        <v>65</v>
      </c>
      <c r="N27" s="10" t="s">
        <v>66</v>
      </c>
      <c r="O27" s="10" t="s">
        <v>1</v>
      </c>
      <c r="P27" s="10" t="s">
        <v>67</v>
      </c>
      <c r="Q27" s="10" t="s">
        <v>68</v>
      </c>
      <c r="R27" s="10" t="s">
        <v>69</v>
      </c>
      <c r="S27" s="10" t="s">
        <v>70</v>
      </c>
      <c r="V27" s="9" t="s">
        <v>54</v>
      </c>
      <c r="W27" s="7" t="s">
        <v>55</v>
      </c>
      <c r="X27" s="7" t="s">
        <v>56</v>
      </c>
      <c r="Y27" s="10" t="s">
        <v>57</v>
      </c>
      <c r="Z27" s="10" t="s">
        <v>58</v>
      </c>
      <c r="AA27" s="10" t="s">
        <v>59</v>
      </c>
      <c r="AB27" s="10" t="s">
        <v>60</v>
      </c>
      <c r="AC27" s="10" t="s">
        <v>61</v>
      </c>
      <c r="AD27" s="10" t="s">
        <v>62</v>
      </c>
      <c r="AE27" s="10" t="s">
        <v>63</v>
      </c>
      <c r="AF27" s="10" t="s">
        <v>64</v>
      </c>
      <c r="AG27" s="10" t="s">
        <v>65</v>
      </c>
      <c r="AH27" s="10" t="s">
        <v>66</v>
      </c>
      <c r="AI27" s="10" t="s">
        <v>1</v>
      </c>
      <c r="AJ27" s="10" t="s">
        <v>67</v>
      </c>
      <c r="AK27" s="10" t="s">
        <v>68</v>
      </c>
      <c r="AL27" s="10" t="s">
        <v>69</v>
      </c>
      <c r="AM27" s="10" t="s">
        <v>70</v>
      </c>
      <c r="AN27" s="10"/>
      <c r="AP27" s="7" t="s">
        <v>54</v>
      </c>
      <c r="AQ27" s="7" t="s">
        <v>55</v>
      </c>
      <c r="AR27" s="7" t="s">
        <v>56</v>
      </c>
      <c r="AS27" s="7" t="s">
        <v>57</v>
      </c>
      <c r="AT27" s="7" t="s">
        <v>58</v>
      </c>
      <c r="AU27" s="7" t="s">
        <v>59</v>
      </c>
      <c r="AV27" s="7" t="s">
        <v>60</v>
      </c>
      <c r="AW27" s="7" t="s">
        <v>61</v>
      </c>
      <c r="AX27" s="7" t="s">
        <v>62</v>
      </c>
      <c r="AY27" s="7" t="s">
        <v>63</v>
      </c>
      <c r="AZ27" s="7" t="s">
        <v>64</v>
      </c>
      <c r="BA27" s="7" t="s">
        <v>65</v>
      </c>
      <c r="BB27" s="7" t="s">
        <v>66</v>
      </c>
      <c r="BC27" s="7" t="s">
        <v>1</v>
      </c>
      <c r="BD27" s="7" t="s">
        <v>67</v>
      </c>
      <c r="BE27" s="7" t="s">
        <v>68</v>
      </c>
      <c r="BF27" s="7" t="s">
        <v>69</v>
      </c>
      <c r="BG27" s="5" t="s">
        <v>70</v>
      </c>
      <c r="BJ27" s="7" t="s">
        <v>54</v>
      </c>
      <c r="BK27" s="7" t="s">
        <v>55</v>
      </c>
      <c r="BL27" s="7" t="s">
        <v>56</v>
      </c>
      <c r="BM27" s="7" t="s">
        <v>57</v>
      </c>
      <c r="BN27" s="7" t="s">
        <v>58</v>
      </c>
      <c r="BO27" s="7" t="s">
        <v>59</v>
      </c>
      <c r="BP27" s="7" t="s">
        <v>60</v>
      </c>
      <c r="BQ27" s="7" t="s">
        <v>61</v>
      </c>
      <c r="BR27" s="7" t="s">
        <v>62</v>
      </c>
      <c r="BS27" s="7" t="s">
        <v>63</v>
      </c>
      <c r="BT27" s="7" t="s">
        <v>64</v>
      </c>
      <c r="BU27" s="7" t="s">
        <v>65</v>
      </c>
      <c r="BV27" s="7" t="s">
        <v>66</v>
      </c>
      <c r="BW27" s="7" t="s">
        <v>1</v>
      </c>
      <c r="BX27" s="7" t="s">
        <v>67</v>
      </c>
      <c r="BY27" s="7" t="s">
        <v>68</v>
      </c>
      <c r="BZ27" s="7" t="s">
        <v>69</v>
      </c>
      <c r="CA27" s="7" t="s">
        <v>70</v>
      </c>
    </row>
    <row r="28" spans="1:79" x14ac:dyDescent="0.25">
      <c r="A28" s="7" t="s">
        <v>35</v>
      </c>
      <c r="B28" s="1">
        <v>409565.071836302</v>
      </c>
      <c r="C28" s="1">
        <v>1457581.3204976399</v>
      </c>
      <c r="D28" s="1">
        <v>17621.111729190699</v>
      </c>
      <c r="E28" s="1">
        <v>958.770196355493</v>
      </c>
      <c r="F28" s="1">
        <v>2248.56979797343</v>
      </c>
      <c r="G28" s="1">
        <v>23305.730389951001</v>
      </c>
      <c r="H28" s="1">
        <v>26337.904937629701</v>
      </c>
      <c r="I28" s="1">
        <v>516.79161102006697</v>
      </c>
      <c r="J28" s="1">
        <v>95.841718883240702</v>
      </c>
      <c r="K28" s="1">
        <v>494.42427772054202</v>
      </c>
      <c r="L28" s="1">
        <v>119.077620643906</v>
      </c>
      <c r="M28" s="1">
        <v>140.489316513527</v>
      </c>
      <c r="N28" s="1">
        <v>3692.7845813447798</v>
      </c>
      <c r="O28" s="1">
        <v>14075.084465456301</v>
      </c>
      <c r="P28" s="1">
        <v>988.275062839984</v>
      </c>
      <c r="Q28" s="1">
        <v>82681.428313329205</v>
      </c>
      <c r="R28" s="1">
        <v>105898.272345106</v>
      </c>
      <c r="S28" s="1">
        <v>58717.583502500704</v>
      </c>
      <c r="U28" s="7" t="s">
        <v>35</v>
      </c>
      <c r="V28" s="1">
        <v>89506.887794233</v>
      </c>
      <c r="W28" s="1">
        <v>323266.09753445198</v>
      </c>
      <c r="X28" s="1">
        <v>4396.4261047353502</v>
      </c>
      <c r="Y28" s="1">
        <v>233.01986281089199</v>
      </c>
      <c r="Z28" s="1">
        <v>446.790871065099</v>
      </c>
      <c r="AA28" s="1">
        <v>5205.3220593383003</v>
      </c>
      <c r="AB28" s="1">
        <v>5627.3036176456899</v>
      </c>
      <c r="AC28" s="1">
        <v>104.605694343176</v>
      </c>
      <c r="AD28" s="1">
        <v>22.699435843026901</v>
      </c>
      <c r="AE28" s="1">
        <v>118.784123448137</v>
      </c>
      <c r="AF28" s="1">
        <v>29.293524915866598</v>
      </c>
      <c r="AG28" s="1">
        <v>34.831846781605201</v>
      </c>
      <c r="AH28" s="1">
        <v>803.22207661286905</v>
      </c>
      <c r="AI28" s="1">
        <v>3556.0993544460698</v>
      </c>
      <c r="AJ28" s="1">
        <v>245.76720021468</v>
      </c>
      <c r="AK28" s="1">
        <v>19437.4716468761</v>
      </c>
      <c r="AL28" s="1">
        <v>23636.604259956199</v>
      </c>
      <c r="AM28" s="1">
        <v>13262.325527941201</v>
      </c>
      <c r="AN28" s="1"/>
      <c r="AO28" s="7" t="s">
        <v>35</v>
      </c>
      <c r="AP28" s="5">
        <f t="shared" ref="AP28:AP47" si="18">IF(B28&gt;0.1,V28/B28,"")</f>
        <v>0.21854131113506617</v>
      </c>
      <c r="AQ28" s="5">
        <f t="shared" ref="AQ28:AQ47" si="19">IF(C28&gt;0.1,W28/C28,"")</f>
        <v>0.22178254687298279</v>
      </c>
      <c r="AR28" s="5">
        <f t="shared" ref="AR28:AR47" si="20">IF(D28&gt;0.1,X28/D28,"")</f>
        <v>0.24949765782668179</v>
      </c>
      <c r="AS28" s="5">
        <f t="shared" ref="AS28:AS47" si="21">IF(E28&gt;0.1,Y28/E28,"")</f>
        <v>0.2430403695240573</v>
      </c>
      <c r="AT28" s="5">
        <f t="shared" ref="AT28:AT47" si="22">IF(F28&gt;0.1,Z28/F28,"")</f>
        <v>0.19870002321821564</v>
      </c>
      <c r="AU28" s="5">
        <f t="shared" ref="AU28:AU47" si="23">IF(G28&gt;0.1,AA28/G28,"")</f>
        <v>0.22334944978093194</v>
      </c>
      <c r="AV28" s="5">
        <f t="shared" ref="AV28:AV47" si="24">IF(H28&gt;0.1,AB28/H28,"")</f>
        <v>0.21365798194547372</v>
      </c>
      <c r="AW28" s="5">
        <f t="shared" ref="AW28:AW47" si="25">IF(I28&gt;0.1,AC28/I28,"")</f>
        <v>0.2024136849603663</v>
      </c>
      <c r="AX28" s="5">
        <f t="shared" ref="AX28:AX47" si="26">IF(J28&gt;0.1,AD28/J28,"")</f>
        <v>0.23684295427422913</v>
      </c>
      <c r="AY28" s="5">
        <f t="shared" ref="AY28:AY47" si="27">IF(K28&gt;0.1,AE28/K28,"")</f>
        <v>0.24024735192165469</v>
      </c>
      <c r="AZ28" s="5">
        <f t="shared" ref="AZ28:AZ47" si="28">IF(L28&gt;0.1,AF28/L28,"")</f>
        <v>0.24600361308416641</v>
      </c>
      <c r="BA28" s="5">
        <f t="shared" ref="BA28:BA47" si="29">IF(M28&gt;0.1,AG28/M28,"")</f>
        <v>0.24793235276542483</v>
      </c>
      <c r="BB28" s="5">
        <f t="shared" ref="BB28:BB47" si="30">IF(N28&gt;0.1,AH28/N28,"")</f>
        <v>0.21751121922209835</v>
      </c>
      <c r="BC28" s="5">
        <f t="shared" ref="BC28:BC47" si="31">IF(O28&gt;0.1,AI28/O28,"")</f>
        <v>0.25265207915260524</v>
      </c>
      <c r="BD28" s="5">
        <f t="shared" ref="BD28:BD47" si="32">IF(P28&gt;0.1,AJ28/P28,"")</f>
        <v>0.24868299267657759</v>
      </c>
      <c r="BE28" s="5">
        <f t="shared" ref="BE28:BE47" si="33">IF(Q28&gt;0.1,AK28/Q28,"")</f>
        <v>0.23508872601010153</v>
      </c>
      <c r="BF28" s="5">
        <f t="shared" ref="BF28:BF47" si="34">IF(R28&gt;0.1,AL28/R28,"")</f>
        <v>0.22320103752899936</v>
      </c>
      <c r="BG28" s="5">
        <f t="shared" ref="BG28:BG47" si="35">IF(S28&gt;0.1,AM28/S28,"")</f>
        <v>0.22586633742133438</v>
      </c>
      <c r="BI28" s="7" t="s">
        <v>35</v>
      </c>
      <c r="BJ28" s="5">
        <f>IF(AP5&lt;&gt;"",(AP28-AP5)/AP5,"")</f>
        <v>-2.6929323866933998E-2</v>
      </c>
      <c r="BK28" s="5">
        <f t="shared" ref="BK28:CA42" si="36">IF(AQ5&lt;&gt;"",(AQ28-AQ5)/AQ5,"")</f>
        <v>-2.2860997169606045E-2</v>
      </c>
      <c r="BL28" s="5">
        <f t="shared" si="36"/>
        <v>-7.0712505687306601E-3</v>
      </c>
      <c r="BM28" s="5">
        <f t="shared" si="36"/>
        <v>-1.6763616658399452E-2</v>
      </c>
      <c r="BN28" s="5">
        <f t="shared" si="36"/>
        <v>-2.0179327363248633E-2</v>
      </c>
      <c r="BO28" s="5">
        <f t="shared" si="36"/>
        <v>-1.9388683075354143E-2</v>
      </c>
      <c r="BP28" s="5">
        <f t="shared" si="36"/>
        <v>-9.1081629254968176E-3</v>
      </c>
      <c r="BQ28" s="5">
        <f t="shared" si="36"/>
        <v>-1.626791724626634E-2</v>
      </c>
      <c r="BR28" s="5">
        <f t="shared" si="36"/>
        <v>-1.557436617514555E-2</v>
      </c>
      <c r="BS28" s="5">
        <f t="shared" si="36"/>
        <v>-1.5743890060391699E-2</v>
      </c>
      <c r="BT28" s="5">
        <f t="shared" si="36"/>
        <v>-1.4887782365449239E-2</v>
      </c>
      <c r="BU28" s="5">
        <f t="shared" si="36"/>
        <v>-1.3326301179331874E-2</v>
      </c>
      <c r="BV28" s="5">
        <f t="shared" si="36"/>
        <v>-1.4432019566535378E-2</v>
      </c>
      <c r="BW28" s="5">
        <f t="shared" si="36"/>
        <v>-3.129440274430946E-2</v>
      </c>
      <c r="BX28" s="5">
        <f t="shared" si="36"/>
        <v>-1.6693484304601191E-3</v>
      </c>
      <c r="BY28" s="5">
        <f t="shared" si="36"/>
        <v>-2.925768943876194E-2</v>
      </c>
      <c r="BZ28" s="5">
        <f t="shared" si="36"/>
        <v>-2.7488333970578833E-2</v>
      </c>
      <c r="CA28" s="5">
        <f t="shared" si="36"/>
        <v>-1.9709898826892086E-2</v>
      </c>
    </row>
    <row r="29" spans="1:79" x14ac:dyDescent="0.25">
      <c r="A29" s="7" t="s">
        <v>36</v>
      </c>
      <c r="B29" s="1">
        <v>269588.04527272203</v>
      </c>
      <c r="C29" s="1">
        <v>1023401.12591968</v>
      </c>
      <c r="D29" s="1">
        <v>30847.203403871201</v>
      </c>
      <c r="E29" s="1">
        <v>2107.1773149669698</v>
      </c>
      <c r="F29" s="1">
        <v>17489.878132669899</v>
      </c>
      <c r="G29" s="1">
        <v>55823.741016058702</v>
      </c>
      <c r="H29" s="1">
        <v>5343.3620163710102</v>
      </c>
      <c r="I29" s="1">
        <v>1555.58821826794</v>
      </c>
      <c r="J29" s="1">
        <v>708.03545861899795</v>
      </c>
      <c r="K29" s="1">
        <v>1748.92966206391</v>
      </c>
      <c r="L29" s="1">
        <v>568.06076544121197</v>
      </c>
      <c r="M29" s="1">
        <v>1281.86999075873</v>
      </c>
      <c r="N29" s="1">
        <v>1565.3050147894701</v>
      </c>
      <c r="O29" s="1">
        <v>4506.3912970257797</v>
      </c>
      <c r="P29" s="1">
        <v>1397.26515535307</v>
      </c>
      <c r="Q29" s="1">
        <v>161304.497670424</v>
      </c>
      <c r="R29" s="1">
        <v>868046.00288984296</v>
      </c>
      <c r="S29" s="1">
        <v>211907.25275416501</v>
      </c>
      <c r="U29" s="7" t="s">
        <v>36</v>
      </c>
      <c r="V29" s="1">
        <v>63869.413948408801</v>
      </c>
      <c r="W29" s="1">
        <v>239307.89982444301</v>
      </c>
      <c r="X29" s="1">
        <v>7876.2794276273298</v>
      </c>
      <c r="Y29" s="1">
        <v>501.09791044021301</v>
      </c>
      <c r="Z29" s="1">
        <v>4217.1380518170599</v>
      </c>
      <c r="AA29" s="1">
        <v>13688.4040880995</v>
      </c>
      <c r="AB29" s="1">
        <v>1320.29617364664</v>
      </c>
      <c r="AC29" s="1">
        <v>375.19177278011801</v>
      </c>
      <c r="AD29" s="1">
        <v>171.220940371626</v>
      </c>
      <c r="AE29" s="1">
        <v>424.80585287681998</v>
      </c>
      <c r="AF29" s="1">
        <v>136.19717476710599</v>
      </c>
      <c r="AG29" s="1">
        <v>302.82255806035602</v>
      </c>
      <c r="AH29" s="1">
        <v>360.27013345162902</v>
      </c>
      <c r="AI29" s="1">
        <v>1079.22683120585</v>
      </c>
      <c r="AJ29" s="1">
        <v>349.498528294153</v>
      </c>
      <c r="AK29" s="1">
        <v>38607.305395375799</v>
      </c>
      <c r="AL29" s="1">
        <v>207024.16722921</v>
      </c>
      <c r="AM29" s="1">
        <v>49596.324352954201</v>
      </c>
      <c r="AN29" s="1"/>
      <c r="AO29" s="7" t="s">
        <v>36</v>
      </c>
      <c r="AP29" s="5">
        <f t="shared" si="18"/>
        <v>0.23691485979579288</v>
      </c>
      <c r="AQ29" s="5">
        <f t="shared" si="19"/>
        <v>0.23383587702171896</v>
      </c>
      <c r="AR29" s="5">
        <f t="shared" si="20"/>
        <v>0.25533204175775909</v>
      </c>
      <c r="AS29" s="5">
        <f t="shared" si="21"/>
        <v>0.23780528903808351</v>
      </c>
      <c r="AT29" s="5">
        <f t="shared" si="22"/>
        <v>0.24111877852023073</v>
      </c>
      <c r="AU29" s="5">
        <f t="shared" si="23"/>
        <v>0.24520757367661519</v>
      </c>
      <c r="AV29" s="5">
        <f t="shared" si="24"/>
        <v>0.24709090823371357</v>
      </c>
      <c r="AW29" s="5">
        <f t="shared" si="25"/>
        <v>0.24118964670346563</v>
      </c>
      <c r="AX29" s="5">
        <f t="shared" si="26"/>
        <v>0.24182537510986715</v>
      </c>
      <c r="AY29" s="5">
        <f t="shared" si="27"/>
        <v>0.24289476134535168</v>
      </c>
      <c r="AZ29" s="5">
        <f t="shared" si="28"/>
        <v>0.23975810873212103</v>
      </c>
      <c r="BA29" s="5">
        <f t="shared" si="29"/>
        <v>0.23623500061899214</v>
      </c>
      <c r="BB29" s="5">
        <f t="shared" si="30"/>
        <v>0.23015970053611853</v>
      </c>
      <c r="BC29" s="5">
        <f t="shared" si="31"/>
        <v>0.23948804266467943</v>
      </c>
      <c r="BD29" s="5">
        <f t="shared" si="32"/>
        <v>0.25013042582160394</v>
      </c>
      <c r="BE29" s="5">
        <f t="shared" si="33"/>
        <v>0.23934425854794156</v>
      </c>
      <c r="BF29" s="5">
        <f t="shared" si="34"/>
        <v>0.23849446520115114</v>
      </c>
      <c r="BG29" s="5">
        <f t="shared" si="35"/>
        <v>0.23404731885458976</v>
      </c>
      <c r="BI29" s="7" t="s">
        <v>36</v>
      </c>
      <c r="BJ29" s="5">
        <f t="shared" ref="BJ29:BJ47" si="37">IF(AP6&lt;&gt;"",(AP29-AP6)/AP6,"")</f>
        <v>-6.9152443073622234E-3</v>
      </c>
      <c r="BK29" s="5">
        <f t="shared" si="36"/>
        <v>-7.7001493101611033E-3</v>
      </c>
      <c r="BL29" s="5">
        <f t="shared" si="36"/>
        <v>-3.6381543349687608E-3</v>
      </c>
      <c r="BM29" s="5">
        <f t="shared" si="36"/>
        <v>-2.7646399427350521E-3</v>
      </c>
      <c r="BN29" s="5">
        <f t="shared" si="36"/>
        <v>-1.6799922081943935E-3</v>
      </c>
      <c r="BO29" s="5">
        <f t="shared" si="36"/>
        <v>-2.0287458985773308E-3</v>
      </c>
      <c r="BP29" s="5">
        <f t="shared" si="36"/>
        <v>-2.2216570583039781E-3</v>
      </c>
      <c r="BQ29" s="5">
        <f t="shared" si="36"/>
        <v>-2.3201446801499512E-3</v>
      </c>
      <c r="BR29" s="5">
        <f t="shared" si="36"/>
        <v>-3.2385236079509219E-3</v>
      </c>
      <c r="BS29" s="5">
        <f t="shared" si="36"/>
        <v>-2.231207815959038E-3</v>
      </c>
      <c r="BT29" s="5">
        <f t="shared" si="36"/>
        <v>-2.3578393481777462E-3</v>
      </c>
      <c r="BU29" s="5">
        <f t="shared" si="36"/>
        <v>-1.1202802905773003E-3</v>
      </c>
      <c r="BV29" s="5">
        <f t="shared" si="36"/>
        <v>-6.4325552415827941E-3</v>
      </c>
      <c r="BW29" s="5">
        <f t="shared" si="36"/>
        <v>-3.0985544147974654E-3</v>
      </c>
      <c r="BX29" s="5">
        <f t="shared" si="36"/>
        <v>-4.843029355445806E-3</v>
      </c>
      <c r="BY29" s="5">
        <f t="shared" si="36"/>
        <v>-7.7119615181240444E-3</v>
      </c>
      <c r="BZ29" s="5">
        <f t="shared" si="36"/>
        <v>-6.4396234653011589E-3</v>
      </c>
      <c r="CA29" s="5">
        <f t="shared" si="36"/>
        <v>-5.2104803612887125E-3</v>
      </c>
    </row>
    <row r="30" spans="1:79" x14ac:dyDescent="0.25">
      <c r="A30" s="7" t="s">
        <v>37</v>
      </c>
      <c r="B30" s="1">
        <v>7918.3253759433301</v>
      </c>
      <c r="C30" s="1">
        <v>9393.8234395068503</v>
      </c>
      <c r="D30" s="1">
        <v>270690.39328444802</v>
      </c>
      <c r="E30" s="1">
        <v>6503.5023859635603</v>
      </c>
      <c r="F30" s="1">
        <v>16156.2555595715</v>
      </c>
      <c r="G30" s="1">
        <v>37709.209129498799</v>
      </c>
      <c r="H30" s="1">
        <v>12084.1470335059</v>
      </c>
      <c r="I30" s="1">
        <v>42403.019005054302</v>
      </c>
      <c r="J30" s="1">
        <v>6139.5870417571996</v>
      </c>
      <c r="K30" s="1">
        <v>5851.8079659533796</v>
      </c>
      <c r="L30" s="1">
        <v>3138.8488839102401</v>
      </c>
      <c r="M30" s="1">
        <v>5582.1456959128</v>
      </c>
      <c r="N30" s="1">
        <v>51636.532677297699</v>
      </c>
      <c r="O30" s="1">
        <v>22133.791492713899</v>
      </c>
      <c r="P30" s="1">
        <v>181243.84429270701</v>
      </c>
      <c r="Q30" s="1">
        <v>56791.861951230298</v>
      </c>
      <c r="R30" s="1">
        <v>22019.550081542598</v>
      </c>
      <c r="S30" s="1">
        <v>44385.586144302702</v>
      </c>
      <c r="U30" s="7" t="s">
        <v>37</v>
      </c>
      <c r="V30" s="1">
        <v>1976.2202358106199</v>
      </c>
      <c r="W30" s="1">
        <v>2295.8364278090799</v>
      </c>
      <c r="X30" s="1">
        <v>67259.750150570602</v>
      </c>
      <c r="Y30" s="1">
        <v>1601.53835313934</v>
      </c>
      <c r="Z30" s="1">
        <v>3935.2224138302599</v>
      </c>
      <c r="AA30" s="1">
        <v>9241.4546922240406</v>
      </c>
      <c r="AB30" s="1">
        <v>2987.3269313553501</v>
      </c>
      <c r="AC30" s="1">
        <v>10421.7601115404</v>
      </c>
      <c r="AD30" s="1">
        <v>1493.08977765136</v>
      </c>
      <c r="AE30" s="1">
        <v>1431.5108876531999</v>
      </c>
      <c r="AF30" s="1">
        <v>773.069684024303</v>
      </c>
      <c r="AG30" s="1">
        <v>1364.9299998409101</v>
      </c>
      <c r="AH30" s="1">
        <v>12710.021605977099</v>
      </c>
      <c r="AI30" s="1">
        <v>5427.4366350892897</v>
      </c>
      <c r="AJ30" s="1">
        <v>45285.349035131498</v>
      </c>
      <c r="AK30" s="1">
        <v>14391.9387625585</v>
      </c>
      <c r="AL30" s="1">
        <v>5519.4604966933402</v>
      </c>
      <c r="AM30" s="1">
        <v>11089.2481127638</v>
      </c>
      <c r="AN30" s="1"/>
      <c r="AO30" s="7" t="s">
        <v>37</v>
      </c>
      <c r="AP30" s="5">
        <f t="shared" si="18"/>
        <v>0.24957552790323267</v>
      </c>
      <c r="AQ30" s="5">
        <f t="shared" si="19"/>
        <v>0.2443985074441217</v>
      </c>
      <c r="AR30" s="5">
        <f t="shared" si="20"/>
        <v>0.2484748325733615</v>
      </c>
      <c r="AS30" s="5">
        <f t="shared" si="21"/>
        <v>0.2462578251060418</v>
      </c>
      <c r="AT30" s="5">
        <f t="shared" si="22"/>
        <v>0.24357267680746136</v>
      </c>
      <c r="AU30" s="5">
        <f t="shared" si="23"/>
        <v>0.24507155958873517</v>
      </c>
      <c r="AV30" s="5">
        <f t="shared" si="24"/>
        <v>0.24721040906506209</v>
      </c>
      <c r="AW30" s="5">
        <f t="shared" si="25"/>
        <v>0.24577872887536992</v>
      </c>
      <c r="AX30" s="5">
        <f t="shared" si="26"/>
        <v>0.24319058716757366</v>
      </c>
      <c r="AY30" s="5">
        <f t="shared" si="27"/>
        <v>0.2446271128481875</v>
      </c>
      <c r="AZ30" s="5">
        <f t="shared" si="28"/>
        <v>0.24629082590979873</v>
      </c>
      <c r="BA30" s="5">
        <f t="shared" si="29"/>
        <v>0.24451708611624029</v>
      </c>
      <c r="BB30" s="5">
        <f t="shared" si="30"/>
        <v>0.24614397882616029</v>
      </c>
      <c r="BC30" s="5">
        <f t="shared" si="31"/>
        <v>0.24521043477236684</v>
      </c>
      <c r="BD30" s="5">
        <f t="shared" si="32"/>
        <v>0.24985868740455597</v>
      </c>
      <c r="BE30" s="5">
        <f t="shared" si="33"/>
        <v>0.25341551180198141</v>
      </c>
      <c r="BF30" s="5">
        <f t="shared" si="34"/>
        <v>0.25066181989430864</v>
      </c>
      <c r="BG30" s="5">
        <f t="shared" si="35"/>
        <v>0.24983894719135544</v>
      </c>
      <c r="BI30" s="7" t="s">
        <v>37</v>
      </c>
      <c r="BJ30" s="5">
        <f t="shared" si="37"/>
        <v>-6.9197819056799805E-3</v>
      </c>
      <c r="BK30" s="5">
        <f t="shared" si="36"/>
        <v>-6.4981594296470626E-3</v>
      </c>
      <c r="BL30" s="5">
        <f t="shared" si="36"/>
        <v>-6.7290749635933187E-3</v>
      </c>
      <c r="BM30" s="5">
        <f t="shared" si="36"/>
        <v>-6.3760762523523938E-3</v>
      </c>
      <c r="BN30" s="5">
        <f t="shared" si="36"/>
        <v>-6.2075280162174574E-3</v>
      </c>
      <c r="BO30" s="5">
        <f t="shared" si="36"/>
        <v>-6.5653939578925293E-3</v>
      </c>
      <c r="BP30" s="5">
        <f t="shared" si="36"/>
        <v>-7.1104812215183437E-3</v>
      </c>
      <c r="BQ30" s="5">
        <f t="shared" si="36"/>
        <v>-6.6736369389439878E-3</v>
      </c>
      <c r="BR30" s="5">
        <f t="shared" si="36"/>
        <v>-6.4617959199238083E-3</v>
      </c>
      <c r="BS30" s="5">
        <f t="shared" si="36"/>
        <v>-6.75427438520332E-3</v>
      </c>
      <c r="BT30" s="5">
        <f t="shared" si="36"/>
        <v>-7.8827683263471855E-3</v>
      </c>
      <c r="BU30" s="5">
        <f t="shared" si="36"/>
        <v>-5.7859453268509003E-3</v>
      </c>
      <c r="BV30" s="5">
        <f t="shared" si="36"/>
        <v>-7.149173249650532E-3</v>
      </c>
      <c r="BW30" s="5">
        <f t="shared" si="36"/>
        <v>-6.1650615734648827E-3</v>
      </c>
      <c r="BX30" s="5">
        <f t="shared" si="36"/>
        <v>-7.3467325292697148E-3</v>
      </c>
      <c r="BY30" s="5">
        <f t="shared" si="36"/>
        <v>-6.527601111058128E-3</v>
      </c>
      <c r="BZ30" s="5">
        <f t="shared" si="36"/>
        <v>-8.8920271873495303E-3</v>
      </c>
      <c r="CA30" s="5">
        <f t="shared" si="36"/>
        <v>-7.0487550784359785E-3</v>
      </c>
    </row>
    <row r="31" spans="1:79" x14ac:dyDescent="0.25">
      <c r="A31" s="7" t="s">
        <v>33</v>
      </c>
      <c r="B31" s="1">
        <v>44217.925651480597</v>
      </c>
      <c r="C31" s="1">
        <v>104484.928612018</v>
      </c>
      <c r="D31" s="1">
        <v>17081.179263093702</v>
      </c>
      <c r="E31" s="1">
        <v>3054524.7804949898</v>
      </c>
      <c r="F31" s="1">
        <v>37517.3493306073</v>
      </c>
      <c r="G31" s="1">
        <v>196647.37848873099</v>
      </c>
      <c r="H31" s="1">
        <v>14307.430880698001</v>
      </c>
      <c r="I31" s="1">
        <v>1113327.4761753201</v>
      </c>
      <c r="J31" s="1">
        <v>360675.68475705897</v>
      </c>
      <c r="K31" s="1">
        <v>1111144.9322752701</v>
      </c>
      <c r="L31" s="1">
        <v>318954.53745172801</v>
      </c>
      <c r="M31" s="1">
        <v>188976.74469542599</v>
      </c>
      <c r="N31" s="1">
        <v>102525.302213328</v>
      </c>
      <c r="O31" s="1">
        <v>1120072.2652903199</v>
      </c>
      <c r="P31" s="1">
        <v>5306.9637120283296</v>
      </c>
      <c r="Q31" s="1">
        <v>223382.95409236301</v>
      </c>
      <c r="R31" s="1">
        <v>13769.219664128101</v>
      </c>
      <c r="S31" s="1">
        <v>71549.285818158707</v>
      </c>
      <c r="U31" s="7" t="s">
        <v>33</v>
      </c>
      <c r="V31" s="1">
        <v>17480.998746015601</v>
      </c>
      <c r="W31" s="1">
        <v>39360.5573592699</v>
      </c>
      <c r="X31" s="1">
        <v>6846.8747703233003</v>
      </c>
      <c r="Y31" s="1">
        <v>1424634.89703667</v>
      </c>
      <c r="Z31" s="1">
        <v>14920.679736898999</v>
      </c>
      <c r="AA31" s="1">
        <v>85802.155203820599</v>
      </c>
      <c r="AB31" s="1">
        <v>5959.2478435254197</v>
      </c>
      <c r="AC31" s="1">
        <v>498247.580742819</v>
      </c>
      <c r="AD31" s="1">
        <v>162821.12735519701</v>
      </c>
      <c r="AE31" s="1">
        <v>485531.50775010401</v>
      </c>
      <c r="AF31" s="1">
        <v>140941.546054326</v>
      </c>
      <c r="AG31" s="1">
        <v>79712.117242465596</v>
      </c>
      <c r="AH31" s="1">
        <v>43763.891878185699</v>
      </c>
      <c r="AI31" s="1">
        <v>456954.23105490999</v>
      </c>
      <c r="AJ31" s="1">
        <v>1958.3295384333001</v>
      </c>
      <c r="AK31" s="1">
        <v>97247.212807877193</v>
      </c>
      <c r="AL31" s="1">
        <v>5228.3265528809497</v>
      </c>
      <c r="AM31" s="1">
        <v>28275.7299659163</v>
      </c>
      <c r="AN31" s="1"/>
      <c r="AO31" s="7" t="s">
        <v>33</v>
      </c>
      <c r="AP31" s="5">
        <f t="shared" si="18"/>
        <v>0.39533737705830768</v>
      </c>
      <c r="AQ31" s="5">
        <f t="shared" si="19"/>
        <v>0.37671038189083467</v>
      </c>
      <c r="AR31" s="5">
        <f t="shared" si="20"/>
        <v>0.40084321257121514</v>
      </c>
      <c r="AS31" s="5">
        <f t="shared" si="21"/>
        <v>0.46640148612767385</v>
      </c>
      <c r="AT31" s="5">
        <f t="shared" si="22"/>
        <v>0.39770079718095785</v>
      </c>
      <c r="AU31" s="5">
        <f t="shared" si="23"/>
        <v>0.43632493788234022</v>
      </c>
      <c r="AV31" s="5">
        <f t="shared" si="24"/>
        <v>0.41651418016388786</v>
      </c>
      <c r="AW31" s="5">
        <f t="shared" si="25"/>
        <v>0.44753012155460176</v>
      </c>
      <c r="AX31" s="5">
        <f t="shared" si="26"/>
        <v>0.45143361262312082</v>
      </c>
      <c r="AY31" s="5">
        <f t="shared" si="27"/>
        <v>0.43696505617488662</v>
      </c>
      <c r="AZ31" s="5">
        <f t="shared" si="28"/>
        <v>0.44188600413203627</v>
      </c>
      <c r="BA31" s="5">
        <f t="shared" si="29"/>
        <v>0.42180913514484386</v>
      </c>
      <c r="BB31" s="5">
        <f t="shared" si="30"/>
        <v>0.42685942819387773</v>
      </c>
      <c r="BC31" s="5">
        <f t="shared" si="31"/>
        <v>0.40796852597405275</v>
      </c>
      <c r="BD31" s="5">
        <f t="shared" si="32"/>
        <v>0.36901129246365688</v>
      </c>
      <c r="BE31" s="5">
        <f t="shared" si="33"/>
        <v>0.43533855661908749</v>
      </c>
      <c r="BF31" s="5">
        <f t="shared" si="34"/>
        <v>0.37971117321208192</v>
      </c>
      <c r="BG31" s="5">
        <f t="shared" si="35"/>
        <v>0.39519234388696189</v>
      </c>
      <c r="BI31" s="7" t="s">
        <v>33</v>
      </c>
      <c r="BJ31" s="5">
        <f t="shared" si="37"/>
        <v>8.5376939066235634E-3</v>
      </c>
      <c r="BK31" s="5">
        <f t="shared" si="36"/>
        <v>2.7657513020999782E-3</v>
      </c>
      <c r="BL31" s="5">
        <f t="shared" si="36"/>
        <v>6.0325479811815632E-3</v>
      </c>
      <c r="BM31" s="5">
        <f t="shared" si="36"/>
        <v>1.2106791442942692E-2</v>
      </c>
      <c r="BN31" s="5">
        <f t="shared" si="36"/>
        <v>5.6237041829127156E-3</v>
      </c>
      <c r="BO31" s="5">
        <f t="shared" si="36"/>
        <v>9.2146445971952613E-3</v>
      </c>
      <c r="BP31" s="5">
        <f t="shared" si="36"/>
        <v>8.3211454780287766E-3</v>
      </c>
      <c r="BQ31" s="5">
        <f t="shared" si="36"/>
        <v>2.0961972946513377E-2</v>
      </c>
      <c r="BR31" s="5">
        <f t="shared" si="36"/>
        <v>1.212433921761359E-2</v>
      </c>
      <c r="BS31" s="5">
        <f t="shared" si="36"/>
        <v>1.4080134700479158E-2</v>
      </c>
      <c r="BT31" s="5">
        <f t="shared" si="36"/>
        <v>1.0926920720749673E-2</v>
      </c>
      <c r="BU31" s="5">
        <f t="shared" si="36"/>
        <v>4.0932712076013076E-3</v>
      </c>
      <c r="BV31" s="5">
        <f t="shared" si="36"/>
        <v>1.4902226753639721E-2</v>
      </c>
      <c r="BW31" s="5">
        <f t="shared" si="36"/>
        <v>6.379977667981606E-3</v>
      </c>
      <c r="BX31" s="5">
        <f t="shared" si="36"/>
        <v>1.5081018732564587E-3</v>
      </c>
      <c r="BY31" s="5">
        <f t="shared" si="36"/>
        <v>8.0033896879067468E-3</v>
      </c>
      <c r="BZ31" s="5">
        <f t="shared" si="36"/>
        <v>4.1290216744116282E-3</v>
      </c>
      <c r="CA31" s="5">
        <f t="shared" si="36"/>
        <v>5.4171984135618929E-3</v>
      </c>
    </row>
    <row r="32" spans="1:79" x14ac:dyDescent="0.25">
      <c r="A32" s="7" t="s">
        <v>38</v>
      </c>
      <c r="B32" s="1">
        <v>421458.05233157502</v>
      </c>
      <c r="C32" s="1">
        <v>270207.75699610199</v>
      </c>
      <c r="D32" s="1">
        <v>195154.616856926</v>
      </c>
      <c r="E32" s="1">
        <v>272209.90863875102</v>
      </c>
      <c r="F32" s="1">
        <v>521884.96322490298</v>
      </c>
      <c r="G32" s="1">
        <v>5054121.5405049399</v>
      </c>
      <c r="H32" s="1">
        <v>190034.13034387201</v>
      </c>
      <c r="I32" s="1">
        <v>97505.615304677995</v>
      </c>
      <c r="J32" s="1">
        <v>42584.830618876404</v>
      </c>
      <c r="K32" s="1">
        <v>126461.087213747</v>
      </c>
      <c r="L32" s="1">
        <v>39043.775331899698</v>
      </c>
      <c r="M32" s="1">
        <v>69522.281721839303</v>
      </c>
      <c r="N32" s="1">
        <v>83841.2982890313</v>
      </c>
      <c r="O32" s="1">
        <v>650217.30289611302</v>
      </c>
      <c r="P32" s="1">
        <v>20066.625168623399</v>
      </c>
      <c r="Q32" s="1">
        <v>709920.03729361598</v>
      </c>
      <c r="R32" s="1">
        <v>152558.56188197099</v>
      </c>
      <c r="S32" s="1">
        <v>1804788.55691848</v>
      </c>
      <c r="U32" s="7" t="s">
        <v>38</v>
      </c>
      <c r="V32" s="1">
        <v>104652.921880059</v>
      </c>
      <c r="W32" s="1">
        <v>71784.245136260201</v>
      </c>
      <c r="X32" s="1">
        <v>53037.214565198301</v>
      </c>
      <c r="Y32" s="1">
        <v>75049.860285643299</v>
      </c>
      <c r="Z32" s="1">
        <v>142086.89121157999</v>
      </c>
      <c r="AA32" s="1">
        <v>1371079.8458905099</v>
      </c>
      <c r="AB32" s="1">
        <v>54101.197985927298</v>
      </c>
      <c r="AC32" s="1">
        <v>25704.5361108836</v>
      </c>
      <c r="AD32" s="1">
        <v>11837.9855462093</v>
      </c>
      <c r="AE32" s="1">
        <v>33473.674242131099</v>
      </c>
      <c r="AF32" s="1">
        <v>10193.9216427309</v>
      </c>
      <c r="AG32" s="1">
        <v>18882.684490952899</v>
      </c>
      <c r="AH32" s="1">
        <v>23026.7285292058</v>
      </c>
      <c r="AI32" s="1">
        <v>167631.48315951499</v>
      </c>
      <c r="AJ32" s="1">
        <v>5337.8623276282597</v>
      </c>
      <c r="AK32" s="1">
        <v>174305.69153108599</v>
      </c>
      <c r="AL32" s="1">
        <v>38701.099291688501</v>
      </c>
      <c r="AM32" s="1">
        <v>491148.96668552002</v>
      </c>
      <c r="AN32" s="1"/>
      <c r="AO32" s="7" t="s">
        <v>38</v>
      </c>
      <c r="AP32" s="5">
        <f t="shared" si="18"/>
        <v>0.24831159661347527</v>
      </c>
      <c r="AQ32" s="5">
        <f t="shared" si="19"/>
        <v>0.26566315465656953</v>
      </c>
      <c r="AR32" s="5">
        <f t="shared" si="20"/>
        <v>0.2717702272146682</v>
      </c>
      <c r="AS32" s="5">
        <f t="shared" si="21"/>
        <v>0.2757058354743499</v>
      </c>
      <c r="AT32" s="5">
        <f t="shared" si="22"/>
        <v>0.27225710879573389</v>
      </c>
      <c r="AU32" s="5">
        <f t="shared" si="23"/>
        <v>0.2712795556858591</v>
      </c>
      <c r="AV32" s="5">
        <f t="shared" si="24"/>
        <v>0.28469200710435377</v>
      </c>
      <c r="AW32" s="5">
        <f t="shared" si="25"/>
        <v>0.26362108510944787</v>
      </c>
      <c r="AX32" s="5">
        <f t="shared" si="26"/>
        <v>0.27798597233264383</v>
      </c>
      <c r="AY32" s="5">
        <f t="shared" si="27"/>
        <v>0.264695448850232</v>
      </c>
      <c r="AZ32" s="5">
        <f t="shared" si="28"/>
        <v>0.26108954772112475</v>
      </c>
      <c r="BA32" s="5">
        <f t="shared" si="29"/>
        <v>0.27160622498702036</v>
      </c>
      <c r="BB32" s="5">
        <f t="shared" si="30"/>
        <v>0.27464661210068975</v>
      </c>
      <c r="BC32" s="5">
        <f t="shared" si="31"/>
        <v>0.25780840099590202</v>
      </c>
      <c r="BD32" s="5">
        <f t="shared" si="32"/>
        <v>0.26600697839189497</v>
      </c>
      <c r="BE32" s="5">
        <f t="shared" si="33"/>
        <v>0.24552862628808272</v>
      </c>
      <c r="BF32" s="5">
        <f t="shared" si="34"/>
        <v>0.25368028391372838</v>
      </c>
      <c r="BG32" s="5">
        <f t="shared" si="35"/>
        <v>0.27213656957362048</v>
      </c>
      <c r="BI32" s="7" t="s">
        <v>38</v>
      </c>
      <c r="BJ32" s="5">
        <f t="shared" si="37"/>
        <v>-3.7413152486877512E-3</v>
      </c>
      <c r="BK32" s="5">
        <f t="shared" si="36"/>
        <v>-4.6786073354011825E-4</v>
      </c>
      <c r="BL32" s="5">
        <f t="shared" si="36"/>
        <v>-8.9234518129699403E-4</v>
      </c>
      <c r="BM32" s="5">
        <f t="shared" si="36"/>
        <v>-1.9290406844374593E-3</v>
      </c>
      <c r="BN32" s="5">
        <f t="shared" si="36"/>
        <v>-1.2875814725805447E-4</v>
      </c>
      <c r="BO32" s="5">
        <f t="shared" si="36"/>
        <v>-1.3859952081447441E-4</v>
      </c>
      <c r="BP32" s="5">
        <f t="shared" si="36"/>
        <v>1.1205776131771495E-4</v>
      </c>
      <c r="BQ32" s="5">
        <f t="shared" si="36"/>
        <v>3.742153168913857E-4</v>
      </c>
      <c r="BR32" s="5">
        <f t="shared" si="36"/>
        <v>-9.0397650485131019E-4</v>
      </c>
      <c r="BS32" s="5">
        <f t="shared" si="36"/>
        <v>-5.1437440892236814E-4</v>
      </c>
      <c r="BT32" s="5">
        <f t="shared" si="36"/>
        <v>1.1662838077098326E-5</v>
      </c>
      <c r="BU32" s="5">
        <f t="shared" si="36"/>
        <v>-1.118132602674777E-3</v>
      </c>
      <c r="BV32" s="5">
        <f t="shared" si="36"/>
        <v>-5.6027935958572915E-4</v>
      </c>
      <c r="BW32" s="5">
        <f t="shared" si="36"/>
        <v>-3.8384855023834729E-3</v>
      </c>
      <c r="BX32" s="5">
        <f t="shared" si="36"/>
        <v>-5.9074469130454142E-4</v>
      </c>
      <c r="BY32" s="5">
        <f t="shared" si="36"/>
        <v>-1.3473378695130545E-3</v>
      </c>
      <c r="BZ32" s="5">
        <f t="shared" si="36"/>
        <v>-1.9932158716502442E-3</v>
      </c>
      <c r="CA32" s="5">
        <f t="shared" si="36"/>
        <v>-3.6711606119301334E-4</v>
      </c>
    </row>
    <row r="33" spans="1:79" x14ac:dyDescent="0.25">
      <c r="A33" s="7" t="s">
        <v>39</v>
      </c>
      <c r="B33" s="1">
        <v>25719.1881084735</v>
      </c>
      <c r="C33" s="1">
        <v>188709.766900082</v>
      </c>
      <c r="D33" s="1">
        <v>85078.319111192002</v>
      </c>
      <c r="E33" s="1">
        <v>111117.57592551</v>
      </c>
      <c r="F33" s="1">
        <v>97877.547242112298</v>
      </c>
      <c r="G33" s="1">
        <v>1153506.6638812299</v>
      </c>
      <c r="H33" s="1">
        <v>65242.208025765998</v>
      </c>
      <c r="I33" s="1">
        <v>463134.89793070598</v>
      </c>
      <c r="J33" s="1">
        <v>46163.876551887501</v>
      </c>
      <c r="K33" s="1">
        <v>184671.59122876899</v>
      </c>
      <c r="L33" s="1">
        <v>128016.639507132</v>
      </c>
      <c r="M33" s="1">
        <v>133087.145286738</v>
      </c>
      <c r="N33" s="1">
        <v>85679.728363666305</v>
      </c>
      <c r="O33" s="1">
        <v>487053.14849110402</v>
      </c>
      <c r="P33" s="1">
        <v>8205.2038911063701</v>
      </c>
      <c r="Q33" s="1">
        <v>271640.58203610702</v>
      </c>
      <c r="R33" s="1">
        <v>16040.298167028899</v>
      </c>
      <c r="S33" s="1">
        <v>83564.438442022903</v>
      </c>
      <c r="U33" s="7" t="s">
        <v>39</v>
      </c>
      <c r="V33" s="1">
        <v>7642.3550115980397</v>
      </c>
      <c r="W33" s="1">
        <v>56257.807391415598</v>
      </c>
      <c r="X33" s="1">
        <v>27167.2215037561</v>
      </c>
      <c r="Y33" s="1">
        <v>34200.702533264703</v>
      </c>
      <c r="Z33" s="1">
        <v>29021.125852875601</v>
      </c>
      <c r="AA33" s="1">
        <v>362177.11882193701</v>
      </c>
      <c r="AB33" s="1">
        <v>21156.083130450199</v>
      </c>
      <c r="AC33" s="1">
        <v>140293.67100647901</v>
      </c>
      <c r="AD33" s="1">
        <v>13770.4097721379</v>
      </c>
      <c r="AE33" s="1">
        <v>56004.347775048598</v>
      </c>
      <c r="AF33" s="1">
        <v>39988.560579987497</v>
      </c>
      <c r="AG33" s="1">
        <v>40396.7357507692</v>
      </c>
      <c r="AH33" s="1">
        <v>26125.822290980199</v>
      </c>
      <c r="AI33" s="1">
        <v>145695.55424131401</v>
      </c>
      <c r="AJ33" s="1">
        <v>2417.5483190058499</v>
      </c>
      <c r="AK33" s="1">
        <v>80879.192607962599</v>
      </c>
      <c r="AL33" s="1">
        <v>4791.6110347961103</v>
      </c>
      <c r="AM33" s="1">
        <v>25842.807845527499</v>
      </c>
      <c r="AN33" s="1"/>
      <c r="AO33" s="7" t="s">
        <v>39</v>
      </c>
      <c r="AP33" s="5">
        <f t="shared" si="18"/>
        <v>0.29714604439944092</v>
      </c>
      <c r="AQ33" s="5">
        <f t="shared" si="19"/>
        <v>0.29811815421934662</v>
      </c>
      <c r="AR33" s="5">
        <f t="shared" si="20"/>
        <v>0.31932014862976138</v>
      </c>
      <c r="AS33" s="5">
        <f t="shared" si="21"/>
        <v>0.3077884146446091</v>
      </c>
      <c r="AT33" s="5">
        <f t="shared" si="22"/>
        <v>0.29650442487170459</v>
      </c>
      <c r="AU33" s="5">
        <f t="shared" si="23"/>
        <v>0.31397921673318424</v>
      </c>
      <c r="AV33" s="5">
        <f t="shared" si="24"/>
        <v>0.32426988249838296</v>
      </c>
      <c r="AW33" s="5">
        <f t="shared" si="25"/>
        <v>0.30292183040689297</v>
      </c>
      <c r="AX33" s="5">
        <f t="shared" si="26"/>
        <v>0.29829405155479455</v>
      </c>
      <c r="AY33" s="5">
        <f t="shared" si="27"/>
        <v>0.3032645541331318</v>
      </c>
      <c r="AZ33" s="5">
        <f t="shared" si="28"/>
        <v>0.31237002263100083</v>
      </c>
      <c r="BA33" s="5">
        <f t="shared" si="29"/>
        <v>0.30353597008737321</v>
      </c>
      <c r="BB33" s="5">
        <f t="shared" si="30"/>
        <v>0.30492419607225579</v>
      </c>
      <c r="BC33" s="5">
        <f t="shared" si="31"/>
        <v>0.29913686974959597</v>
      </c>
      <c r="BD33" s="5">
        <f t="shared" si="32"/>
        <v>0.29463598358917481</v>
      </c>
      <c r="BE33" s="5">
        <f t="shared" si="33"/>
        <v>0.29774340785800546</v>
      </c>
      <c r="BF33" s="5">
        <f t="shared" si="34"/>
        <v>0.29872331454818879</v>
      </c>
      <c r="BG33" s="5">
        <f t="shared" si="35"/>
        <v>0.30925604631995784</v>
      </c>
      <c r="BI33" s="7" t="s">
        <v>39</v>
      </c>
      <c r="BJ33" s="5">
        <f t="shared" si="37"/>
        <v>-7.1691189275137667E-3</v>
      </c>
      <c r="BK33" s="5">
        <f t="shared" si="36"/>
        <v>-6.8798451210051502E-3</v>
      </c>
      <c r="BL33" s="5">
        <f t="shared" si="36"/>
        <v>-9.7430280495840772E-3</v>
      </c>
      <c r="BM33" s="5">
        <f t="shared" si="36"/>
        <v>-1.1298906775603896E-2</v>
      </c>
      <c r="BN33" s="5">
        <f t="shared" si="36"/>
        <v>-7.8601207339346942E-3</v>
      </c>
      <c r="BO33" s="5">
        <f t="shared" si="36"/>
        <v>-1.1381637577970834E-2</v>
      </c>
      <c r="BP33" s="5">
        <f t="shared" si="36"/>
        <v>-1.7883319868864104E-2</v>
      </c>
      <c r="BQ33" s="5">
        <f t="shared" si="36"/>
        <v>-9.952927874422585E-3</v>
      </c>
      <c r="BR33" s="5">
        <f t="shared" si="36"/>
        <v>-7.9770338701459567E-3</v>
      </c>
      <c r="BS33" s="5">
        <f t="shared" si="36"/>
        <v>-6.5966123314165773E-3</v>
      </c>
      <c r="BT33" s="5">
        <f t="shared" si="36"/>
        <v>-1.3470418600909485E-2</v>
      </c>
      <c r="BU33" s="5">
        <f t="shared" si="36"/>
        <v>-1.006769046409142E-2</v>
      </c>
      <c r="BV33" s="5">
        <f t="shared" si="36"/>
        <v>-8.7040701700975658E-3</v>
      </c>
      <c r="BW33" s="5">
        <f t="shared" si="36"/>
        <v>-7.4352839206902185E-3</v>
      </c>
      <c r="BX33" s="5">
        <f t="shared" si="36"/>
        <v>-5.1813465985399085E-3</v>
      </c>
      <c r="BY33" s="5">
        <f t="shared" si="36"/>
        <v>-4.9922261175909749E-3</v>
      </c>
      <c r="BZ33" s="5">
        <f t="shared" si="36"/>
        <v>-7.5232426397301641E-3</v>
      </c>
      <c r="CA33" s="5">
        <f t="shared" si="36"/>
        <v>-9.9264844501520122E-3</v>
      </c>
    </row>
    <row r="34" spans="1:79" x14ac:dyDescent="0.25">
      <c r="A34" s="7" t="s">
        <v>40</v>
      </c>
      <c r="B34" s="1">
        <v>9474.2083074011207</v>
      </c>
      <c r="C34" s="1">
        <v>194408.72697301299</v>
      </c>
      <c r="D34" s="1">
        <v>19421.457978085</v>
      </c>
      <c r="E34" s="1">
        <v>26193.605304389701</v>
      </c>
      <c r="F34" s="1">
        <v>14992.0085000779</v>
      </c>
      <c r="G34" s="1">
        <v>149079.578072181</v>
      </c>
      <c r="H34" s="1">
        <v>554155.21964726795</v>
      </c>
      <c r="I34" s="1">
        <v>15095.5199311459</v>
      </c>
      <c r="J34" s="1">
        <v>3597.9148640479898</v>
      </c>
      <c r="K34" s="1">
        <v>31277.511968933501</v>
      </c>
      <c r="L34" s="1">
        <v>16462.915152789999</v>
      </c>
      <c r="M34" s="1">
        <v>39018.326904547503</v>
      </c>
      <c r="N34" s="1">
        <v>25456.629736966199</v>
      </c>
      <c r="O34" s="1">
        <v>27794.580769226101</v>
      </c>
      <c r="P34" s="1">
        <v>4267.0027187742899</v>
      </c>
      <c r="Q34" s="1">
        <v>174505.06029333701</v>
      </c>
      <c r="R34" s="1">
        <v>22583.896168081799</v>
      </c>
      <c r="S34" s="1">
        <v>127722.12962880101</v>
      </c>
      <c r="U34" s="7" t="s">
        <v>40</v>
      </c>
      <c r="V34" s="1">
        <v>2335.5867590099201</v>
      </c>
      <c r="W34" s="1">
        <v>48360.407759580303</v>
      </c>
      <c r="X34" s="1">
        <v>4861.0620912931599</v>
      </c>
      <c r="Y34" s="1">
        <v>6577.2305233372199</v>
      </c>
      <c r="Z34" s="1">
        <v>3695.5287089716098</v>
      </c>
      <c r="AA34" s="1">
        <v>37111.067273916502</v>
      </c>
      <c r="AB34" s="1">
        <v>142034.00849480601</v>
      </c>
      <c r="AC34" s="1">
        <v>3747.45198665936</v>
      </c>
      <c r="AD34" s="1">
        <v>901.70892983084502</v>
      </c>
      <c r="AE34" s="1">
        <v>7956.11054846566</v>
      </c>
      <c r="AF34" s="1">
        <v>4103.9378187986904</v>
      </c>
      <c r="AG34" s="1">
        <v>9162.6162771014697</v>
      </c>
      <c r="AH34" s="1">
        <v>6357.9042398237998</v>
      </c>
      <c r="AI34" s="1">
        <v>6967.4070902203202</v>
      </c>
      <c r="AJ34" s="1">
        <v>1063.0427943301599</v>
      </c>
      <c r="AK34" s="1">
        <v>44273.2158681785</v>
      </c>
      <c r="AL34" s="1">
        <v>5655.0656117989702</v>
      </c>
      <c r="AM34" s="1">
        <v>31648.576188351701</v>
      </c>
      <c r="AN34" s="1"/>
      <c r="AO34" s="7" t="s">
        <v>40</v>
      </c>
      <c r="AP34" s="5">
        <f t="shared" si="18"/>
        <v>0.24652052005077743</v>
      </c>
      <c r="AQ34" s="5">
        <f t="shared" si="19"/>
        <v>0.24875636249752045</v>
      </c>
      <c r="AR34" s="5">
        <f t="shared" si="20"/>
        <v>0.25029336606851754</v>
      </c>
      <c r="AS34" s="5">
        <f t="shared" si="21"/>
        <v>0.25110061967051794</v>
      </c>
      <c r="AT34" s="5">
        <f t="shared" si="22"/>
        <v>0.24649990753089604</v>
      </c>
      <c r="AU34" s="5">
        <f t="shared" si="23"/>
        <v>0.24893461434367725</v>
      </c>
      <c r="AV34" s="5">
        <f t="shared" si="24"/>
        <v>0.25630726456968828</v>
      </c>
      <c r="AW34" s="5">
        <f t="shared" si="25"/>
        <v>0.24824928215472808</v>
      </c>
      <c r="AX34" s="5">
        <f t="shared" si="26"/>
        <v>0.25061986286588739</v>
      </c>
      <c r="AY34" s="5">
        <f t="shared" si="27"/>
        <v>0.25437159312313889</v>
      </c>
      <c r="AZ34" s="5">
        <f t="shared" si="28"/>
        <v>0.24928378605554488</v>
      </c>
      <c r="BA34" s="5">
        <f t="shared" si="29"/>
        <v>0.23482852813029217</v>
      </c>
      <c r="BB34" s="5">
        <f t="shared" si="30"/>
        <v>0.24975435890444408</v>
      </c>
      <c r="BC34" s="5">
        <f t="shared" si="31"/>
        <v>0.25067502000010622</v>
      </c>
      <c r="BD34" s="5">
        <f t="shared" si="32"/>
        <v>0.24913103280972887</v>
      </c>
      <c r="BE34" s="5">
        <f t="shared" si="33"/>
        <v>0.25370734690304536</v>
      </c>
      <c r="BF34" s="5">
        <f t="shared" si="34"/>
        <v>0.2504025687025328</v>
      </c>
      <c r="BG34" s="5">
        <f t="shared" si="35"/>
        <v>0.24779242469830404</v>
      </c>
      <c r="BI34" s="7" t="s">
        <v>40</v>
      </c>
      <c r="BJ34" s="5">
        <f t="shared" si="37"/>
        <v>-5.1067807553024942E-3</v>
      </c>
      <c r="BK34" s="5">
        <f t="shared" si="36"/>
        <v>-6.3164999834146663E-3</v>
      </c>
      <c r="BL34" s="5">
        <f t="shared" si="36"/>
        <v>-6.3660588910693936E-3</v>
      </c>
      <c r="BM34" s="5">
        <f t="shared" si="36"/>
        <v>-7.1638401811547825E-3</v>
      </c>
      <c r="BN34" s="5">
        <f t="shared" si="36"/>
        <v>-5.4572747435850145E-3</v>
      </c>
      <c r="BO34" s="5">
        <f t="shared" si="36"/>
        <v>-3.9050575046849145E-3</v>
      </c>
      <c r="BP34" s="5">
        <f t="shared" si="36"/>
        <v>-2.6194491070291497E-3</v>
      </c>
      <c r="BQ34" s="5">
        <f t="shared" si="36"/>
        <v>-5.6239346037192392E-3</v>
      </c>
      <c r="BR34" s="5">
        <f t="shared" si="36"/>
        <v>-5.1597389747166716E-3</v>
      </c>
      <c r="BS34" s="5">
        <f t="shared" si="36"/>
        <v>-5.7898320768781358E-3</v>
      </c>
      <c r="BT34" s="5">
        <f t="shared" si="36"/>
        <v>-5.9514810513196211E-3</v>
      </c>
      <c r="BU34" s="5">
        <f t="shared" si="36"/>
        <v>-3.2252163318994965E-3</v>
      </c>
      <c r="BV34" s="5">
        <f t="shared" si="36"/>
        <v>-5.9262728556380602E-3</v>
      </c>
      <c r="BW34" s="5">
        <f t="shared" si="36"/>
        <v>-6.6858774191374407E-3</v>
      </c>
      <c r="BX34" s="5">
        <f t="shared" si="36"/>
        <v>-5.817655793664194E-3</v>
      </c>
      <c r="BY34" s="5">
        <f t="shared" si="36"/>
        <v>-6.1787634850550008E-3</v>
      </c>
      <c r="BZ34" s="5">
        <f t="shared" si="36"/>
        <v>-5.3525562422209278E-3</v>
      </c>
      <c r="CA34" s="5">
        <f t="shared" si="36"/>
        <v>-7.4692479283385727E-3</v>
      </c>
    </row>
    <row r="35" spans="1:79" x14ac:dyDescent="0.25">
      <c r="A35" s="7" t="s">
        <v>41</v>
      </c>
      <c r="B35" s="1">
        <v>19978.8719921396</v>
      </c>
      <c r="C35" s="1">
        <v>11120.7624270529</v>
      </c>
      <c r="D35" s="1">
        <v>3193.3390536841998</v>
      </c>
      <c r="E35" s="1">
        <v>22812.438250884399</v>
      </c>
      <c r="F35" s="1">
        <v>3241.8969727165099</v>
      </c>
      <c r="G35" s="1">
        <v>17093.053726408602</v>
      </c>
      <c r="H35" s="1">
        <v>1614.5646058775501</v>
      </c>
      <c r="I35" s="1">
        <v>1007194.53760923</v>
      </c>
      <c r="J35" s="1">
        <v>431596.989923638</v>
      </c>
      <c r="K35" s="1">
        <v>46681.491592509803</v>
      </c>
      <c r="L35" s="1">
        <v>7514.8832459878304</v>
      </c>
      <c r="M35" s="1">
        <v>15636.5276331884</v>
      </c>
      <c r="N35" s="1">
        <v>6435.1500159446396</v>
      </c>
      <c r="O35" s="1">
        <v>7937.9091550207804</v>
      </c>
      <c r="P35" s="1">
        <v>2071.1047182788502</v>
      </c>
      <c r="Q35" s="1">
        <v>289776.97353961802</v>
      </c>
      <c r="R35" s="1">
        <v>2439.7737650335598</v>
      </c>
      <c r="S35" s="1">
        <v>237333.77895951699</v>
      </c>
      <c r="U35" s="7" t="s">
        <v>41</v>
      </c>
      <c r="V35" s="1">
        <v>6707.48473433866</v>
      </c>
      <c r="W35" s="1">
        <v>3674.9252588435402</v>
      </c>
      <c r="X35" s="1">
        <v>1076.7458816517401</v>
      </c>
      <c r="Y35" s="1">
        <v>7589.9219053660099</v>
      </c>
      <c r="Z35" s="1">
        <v>1091.5797624612301</v>
      </c>
      <c r="AA35" s="1">
        <v>5737.6134161241898</v>
      </c>
      <c r="AB35" s="1">
        <v>543.42198067614902</v>
      </c>
      <c r="AC35" s="1">
        <v>331528.60730806598</v>
      </c>
      <c r="AD35" s="1">
        <v>144158.49791400501</v>
      </c>
      <c r="AE35" s="1">
        <v>15536.323513023601</v>
      </c>
      <c r="AF35" s="1">
        <v>2523.8149884700301</v>
      </c>
      <c r="AG35" s="1">
        <v>5279.2897423600098</v>
      </c>
      <c r="AH35" s="1">
        <v>2136.3422076868701</v>
      </c>
      <c r="AI35" s="1">
        <v>2687.1466893362999</v>
      </c>
      <c r="AJ35" s="1">
        <v>703.48235244713703</v>
      </c>
      <c r="AK35" s="1">
        <v>96515.537232773</v>
      </c>
      <c r="AL35" s="1">
        <v>826.67740390957897</v>
      </c>
      <c r="AM35" s="1">
        <v>80050.657428041493</v>
      </c>
      <c r="AN35" s="1"/>
      <c r="AO35" s="7" t="s">
        <v>41</v>
      </c>
      <c r="AP35" s="5">
        <f t="shared" si="18"/>
        <v>0.33572890085974938</v>
      </c>
      <c r="AQ35" s="5">
        <f t="shared" si="19"/>
        <v>0.33045623292012255</v>
      </c>
      <c r="AR35" s="5">
        <f t="shared" si="20"/>
        <v>0.33718495391508252</v>
      </c>
      <c r="AS35" s="5">
        <f t="shared" si="21"/>
        <v>0.33270980602311379</v>
      </c>
      <c r="AT35" s="5">
        <f t="shared" si="22"/>
        <v>0.33671019518752737</v>
      </c>
      <c r="AU35" s="5">
        <f t="shared" si="23"/>
        <v>0.33566930215983776</v>
      </c>
      <c r="AV35" s="5">
        <f t="shared" si="24"/>
        <v>0.33657493710559055</v>
      </c>
      <c r="AW35" s="5">
        <f t="shared" si="25"/>
        <v>0.32916045007056222</v>
      </c>
      <c r="AX35" s="5">
        <f t="shared" si="26"/>
        <v>0.33401182417771452</v>
      </c>
      <c r="AY35" s="5">
        <f t="shared" si="27"/>
        <v>0.33281549031557628</v>
      </c>
      <c r="AZ35" s="5">
        <f t="shared" si="28"/>
        <v>0.33584220883504556</v>
      </c>
      <c r="BA35" s="5">
        <f t="shared" si="29"/>
        <v>0.33762545407810113</v>
      </c>
      <c r="BB35" s="5">
        <f t="shared" si="30"/>
        <v>0.33198017177432787</v>
      </c>
      <c r="BC35" s="5">
        <f t="shared" si="31"/>
        <v>0.33852071582812987</v>
      </c>
      <c r="BD35" s="5">
        <f t="shared" si="32"/>
        <v>0.33966527440087718</v>
      </c>
      <c r="BE35" s="5">
        <f t="shared" si="33"/>
        <v>0.33306834581726175</v>
      </c>
      <c r="BF35" s="5">
        <f t="shared" si="34"/>
        <v>0.33883363111669812</v>
      </c>
      <c r="BG35" s="5">
        <f t="shared" si="35"/>
        <v>0.33729146259326226</v>
      </c>
      <c r="BI35" s="7" t="s">
        <v>41</v>
      </c>
      <c r="BJ35" s="5">
        <f t="shared" si="37"/>
        <v>-1.1608184989814436E-2</v>
      </c>
      <c r="BK35" s="5">
        <f t="shared" si="36"/>
        <v>-1.7013566559273961E-2</v>
      </c>
      <c r="BL35" s="5">
        <f t="shared" si="36"/>
        <v>-3.4415637868507364E-3</v>
      </c>
      <c r="BM35" s="5">
        <f t="shared" si="36"/>
        <v>-1.4118188816331484E-2</v>
      </c>
      <c r="BN35" s="5">
        <f t="shared" si="36"/>
        <v>-7.0881648657971945E-3</v>
      </c>
      <c r="BO35" s="5">
        <f t="shared" si="36"/>
        <v>-7.2881725727690786E-3</v>
      </c>
      <c r="BP35" s="5">
        <f t="shared" si="36"/>
        <v>-3.9855111595794917E-3</v>
      </c>
      <c r="BQ35" s="5">
        <f t="shared" si="36"/>
        <v>-1.7223837169426968E-2</v>
      </c>
      <c r="BR35" s="5">
        <f t="shared" si="36"/>
        <v>-7.5915516487245268E-4</v>
      </c>
      <c r="BS35" s="5">
        <f t="shared" si="36"/>
        <v>-1.3718996084022075E-2</v>
      </c>
      <c r="BT35" s="5">
        <f t="shared" si="36"/>
        <v>-8.7635752986708285E-3</v>
      </c>
      <c r="BU35" s="5">
        <f t="shared" si="36"/>
        <v>-2.2360985284698709E-3</v>
      </c>
      <c r="BV35" s="5">
        <f t="shared" si="36"/>
        <v>-1.4370042532186652E-2</v>
      </c>
      <c r="BW35" s="5">
        <f t="shared" si="36"/>
        <v>-1.0500211664625982E-2</v>
      </c>
      <c r="BX35" s="5">
        <f t="shared" si="36"/>
        <v>-1.7322380400952883E-3</v>
      </c>
      <c r="BY35" s="5">
        <f t="shared" si="36"/>
        <v>-1.6839582388215951E-2</v>
      </c>
      <c r="BZ35" s="5">
        <f t="shared" si="36"/>
        <v>-1.0928972291250979E-2</v>
      </c>
      <c r="CA35" s="5">
        <f t="shared" si="36"/>
        <v>-1.8281294205250926E-3</v>
      </c>
    </row>
    <row r="36" spans="1:79" x14ac:dyDescent="0.25">
      <c r="A36" s="7" t="s">
        <v>42</v>
      </c>
      <c r="B36" s="1">
        <v>96433.741648353694</v>
      </c>
      <c r="C36" s="1">
        <v>249762.49049093699</v>
      </c>
      <c r="D36" s="1">
        <v>42938.242882028302</v>
      </c>
      <c r="E36" s="1">
        <v>162389.08641683101</v>
      </c>
      <c r="F36" s="1">
        <v>44836.121065813102</v>
      </c>
      <c r="G36" s="1">
        <v>247226.57459501</v>
      </c>
      <c r="H36" s="1">
        <v>85190.210472575505</v>
      </c>
      <c r="I36" s="1">
        <v>153045.01733943299</v>
      </c>
      <c r="J36" s="1">
        <v>30315.440588069399</v>
      </c>
      <c r="K36" s="1">
        <v>135979.41396425301</v>
      </c>
      <c r="L36" s="1">
        <v>39789.572319737803</v>
      </c>
      <c r="M36" s="1">
        <v>85946.561229770406</v>
      </c>
      <c r="N36" s="1">
        <v>41278.539177256498</v>
      </c>
      <c r="O36" s="1">
        <v>200989.987126744</v>
      </c>
      <c r="P36" s="1">
        <v>31356.1716410468</v>
      </c>
      <c r="Q36" s="1">
        <v>1435482.4933501701</v>
      </c>
      <c r="R36" s="1">
        <v>70670.633904406306</v>
      </c>
      <c r="S36" s="1">
        <v>347945.96942744299</v>
      </c>
      <c r="U36" s="7" t="s">
        <v>42</v>
      </c>
      <c r="V36" s="1">
        <v>21402.6007640754</v>
      </c>
      <c r="W36" s="1">
        <v>56791.013296031997</v>
      </c>
      <c r="X36" s="1">
        <v>10693.0764337281</v>
      </c>
      <c r="Y36" s="1">
        <v>40609.326145088497</v>
      </c>
      <c r="Z36" s="1">
        <v>10698.239143545599</v>
      </c>
      <c r="AA36" s="1">
        <v>63025.778641756202</v>
      </c>
      <c r="AB36" s="1">
        <v>19945.935800102699</v>
      </c>
      <c r="AC36" s="1">
        <v>40307.019102838</v>
      </c>
      <c r="AD36" s="1">
        <v>7496.33719527023</v>
      </c>
      <c r="AE36" s="1">
        <v>34156.836425927497</v>
      </c>
      <c r="AF36" s="1">
        <v>9872.4244150426803</v>
      </c>
      <c r="AG36" s="1">
        <v>21242.085960218501</v>
      </c>
      <c r="AH36" s="1">
        <v>9746.9086310038401</v>
      </c>
      <c r="AI36" s="1">
        <v>47105.9536452678</v>
      </c>
      <c r="AJ36" s="1">
        <v>7227.9933726058698</v>
      </c>
      <c r="AK36" s="1">
        <v>332738.93632911699</v>
      </c>
      <c r="AL36" s="1">
        <v>16955.466322308199</v>
      </c>
      <c r="AM36" s="1">
        <v>86365.4950653173</v>
      </c>
      <c r="AN36" s="1"/>
      <c r="AO36" s="7" t="s">
        <v>42</v>
      </c>
      <c r="AP36" s="5">
        <f t="shared" si="18"/>
        <v>0.22194099698132766</v>
      </c>
      <c r="AQ36" s="5">
        <f t="shared" si="19"/>
        <v>0.22738007290207071</v>
      </c>
      <c r="AR36" s="5">
        <f t="shared" si="20"/>
        <v>0.2490338615650167</v>
      </c>
      <c r="AS36" s="5">
        <f t="shared" si="21"/>
        <v>0.25007423245703719</v>
      </c>
      <c r="AT36" s="5">
        <f t="shared" si="22"/>
        <v>0.23860759783037638</v>
      </c>
      <c r="AU36" s="5">
        <f t="shared" si="23"/>
        <v>0.25493124574087883</v>
      </c>
      <c r="AV36" s="5">
        <f t="shared" si="24"/>
        <v>0.23413412984257986</v>
      </c>
      <c r="AW36" s="5">
        <f t="shared" si="25"/>
        <v>0.26336707854684693</v>
      </c>
      <c r="AX36" s="5">
        <f t="shared" si="26"/>
        <v>0.24727785741700231</v>
      </c>
      <c r="AY36" s="5">
        <f t="shared" si="27"/>
        <v>0.25119123130584187</v>
      </c>
      <c r="AZ36" s="5">
        <f t="shared" si="28"/>
        <v>0.24811587155827303</v>
      </c>
      <c r="BA36" s="5">
        <f t="shared" si="29"/>
        <v>0.24715457670760896</v>
      </c>
      <c r="BB36" s="5">
        <f t="shared" si="30"/>
        <v>0.23612532868833103</v>
      </c>
      <c r="BC36" s="5">
        <f t="shared" si="31"/>
        <v>0.23436965352688366</v>
      </c>
      <c r="BD36" s="5">
        <f t="shared" si="32"/>
        <v>0.23051262301243639</v>
      </c>
      <c r="BE36" s="5">
        <f t="shared" si="33"/>
        <v>0.23179588596205122</v>
      </c>
      <c r="BF36" s="5">
        <f t="shared" si="34"/>
        <v>0.23992237490388532</v>
      </c>
      <c r="BG36" s="5">
        <f t="shared" si="35"/>
        <v>0.24821524792321831</v>
      </c>
      <c r="BI36" s="7" t="s">
        <v>42</v>
      </c>
      <c r="BJ36" s="5">
        <f t="shared" si="37"/>
        <v>-7.410362495899378E-2</v>
      </c>
      <c r="BK36" s="5">
        <f t="shared" si="36"/>
        <v>-9.343064461423186E-3</v>
      </c>
      <c r="BL36" s="5">
        <f t="shared" si="36"/>
        <v>-6.4246648819067777E-3</v>
      </c>
      <c r="BM36" s="5">
        <f t="shared" si="36"/>
        <v>-4.5746909261265827E-3</v>
      </c>
      <c r="BN36" s="5">
        <f t="shared" si="36"/>
        <v>-7.4050806991618878E-3</v>
      </c>
      <c r="BO36" s="5">
        <f t="shared" si="36"/>
        <v>-3.1587030527293366E-3</v>
      </c>
      <c r="BP36" s="5">
        <f t="shared" si="36"/>
        <v>-6.9736541699243907E-3</v>
      </c>
      <c r="BQ36" s="5">
        <f t="shared" si="36"/>
        <v>-3.5090890123867257E-3</v>
      </c>
      <c r="BR36" s="5">
        <f t="shared" si="36"/>
        <v>-4.1462232946324262E-3</v>
      </c>
      <c r="BS36" s="5">
        <f t="shared" si="36"/>
        <v>-5.0625645991795396E-3</v>
      </c>
      <c r="BT36" s="5">
        <f t="shared" si="36"/>
        <v>-4.632980648278863E-3</v>
      </c>
      <c r="BU36" s="5">
        <f t="shared" si="36"/>
        <v>-3.4631868624164634E-3</v>
      </c>
      <c r="BV36" s="5">
        <f t="shared" si="36"/>
        <v>-8.3090107952175554E-3</v>
      </c>
      <c r="BW36" s="5">
        <f t="shared" si="36"/>
        <v>-7.8189402564783905E-3</v>
      </c>
      <c r="BX36" s="5">
        <f t="shared" si="36"/>
        <v>-8.2264054765361402E-2</v>
      </c>
      <c r="BY36" s="5">
        <f t="shared" si="36"/>
        <v>-7.1001372162657781E-3</v>
      </c>
      <c r="BZ36" s="5">
        <f t="shared" si="36"/>
        <v>-6.4914910732662371E-3</v>
      </c>
      <c r="CA36" s="5">
        <f t="shared" si="36"/>
        <v>-3.7577544979219635E-3</v>
      </c>
    </row>
    <row r="37" spans="1:79" x14ac:dyDescent="0.25">
      <c r="A37" s="7" t="s">
        <v>43</v>
      </c>
      <c r="B37" s="1">
        <v>80699.805520724607</v>
      </c>
      <c r="C37" s="1">
        <v>85855.157149151695</v>
      </c>
      <c r="D37" s="1">
        <v>14304.9791599037</v>
      </c>
      <c r="E37" s="1">
        <v>141137.14532304401</v>
      </c>
      <c r="F37" s="1">
        <v>30735.629058898299</v>
      </c>
      <c r="G37" s="1">
        <v>104473.10322197199</v>
      </c>
      <c r="H37" s="1">
        <v>21078.7376172207</v>
      </c>
      <c r="I37" s="1">
        <v>372336.228887556</v>
      </c>
      <c r="J37" s="1">
        <v>146497.14122605699</v>
      </c>
      <c r="K37" s="1">
        <v>811642.04259876604</v>
      </c>
      <c r="L37" s="1">
        <v>354445.13650394202</v>
      </c>
      <c r="M37" s="1">
        <v>954974.25077269902</v>
      </c>
      <c r="N37" s="1">
        <v>34121.214423915997</v>
      </c>
      <c r="O37" s="1">
        <v>535749.80125029304</v>
      </c>
      <c r="P37" s="1">
        <v>3610.8975903177302</v>
      </c>
      <c r="Q37" s="1">
        <v>213984.02999005301</v>
      </c>
      <c r="R37" s="1">
        <v>29123.301387367199</v>
      </c>
      <c r="S37" s="1">
        <v>521998.06952254102</v>
      </c>
      <c r="U37" s="7" t="s">
        <v>43</v>
      </c>
      <c r="V37" s="1">
        <v>26427.476282284901</v>
      </c>
      <c r="W37" s="1">
        <v>28207.469689628098</v>
      </c>
      <c r="X37" s="1">
        <v>4673.4900777080802</v>
      </c>
      <c r="Y37" s="1">
        <v>45220.801259821797</v>
      </c>
      <c r="Z37" s="1">
        <v>9769.0671198582204</v>
      </c>
      <c r="AA37" s="1">
        <v>33315.4138289002</v>
      </c>
      <c r="AB37" s="1">
        <v>6867.45390157164</v>
      </c>
      <c r="AC37" s="1">
        <v>117218.53693667099</v>
      </c>
      <c r="AD37" s="1">
        <v>45374.169665882102</v>
      </c>
      <c r="AE37" s="1">
        <v>261858.46010185601</v>
      </c>
      <c r="AF37" s="1">
        <v>109408.287641879</v>
      </c>
      <c r="AG37" s="1">
        <v>273018.22455197101</v>
      </c>
      <c r="AH37" s="1">
        <v>10918.266008521299</v>
      </c>
      <c r="AI37" s="1">
        <v>170129.04829549699</v>
      </c>
      <c r="AJ37" s="1">
        <v>1159.7492038937701</v>
      </c>
      <c r="AK37" s="1">
        <v>66516.713883661607</v>
      </c>
      <c r="AL37" s="1">
        <v>9225.8422958136398</v>
      </c>
      <c r="AM37" s="1">
        <v>158707.27940144599</v>
      </c>
      <c r="AN37" s="1"/>
      <c r="AO37" s="7" t="s">
        <v>43</v>
      </c>
      <c r="AP37" s="5">
        <f t="shared" si="18"/>
        <v>0.3274788100387433</v>
      </c>
      <c r="AQ37" s="5">
        <f t="shared" si="19"/>
        <v>0.32854717906607206</v>
      </c>
      <c r="AR37" s="5">
        <f t="shared" si="20"/>
        <v>0.32670373199897357</v>
      </c>
      <c r="AS37" s="5">
        <f t="shared" si="21"/>
        <v>0.32040325852076323</v>
      </c>
      <c r="AT37" s="5">
        <f t="shared" si="22"/>
        <v>0.31784178228914334</v>
      </c>
      <c r="AU37" s="5">
        <f t="shared" si="23"/>
        <v>0.31888986544331493</v>
      </c>
      <c r="AV37" s="5">
        <f t="shared" si="24"/>
        <v>0.32580005625958997</v>
      </c>
      <c r="AW37" s="5">
        <f t="shared" si="25"/>
        <v>0.31481904752295942</v>
      </c>
      <c r="AX37" s="5">
        <f t="shared" si="26"/>
        <v>0.30972733860974166</v>
      </c>
      <c r="AY37" s="5">
        <f t="shared" si="27"/>
        <v>0.3226280137773806</v>
      </c>
      <c r="AZ37" s="5">
        <f t="shared" si="28"/>
        <v>0.3086748169858502</v>
      </c>
      <c r="BA37" s="5">
        <f t="shared" si="29"/>
        <v>0.28589066598503948</v>
      </c>
      <c r="BB37" s="5">
        <f t="shared" si="30"/>
        <v>0.31998468380622896</v>
      </c>
      <c r="BC37" s="5">
        <f t="shared" si="31"/>
        <v>0.31755317108557479</v>
      </c>
      <c r="BD37" s="5">
        <f t="shared" si="32"/>
        <v>0.3211803090188779</v>
      </c>
      <c r="BE37" s="5">
        <f t="shared" si="33"/>
        <v>0.31084896329297856</v>
      </c>
      <c r="BF37" s="5">
        <f t="shared" si="34"/>
        <v>0.31678559285231067</v>
      </c>
      <c r="BG37" s="5">
        <f t="shared" si="35"/>
        <v>0.30403805812272772</v>
      </c>
      <c r="BI37" s="7" t="s">
        <v>43</v>
      </c>
      <c r="BJ37" s="5">
        <f t="shared" si="37"/>
        <v>-1.3255160406415997E-2</v>
      </c>
      <c r="BK37" s="5">
        <f t="shared" si="36"/>
        <v>-8.2568515627052235E-3</v>
      </c>
      <c r="BL37" s="5">
        <f t="shared" si="36"/>
        <v>-1.9728335775040049E-2</v>
      </c>
      <c r="BM37" s="5">
        <f t="shared" si="36"/>
        <v>-2.0192451028834123E-2</v>
      </c>
      <c r="BN37" s="5">
        <f t="shared" si="36"/>
        <v>-1.9015638546365492E-2</v>
      </c>
      <c r="BO37" s="5">
        <f t="shared" si="36"/>
        <v>-1.5389020652619241E-2</v>
      </c>
      <c r="BP37" s="5">
        <f t="shared" si="36"/>
        <v>-1.9545633281447389E-2</v>
      </c>
      <c r="BQ37" s="5">
        <f t="shared" si="36"/>
        <v>-1.8149624382261958E-2</v>
      </c>
      <c r="BR37" s="5">
        <f t="shared" si="36"/>
        <v>-1.875340075036095E-2</v>
      </c>
      <c r="BS37" s="5">
        <f t="shared" si="36"/>
        <v>-1.8387814814279337E-2</v>
      </c>
      <c r="BT37" s="5">
        <f t="shared" si="36"/>
        <v>-1.9850949521006751E-2</v>
      </c>
      <c r="BU37" s="5">
        <f t="shared" si="36"/>
        <v>-1.2260914291866404E-2</v>
      </c>
      <c r="BV37" s="5">
        <f t="shared" si="36"/>
        <v>-1.7380748425700494E-2</v>
      </c>
      <c r="BW37" s="5">
        <f t="shared" si="36"/>
        <v>-2.1109426631105453E-2</v>
      </c>
      <c r="BX37" s="5">
        <f t="shared" si="36"/>
        <v>-2.1201892368093941E-2</v>
      </c>
      <c r="BY37" s="5">
        <f t="shared" si="36"/>
        <v>-2.0000432346357459E-2</v>
      </c>
      <c r="BZ37" s="5">
        <f t="shared" si="36"/>
        <v>-2.4133019974903389E-2</v>
      </c>
      <c r="CA37" s="5">
        <f t="shared" si="36"/>
        <v>-1.4840347172785255E-2</v>
      </c>
    </row>
    <row r="38" spans="1:79" x14ac:dyDescent="0.25">
      <c r="A38" s="7" t="s">
        <v>44</v>
      </c>
      <c r="B38" s="1">
        <v>957.35232935813997</v>
      </c>
      <c r="C38" s="1">
        <v>370.96187020102599</v>
      </c>
      <c r="D38" s="1">
        <v>636.734494471998</v>
      </c>
      <c r="E38" s="1">
        <v>1219.0361312922801</v>
      </c>
      <c r="F38" s="1">
        <v>2256.0442729729698</v>
      </c>
      <c r="G38" s="1">
        <v>6264.4274776395396</v>
      </c>
      <c r="H38" s="1">
        <v>40.9328686960312</v>
      </c>
      <c r="I38" s="1">
        <v>344.62598379938902</v>
      </c>
      <c r="J38" s="1">
        <v>232.488402711936</v>
      </c>
      <c r="K38" s="1">
        <v>875.28450550972104</v>
      </c>
      <c r="L38" s="1">
        <v>1241.7606728661201</v>
      </c>
      <c r="M38" s="1">
        <v>620.70628694320806</v>
      </c>
      <c r="N38" s="1">
        <v>791.26140209035998</v>
      </c>
      <c r="O38" s="1">
        <v>1309306.8791439401</v>
      </c>
      <c r="P38" s="1">
        <v>4.6528228905119402</v>
      </c>
      <c r="Q38" s="1">
        <v>14663.6497845798</v>
      </c>
      <c r="R38" s="1">
        <v>364.405633443586</v>
      </c>
      <c r="S38" s="1">
        <v>2282.0197855125898</v>
      </c>
      <c r="U38" s="7" t="s">
        <v>44</v>
      </c>
      <c r="V38" s="1">
        <v>348.672352350523</v>
      </c>
      <c r="W38" s="1">
        <v>131.108160037613</v>
      </c>
      <c r="X38" s="1">
        <v>226.82928258377299</v>
      </c>
      <c r="Y38" s="1">
        <v>452.390467997489</v>
      </c>
      <c r="Z38" s="1">
        <v>819.24253294893401</v>
      </c>
      <c r="AA38" s="1">
        <v>2319.1279918417199</v>
      </c>
      <c r="AB38" s="1">
        <v>14.563179332655601</v>
      </c>
      <c r="AC38" s="1">
        <v>123.25720420233201</v>
      </c>
      <c r="AD38" s="1">
        <v>82.326087135481302</v>
      </c>
      <c r="AE38" s="1">
        <v>329.220681127256</v>
      </c>
      <c r="AF38" s="1">
        <v>490.57825772249498</v>
      </c>
      <c r="AG38" s="1">
        <v>220.88099849681799</v>
      </c>
      <c r="AH38" s="1">
        <v>282.53556500399299</v>
      </c>
      <c r="AI38" s="1">
        <v>449752.17636516999</v>
      </c>
      <c r="AJ38" s="1">
        <v>1.73924746711753</v>
      </c>
      <c r="AK38" s="1">
        <v>5513.7775925251999</v>
      </c>
      <c r="AL38" s="1">
        <v>122.776678138859</v>
      </c>
      <c r="AM38" s="1">
        <v>789.95905597660203</v>
      </c>
      <c r="AN38" s="1"/>
      <c r="AO38" s="7" t="s">
        <v>44</v>
      </c>
      <c r="AP38" s="5">
        <f t="shared" si="18"/>
        <v>0.3642048404314131</v>
      </c>
      <c r="AQ38" s="5">
        <f t="shared" si="19"/>
        <v>0.3534275907293784</v>
      </c>
      <c r="AR38" s="5">
        <f t="shared" si="20"/>
        <v>0.35623840792835887</v>
      </c>
      <c r="AS38" s="5">
        <f t="shared" si="21"/>
        <v>0.3711050529059523</v>
      </c>
      <c r="AT38" s="5">
        <f t="shared" si="22"/>
        <v>0.36313229432743033</v>
      </c>
      <c r="AU38" s="5">
        <f t="shared" si="23"/>
        <v>0.37020589672714616</v>
      </c>
      <c r="AV38" s="5">
        <f t="shared" si="24"/>
        <v>0.35578203523437946</v>
      </c>
      <c r="AW38" s="5">
        <f t="shared" si="25"/>
        <v>0.35765499409957874</v>
      </c>
      <c r="AX38" s="5">
        <f t="shared" si="26"/>
        <v>0.3541083605683642</v>
      </c>
      <c r="AY38" s="5">
        <f t="shared" si="27"/>
        <v>0.376129908680989</v>
      </c>
      <c r="AZ38" s="5">
        <f t="shared" si="28"/>
        <v>0.39506667302499315</v>
      </c>
      <c r="BA38" s="5">
        <f t="shared" si="29"/>
        <v>0.35585429557124437</v>
      </c>
      <c r="BB38" s="5">
        <f t="shared" si="30"/>
        <v>0.35706981821378941</v>
      </c>
      <c r="BC38" s="5">
        <f t="shared" si="31"/>
        <v>0.3435040199737055</v>
      </c>
      <c r="BD38" s="5">
        <f t="shared" si="32"/>
        <v>0.37380478648009841</v>
      </c>
      <c r="BE38" s="5">
        <f t="shared" si="33"/>
        <v>0.37601672663537372</v>
      </c>
      <c r="BF38" s="5">
        <f t="shared" si="34"/>
        <v>0.3369231067550611</v>
      </c>
      <c r="BG38" s="5">
        <f t="shared" si="35"/>
        <v>0.34616661125887677</v>
      </c>
      <c r="BI38" s="7" t="s">
        <v>44</v>
      </c>
      <c r="BJ38" s="5">
        <f t="shared" si="37"/>
        <v>2.8724423475577222E-2</v>
      </c>
      <c r="BK38" s="5">
        <f t="shared" si="36"/>
        <v>2.4483687911843285E-2</v>
      </c>
      <c r="BL38" s="5">
        <f t="shared" si="36"/>
        <v>3.4577595902916695E-2</v>
      </c>
      <c r="BM38" s="5">
        <f t="shared" si="36"/>
        <v>2.7275201907750953E-2</v>
      </c>
      <c r="BN38" s="5">
        <f t="shared" si="36"/>
        <v>2.1799742176683953E-2</v>
      </c>
      <c r="BO38" s="5">
        <f t="shared" si="36"/>
        <v>2.422325217225051E-2</v>
      </c>
      <c r="BP38" s="5">
        <f t="shared" si="36"/>
        <v>2.3279382637771573E-2</v>
      </c>
      <c r="BQ38" s="5">
        <f t="shared" si="36"/>
        <v>3.0207843465562E-2</v>
      </c>
      <c r="BR38" s="5">
        <f t="shared" si="36"/>
        <v>2.2011702153307309E-2</v>
      </c>
      <c r="BS38" s="5">
        <f t="shared" si="36"/>
        <v>2.5481289050577928E-2</v>
      </c>
      <c r="BT38" s="5">
        <f t="shared" si="36"/>
        <v>2.7449391422243417E-2</v>
      </c>
      <c r="BU38" s="5">
        <f t="shared" si="36"/>
        <v>3.7645227967252004E-2</v>
      </c>
      <c r="BV38" s="5">
        <f t="shared" si="36"/>
        <v>2.6778504516927825E-2</v>
      </c>
      <c r="BW38" s="5">
        <f t="shared" si="36"/>
        <v>2.8809339700868589E-2</v>
      </c>
      <c r="BX38" s="5">
        <f t="shared" si="36"/>
        <v>2.6344066997718518E-2</v>
      </c>
      <c r="BY38" s="5">
        <f t="shared" si="36"/>
        <v>2.5154307830874866E-2</v>
      </c>
      <c r="BZ38" s="5">
        <f t="shared" si="36"/>
        <v>3.021999088535901E-2</v>
      </c>
      <c r="CA38" s="5">
        <f t="shared" si="36"/>
        <v>2.8615328893063681E-2</v>
      </c>
    </row>
    <row r="39" spans="1:79" x14ac:dyDescent="0.25">
      <c r="A39" s="7" t="s">
        <v>45</v>
      </c>
      <c r="B39" s="1">
        <v>18496.381142816401</v>
      </c>
      <c r="C39" s="1">
        <v>95249.959774084695</v>
      </c>
      <c r="D39" s="1">
        <v>4111.5632471055897</v>
      </c>
      <c r="E39" s="1">
        <v>41476.888919207602</v>
      </c>
      <c r="F39" s="1">
        <v>26384.308742523299</v>
      </c>
      <c r="G39" s="1">
        <v>60187.4073582981</v>
      </c>
      <c r="H39" s="1">
        <v>4173.7626816516604</v>
      </c>
      <c r="I39" s="1">
        <v>72784.176918697398</v>
      </c>
      <c r="J39" s="1">
        <v>13949.0403881808</v>
      </c>
      <c r="K39" s="1">
        <v>23335.4547090497</v>
      </c>
      <c r="L39" s="1">
        <v>17490.156907548699</v>
      </c>
      <c r="M39" s="1">
        <v>29730.5475822105</v>
      </c>
      <c r="N39" s="1">
        <v>15981.979475443301</v>
      </c>
      <c r="O39" s="1">
        <v>101097.50089392001</v>
      </c>
      <c r="P39" s="1">
        <v>743.54729997961101</v>
      </c>
      <c r="Q39" s="1">
        <v>48973.042687810601</v>
      </c>
      <c r="R39" s="1">
        <v>18511.755628336501</v>
      </c>
      <c r="S39" s="1">
        <v>37516.606022023501</v>
      </c>
      <c r="U39" s="7" t="s">
        <v>45</v>
      </c>
      <c r="V39" s="1">
        <v>7168.2753909155299</v>
      </c>
      <c r="W39" s="1">
        <v>37365.572540478097</v>
      </c>
      <c r="X39" s="1">
        <v>1583.31667591985</v>
      </c>
      <c r="Y39" s="1">
        <v>16049.1804742843</v>
      </c>
      <c r="Z39" s="1">
        <v>10164.4584047847</v>
      </c>
      <c r="AA39" s="1">
        <v>23059.6998168381</v>
      </c>
      <c r="AB39" s="1">
        <v>1582.9399398426899</v>
      </c>
      <c r="AC39" s="1">
        <v>27819.261461276401</v>
      </c>
      <c r="AD39" s="1">
        <v>5401.2150849564596</v>
      </c>
      <c r="AE39" s="1">
        <v>9063.0727925018</v>
      </c>
      <c r="AF39" s="1">
        <v>6732.7444032215899</v>
      </c>
      <c r="AG39" s="1">
        <v>11399.6762140341</v>
      </c>
      <c r="AH39" s="1">
        <v>6156.4255494212302</v>
      </c>
      <c r="AI39" s="1">
        <v>40192.818917146702</v>
      </c>
      <c r="AJ39" s="1">
        <v>289.62415724059298</v>
      </c>
      <c r="AK39" s="1">
        <v>19129.6677336547</v>
      </c>
      <c r="AL39" s="1">
        <v>7349.1449307893499</v>
      </c>
      <c r="AM39" s="1">
        <v>14477.341421269201</v>
      </c>
      <c r="AN39" s="1"/>
      <c r="AO39" s="7" t="s">
        <v>45</v>
      </c>
      <c r="AP39" s="5">
        <f t="shared" si="18"/>
        <v>0.38755015565299028</v>
      </c>
      <c r="AQ39" s="5">
        <f t="shared" si="19"/>
        <v>0.39228964116207848</v>
      </c>
      <c r="AR39" s="5">
        <f t="shared" si="20"/>
        <v>0.38508873164834684</v>
      </c>
      <c r="AS39" s="5">
        <f t="shared" si="21"/>
        <v>0.38694272623837167</v>
      </c>
      <c r="AT39" s="5">
        <f t="shared" si="22"/>
        <v>0.38524634107251615</v>
      </c>
      <c r="AU39" s="5">
        <f t="shared" si="23"/>
        <v>0.38313163548585444</v>
      </c>
      <c r="AV39" s="5">
        <f t="shared" si="24"/>
        <v>0.37925968977620012</v>
      </c>
      <c r="AW39" s="5">
        <f t="shared" si="25"/>
        <v>0.38221578698831121</v>
      </c>
      <c r="AX39" s="5">
        <f t="shared" si="26"/>
        <v>0.38721051302804876</v>
      </c>
      <c r="AY39" s="5">
        <f t="shared" si="27"/>
        <v>0.38838209520670103</v>
      </c>
      <c r="AZ39" s="5">
        <f t="shared" si="28"/>
        <v>0.38494476858099297</v>
      </c>
      <c r="BA39" s="5">
        <f t="shared" si="29"/>
        <v>0.38343310638702072</v>
      </c>
      <c r="BB39" s="5">
        <f t="shared" si="30"/>
        <v>0.38521045274027083</v>
      </c>
      <c r="BC39" s="5">
        <f t="shared" si="31"/>
        <v>0.39756491072237665</v>
      </c>
      <c r="BD39" s="5">
        <f t="shared" si="32"/>
        <v>0.38951678964947467</v>
      </c>
      <c r="BE39" s="5">
        <f t="shared" si="33"/>
        <v>0.39061627956426886</v>
      </c>
      <c r="BF39" s="5">
        <f t="shared" si="34"/>
        <v>0.39699880866727694</v>
      </c>
      <c r="BG39" s="5">
        <f t="shared" si="35"/>
        <v>0.38589155460306079</v>
      </c>
      <c r="BI39" s="7" t="s">
        <v>45</v>
      </c>
      <c r="BJ39" s="5">
        <f t="shared" si="37"/>
        <v>-6.2492278308729065E-3</v>
      </c>
      <c r="BK39" s="5">
        <f t="shared" si="36"/>
        <v>-4.3652456079783753E-3</v>
      </c>
      <c r="BL39" s="5">
        <f t="shared" si="36"/>
        <v>-2.900531309349971E-3</v>
      </c>
      <c r="BM39" s="5">
        <f t="shared" si="36"/>
        <v>-4.0753599484154778E-3</v>
      </c>
      <c r="BN39" s="5">
        <f t="shared" si="36"/>
        <v>-4.4045636191979709E-3</v>
      </c>
      <c r="BO39" s="5">
        <f t="shared" si="36"/>
        <v>-4.1477855082222362E-3</v>
      </c>
      <c r="BP39" s="5">
        <f t="shared" si="36"/>
        <v>-4.4928284432241943E-3</v>
      </c>
      <c r="BQ39" s="5">
        <f t="shared" si="36"/>
        <v>-4.2877823853872668E-3</v>
      </c>
      <c r="BR39" s="5">
        <f t="shared" si="36"/>
        <v>-3.7500483926058517E-3</v>
      </c>
      <c r="BS39" s="5">
        <f t="shared" si="36"/>
        <v>-3.4378324379003276E-3</v>
      </c>
      <c r="BT39" s="5">
        <f t="shared" si="36"/>
        <v>-3.5590150009941549E-3</v>
      </c>
      <c r="BU39" s="5">
        <f t="shared" si="36"/>
        <v>-5.4841939902987103E-3</v>
      </c>
      <c r="BV39" s="5">
        <f t="shared" si="36"/>
        <v>-4.3532629462269181E-3</v>
      </c>
      <c r="BW39" s="5">
        <f t="shared" si="36"/>
        <v>1.9721367169374194E-3</v>
      </c>
      <c r="BX39" s="5">
        <f t="shared" si="36"/>
        <v>-8.0487044954720751E-3</v>
      </c>
      <c r="BY39" s="5">
        <f t="shared" si="36"/>
        <v>-6.4203101432611558E-3</v>
      </c>
      <c r="BZ39" s="5">
        <f t="shared" si="36"/>
        <v>-2.0661003964026242E-3</v>
      </c>
      <c r="CA39" s="5">
        <f t="shared" si="36"/>
        <v>-6.7737817275686707E-3</v>
      </c>
    </row>
    <row r="40" spans="1:79" x14ac:dyDescent="0.25">
      <c r="A40" s="7" t="s">
        <v>46</v>
      </c>
      <c r="B40" s="1">
        <v>6389.9502640853398</v>
      </c>
      <c r="C40" s="1">
        <v>12601.302594999799</v>
      </c>
      <c r="D40" s="1">
        <v>1385.39969135156</v>
      </c>
      <c r="E40" s="1">
        <v>18292.447734385001</v>
      </c>
      <c r="F40" s="1">
        <v>2478.1698329590799</v>
      </c>
      <c r="G40" s="1">
        <v>12066.147962618301</v>
      </c>
      <c r="H40" s="1">
        <v>866.27506715310096</v>
      </c>
      <c r="I40" s="1">
        <v>13773.3033418739</v>
      </c>
      <c r="J40" s="1">
        <v>1314.8664465766401</v>
      </c>
      <c r="K40" s="1">
        <v>19311.159281108201</v>
      </c>
      <c r="L40" s="1">
        <v>12341.263979826401</v>
      </c>
      <c r="M40" s="1">
        <v>26439.844598534299</v>
      </c>
      <c r="N40" s="1">
        <v>2550.43004150246</v>
      </c>
      <c r="O40" s="1">
        <v>431939.613211138</v>
      </c>
      <c r="P40" s="1">
        <v>20.1333757854404</v>
      </c>
      <c r="Q40" s="1">
        <v>29357.639005746401</v>
      </c>
      <c r="R40" s="1">
        <v>19208.224262157</v>
      </c>
      <c r="S40" s="1">
        <v>22440.3399365158</v>
      </c>
      <c r="U40" s="7" t="s">
        <v>46</v>
      </c>
      <c r="V40" s="1">
        <v>1938.3218740074001</v>
      </c>
      <c r="W40" s="1">
        <v>3839.5086784682699</v>
      </c>
      <c r="X40" s="1">
        <v>416.35088684198399</v>
      </c>
      <c r="Y40" s="1">
        <v>5566.1109207690997</v>
      </c>
      <c r="Z40" s="1">
        <v>747.13200429725998</v>
      </c>
      <c r="AA40" s="1">
        <v>3637.32680634392</v>
      </c>
      <c r="AB40" s="1">
        <v>256.15333203880903</v>
      </c>
      <c r="AC40" s="1">
        <v>4090.5167614335901</v>
      </c>
      <c r="AD40" s="1">
        <v>398.13588950131498</v>
      </c>
      <c r="AE40" s="1">
        <v>6037.3450967665704</v>
      </c>
      <c r="AF40" s="1">
        <v>3645.0813486096999</v>
      </c>
      <c r="AG40" s="1">
        <v>7433.8192248149999</v>
      </c>
      <c r="AH40" s="1">
        <v>729.07889492279196</v>
      </c>
      <c r="AI40" s="1">
        <v>129494.31924451</v>
      </c>
      <c r="AJ40" s="1">
        <v>5.6315513619207396</v>
      </c>
      <c r="AK40" s="1">
        <v>8384.2915661650895</v>
      </c>
      <c r="AL40" s="1">
        <v>5255.9830000985203</v>
      </c>
      <c r="AM40" s="1">
        <v>6368.5476703893401</v>
      </c>
      <c r="AN40" s="1"/>
      <c r="AO40" s="7" t="s">
        <v>46</v>
      </c>
      <c r="AP40" s="5">
        <f t="shared" si="18"/>
        <v>0.30333911750482967</v>
      </c>
      <c r="AQ40" s="5">
        <f t="shared" si="19"/>
        <v>0.30469141182212289</v>
      </c>
      <c r="AR40" s="5">
        <f t="shared" si="20"/>
        <v>0.30052763071991367</v>
      </c>
      <c r="AS40" s="5">
        <f t="shared" si="21"/>
        <v>0.30428464257991411</v>
      </c>
      <c r="AT40" s="5">
        <f t="shared" si="22"/>
        <v>0.30148539230870253</v>
      </c>
      <c r="AU40" s="5">
        <f t="shared" si="23"/>
        <v>0.30144888141705134</v>
      </c>
      <c r="AV40" s="5">
        <f t="shared" si="24"/>
        <v>0.2956951455161041</v>
      </c>
      <c r="AW40" s="5">
        <f t="shared" si="25"/>
        <v>0.29698879491004249</v>
      </c>
      <c r="AX40" s="5">
        <f t="shared" si="26"/>
        <v>0.30279568737790336</v>
      </c>
      <c r="AY40" s="5">
        <f t="shared" si="27"/>
        <v>0.31263504219929505</v>
      </c>
      <c r="AZ40" s="5">
        <f t="shared" si="28"/>
        <v>0.29535721418552574</v>
      </c>
      <c r="BA40" s="5">
        <f t="shared" si="29"/>
        <v>0.28115971699875636</v>
      </c>
      <c r="BB40" s="5">
        <f t="shared" si="30"/>
        <v>0.28586508277376277</v>
      </c>
      <c r="BC40" s="5">
        <f t="shared" si="31"/>
        <v>0.29979727555391267</v>
      </c>
      <c r="BD40" s="5">
        <f t="shared" si="32"/>
        <v>0.27971222620268371</v>
      </c>
      <c r="BE40" s="5">
        <f t="shared" si="33"/>
        <v>0.28559147976865462</v>
      </c>
      <c r="BF40" s="5">
        <f t="shared" si="34"/>
        <v>0.27363190518623692</v>
      </c>
      <c r="BG40" s="5">
        <f t="shared" si="35"/>
        <v>0.28379907293766926</v>
      </c>
      <c r="BI40" s="7" t="s">
        <v>46</v>
      </c>
      <c r="BJ40" s="5">
        <f t="shared" si="37"/>
        <v>3.5025813317122773E-4</v>
      </c>
      <c r="BK40" s="5">
        <f t="shared" si="36"/>
        <v>-9.9424975448772664E-4</v>
      </c>
      <c r="BL40" s="5">
        <f t="shared" si="36"/>
        <v>-1.0686672021327668E-3</v>
      </c>
      <c r="BM40" s="5">
        <f t="shared" si="36"/>
        <v>-1.5477002435233091E-3</v>
      </c>
      <c r="BN40" s="5">
        <f t="shared" si="36"/>
        <v>-6.9583804241829601E-5</v>
      </c>
      <c r="BO40" s="5">
        <f t="shared" si="36"/>
        <v>-8.803721245214443E-4</v>
      </c>
      <c r="BP40" s="5">
        <f t="shared" si="36"/>
        <v>-2.9943204369501226E-4</v>
      </c>
      <c r="BQ40" s="5">
        <f t="shared" si="36"/>
        <v>-3.1403255162343205E-4</v>
      </c>
      <c r="BR40" s="5">
        <f t="shared" si="36"/>
        <v>-8.9826864096951013E-4</v>
      </c>
      <c r="BS40" s="5">
        <f t="shared" si="36"/>
        <v>2.5986892914620498E-4</v>
      </c>
      <c r="BT40" s="5">
        <f t="shared" si="36"/>
        <v>-1.5273514376821667E-3</v>
      </c>
      <c r="BU40" s="5">
        <f t="shared" si="36"/>
        <v>3.107634536806634E-3</v>
      </c>
      <c r="BV40" s="5">
        <f t="shared" si="36"/>
        <v>-1.8336984319063721E-3</v>
      </c>
      <c r="BW40" s="5">
        <f t="shared" si="36"/>
        <v>-1.1409423691630593E-2</v>
      </c>
      <c r="BX40" s="5">
        <f t="shared" si="36"/>
        <v>-1.9361642961003695E-3</v>
      </c>
      <c r="BY40" s="5">
        <f t="shared" si="36"/>
        <v>-2.0893724306000386E-3</v>
      </c>
      <c r="BZ40" s="5">
        <f t="shared" si="36"/>
        <v>-2.9212519109825122E-3</v>
      </c>
      <c r="CA40" s="5">
        <f t="shared" si="36"/>
        <v>-1.6249089212374379E-3</v>
      </c>
    </row>
    <row r="41" spans="1:79" x14ac:dyDescent="0.25">
      <c r="A41" s="7" t="s">
        <v>47</v>
      </c>
      <c r="B41" s="1">
        <v>682.14687279028601</v>
      </c>
      <c r="C41" s="1">
        <v>12975.9261395538</v>
      </c>
      <c r="D41" s="1">
        <v>853.76051765054001</v>
      </c>
      <c r="E41" s="1">
        <v>405445.52232709801</v>
      </c>
      <c r="F41" s="1">
        <v>14370.054117456801</v>
      </c>
      <c r="G41" s="1">
        <v>44279.918227645998</v>
      </c>
      <c r="H41" s="1">
        <v>2322.9755978446201</v>
      </c>
      <c r="I41" s="1">
        <v>92127.301419439405</v>
      </c>
      <c r="J41" s="1">
        <v>24235.009816287598</v>
      </c>
      <c r="K41" s="1">
        <v>184550.270958751</v>
      </c>
      <c r="L41" s="1">
        <v>45266.138827034098</v>
      </c>
      <c r="M41" s="1">
        <v>43703.078192147201</v>
      </c>
      <c r="N41" s="1">
        <v>41928.387557105998</v>
      </c>
      <c r="O41" s="1">
        <v>23588.050998793999</v>
      </c>
      <c r="P41" s="1">
        <v>387.57898856479198</v>
      </c>
      <c r="Q41" s="1">
        <v>9856.9898202477907</v>
      </c>
      <c r="R41" s="1">
        <v>257.62648880195701</v>
      </c>
      <c r="S41" s="1">
        <v>1175.5925291533699</v>
      </c>
      <c r="U41" s="7" t="s">
        <v>47</v>
      </c>
      <c r="V41" s="1">
        <v>217.071620592568</v>
      </c>
      <c r="W41" s="1">
        <v>4201.3495590928496</v>
      </c>
      <c r="X41" s="1">
        <v>284.48001828836198</v>
      </c>
      <c r="Y41" s="1">
        <v>134986.34494604499</v>
      </c>
      <c r="Z41" s="1">
        <v>4762.2511147663499</v>
      </c>
      <c r="AA41" s="1">
        <v>14793.6089106523</v>
      </c>
      <c r="AB41" s="1">
        <v>778.78115121557005</v>
      </c>
      <c r="AC41" s="1">
        <v>30347.5371361818</v>
      </c>
      <c r="AD41" s="1">
        <v>8013.0344115286498</v>
      </c>
      <c r="AE41" s="1">
        <v>61104.4802334423</v>
      </c>
      <c r="AF41" s="1">
        <v>15107.931568133101</v>
      </c>
      <c r="AG41" s="1">
        <v>14505.619426859501</v>
      </c>
      <c r="AH41" s="1">
        <v>14071.2837600083</v>
      </c>
      <c r="AI41" s="1">
        <v>7629.8450668636897</v>
      </c>
      <c r="AJ41" s="1">
        <v>123.725795505319</v>
      </c>
      <c r="AK41" s="1">
        <v>3296.9876544507601</v>
      </c>
      <c r="AL41" s="1">
        <v>85.611629490848003</v>
      </c>
      <c r="AM41" s="1">
        <v>386.85743531854598</v>
      </c>
      <c r="AN41" s="1"/>
      <c r="AO41" s="7" t="s">
        <v>47</v>
      </c>
      <c r="AP41" s="5">
        <f t="shared" si="18"/>
        <v>0.31821830349327546</v>
      </c>
      <c r="AQ41" s="5">
        <f t="shared" si="19"/>
        <v>0.3237803231852644</v>
      </c>
      <c r="AR41" s="5">
        <f t="shared" si="20"/>
        <v>0.33320821519273502</v>
      </c>
      <c r="AS41" s="5">
        <f t="shared" si="21"/>
        <v>0.33293337208726936</v>
      </c>
      <c r="AT41" s="5">
        <f t="shared" si="22"/>
        <v>0.33140105638023643</v>
      </c>
      <c r="AU41" s="5">
        <f t="shared" si="23"/>
        <v>0.33409295912872683</v>
      </c>
      <c r="AV41" s="5">
        <f t="shared" si="24"/>
        <v>0.33525154200421409</v>
      </c>
      <c r="AW41" s="5">
        <f t="shared" si="25"/>
        <v>0.32940872758244377</v>
      </c>
      <c r="AX41" s="5">
        <f t="shared" si="26"/>
        <v>0.33063879372325805</v>
      </c>
      <c r="AY41" s="5">
        <f t="shared" si="27"/>
        <v>0.33109937967579478</v>
      </c>
      <c r="AZ41" s="5">
        <f t="shared" si="28"/>
        <v>0.33375790291859964</v>
      </c>
      <c r="BA41" s="5">
        <f t="shared" si="29"/>
        <v>0.331912991645196</v>
      </c>
      <c r="BB41" s="5">
        <f t="shared" si="30"/>
        <v>0.33560278798805149</v>
      </c>
      <c r="BC41" s="5">
        <f t="shared" si="31"/>
        <v>0.32346229314383734</v>
      </c>
      <c r="BD41" s="5">
        <f t="shared" si="32"/>
        <v>0.31922730373872066</v>
      </c>
      <c r="BE41" s="5">
        <f t="shared" si="33"/>
        <v>0.33448220141997453</v>
      </c>
      <c r="BF41" s="5">
        <f t="shared" si="34"/>
        <v>0.3323091111048736</v>
      </c>
      <c r="BG41" s="5">
        <f t="shared" si="35"/>
        <v>0.32907442478998256</v>
      </c>
      <c r="BI41" s="7" t="s">
        <v>47</v>
      </c>
      <c r="BJ41" s="5">
        <f t="shared" si="37"/>
        <v>6.0943957751621468E-4</v>
      </c>
      <c r="BK41" s="5">
        <f t="shared" si="36"/>
        <v>9.6844879511999839E-4</v>
      </c>
      <c r="BL41" s="5">
        <f t="shared" si="36"/>
        <v>4.4969725040540946E-3</v>
      </c>
      <c r="BM41" s="5">
        <f t="shared" si="36"/>
        <v>5.1884847323284203E-3</v>
      </c>
      <c r="BN41" s="5">
        <f t="shared" si="36"/>
        <v>4.697051381004601E-3</v>
      </c>
      <c r="BO41" s="5">
        <f t="shared" si="36"/>
        <v>5.6407949740989154E-3</v>
      </c>
      <c r="BP41" s="5">
        <f t="shared" si="36"/>
        <v>4.888572169393336E-3</v>
      </c>
      <c r="BQ41" s="5">
        <f t="shared" si="36"/>
        <v>5.1409926994321047E-3</v>
      </c>
      <c r="BR41" s="5">
        <f t="shared" si="36"/>
        <v>7.0993814263795281E-3</v>
      </c>
      <c r="BS41" s="5">
        <f t="shared" si="36"/>
        <v>5.6620046924757391E-3</v>
      </c>
      <c r="BT41" s="5">
        <f t="shared" si="36"/>
        <v>7.4681343159778684E-3</v>
      </c>
      <c r="BU41" s="5">
        <f t="shared" si="36"/>
        <v>4.9545244181076345E-3</v>
      </c>
      <c r="BV41" s="5">
        <f t="shared" si="36"/>
        <v>6.9636513719919229E-3</v>
      </c>
      <c r="BW41" s="5">
        <f t="shared" si="36"/>
        <v>2.9116921183409586E-3</v>
      </c>
      <c r="BX41" s="5">
        <f t="shared" si="36"/>
        <v>1.2485446018524805E-3</v>
      </c>
      <c r="BY41" s="5">
        <f t="shared" si="36"/>
        <v>8.2013151465673752E-3</v>
      </c>
      <c r="BZ41" s="5">
        <f t="shared" si="36"/>
        <v>8.6965413965872373E-3</v>
      </c>
      <c r="CA41" s="5">
        <f t="shared" si="36"/>
        <v>3.2481291011062603E-3</v>
      </c>
    </row>
    <row r="42" spans="1:79" x14ac:dyDescent="0.25">
      <c r="A42" s="7" t="s">
        <v>48</v>
      </c>
      <c r="B42" s="1">
        <v>318.58368729949098</v>
      </c>
      <c r="C42" s="1">
        <v>305.20971700662</v>
      </c>
      <c r="D42" s="1">
        <v>509.76785421346102</v>
      </c>
      <c r="E42" s="1">
        <v>289951.811522945</v>
      </c>
      <c r="F42" s="1">
        <v>8678.4250964900493</v>
      </c>
      <c r="G42" s="1">
        <v>25188.378546009601</v>
      </c>
      <c r="H42" s="1">
        <v>646.73552248899796</v>
      </c>
      <c r="I42" s="1">
        <v>15381.5667523592</v>
      </c>
      <c r="J42" s="1">
        <v>9893.4439074471193</v>
      </c>
      <c r="K42" s="1">
        <v>66534.760748622299</v>
      </c>
      <c r="L42" s="1">
        <v>83060.423545344107</v>
      </c>
      <c r="M42" s="1">
        <v>31645.104462130501</v>
      </c>
      <c r="N42" s="1">
        <v>18010.311031764199</v>
      </c>
      <c r="O42" s="1">
        <v>118314.303362479</v>
      </c>
      <c r="P42" s="1">
        <v>8.7662291591946193</v>
      </c>
      <c r="Q42" s="1">
        <v>12840.111856801301</v>
      </c>
      <c r="R42" s="1">
        <v>232.06957465089101</v>
      </c>
      <c r="S42" s="1">
        <v>3168.0419423578101</v>
      </c>
      <c r="U42" s="7" t="s">
        <v>48</v>
      </c>
      <c r="V42" s="1">
        <v>98.569977638338699</v>
      </c>
      <c r="W42" s="1">
        <v>93.870544650957797</v>
      </c>
      <c r="X42" s="1">
        <v>161.15919799745399</v>
      </c>
      <c r="Y42" s="1">
        <v>91950.576835821907</v>
      </c>
      <c r="Z42" s="1">
        <v>2690.8978016116698</v>
      </c>
      <c r="AA42" s="1">
        <v>7840.4957714025204</v>
      </c>
      <c r="AB42" s="1">
        <v>198.57780073002999</v>
      </c>
      <c r="AC42" s="1">
        <v>4949.2921785354902</v>
      </c>
      <c r="AD42" s="1">
        <v>3120.7933467502899</v>
      </c>
      <c r="AE42" s="1">
        <v>20873.601592632</v>
      </c>
      <c r="AF42" s="1">
        <v>25974.196236984899</v>
      </c>
      <c r="AG42" s="1">
        <v>9975.2451890791399</v>
      </c>
      <c r="AH42" s="1">
        <v>5911.5399593699804</v>
      </c>
      <c r="AI42" s="1">
        <v>36114.214405188599</v>
      </c>
      <c r="AJ42" s="1">
        <v>2.7000239467996598</v>
      </c>
      <c r="AK42" s="1">
        <v>3998.0140877695399</v>
      </c>
      <c r="AL42" s="1">
        <v>71.681915975906804</v>
      </c>
      <c r="AM42" s="1">
        <v>972.02008132990102</v>
      </c>
      <c r="AN42" s="1"/>
      <c r="AO42" s="7" t="s">
        <v>48</v>
      </c>
      <c r="AP42" s="5">
        <f t="shared" si="18"/>
        <v>0.30940058002930959</v>
      </c>
      <c r="AQ42" s="5">
        <f t="shared" si="19"/>
        <v>0.30756079973994321</v>
      </c>
      <c r="AR42" s="5">
        <f t="shared" si="20"/>
        <v>0.31614233158368188</v>
      </c>
      <c r="AS42" s="5">
        <f t="shared" si="21"/>
        <v>0.31712365014331184</v>
      </c>
      <c r="AT42" s="5">
        <f t="shared" si="22"/>
        <v>0.3100675262727095</v>
      </c>
      <c r="AU42" s="5">
        <f t="shared" si="23"/>
        <v>0.31127433459366638</v>
      </c>
      <c r="AV42" s="5">
        <f t="shared" si="24"/>
        <v>0.3070463795861903</v>
      </c>
      <c r="AW42" s="5">
        <f t="shared" si="25"/>
        <v>0.32176775345569891</v>
      </c>
      <c r="AX42" s="5">
        <f t="shared" si="26"/>
        <v>0.31544054587514936</v>
      </c>
      <c r="AY42" s="5">
        <f t="shared" si="27"/>
        <v>0.31372475616911599</v>
      </c>
      <c r="AZ42" s="5">
        <f t="shared" si="28"/>
        <v>0.31271446891677768</v>
      </c>
      <c r="BA42" s="5">
        <f t="shared" si="29"/>
        <v>0.3152223814276377</v>
      </c>
      <c r="BB42" s="5">
        <f t="shared" si="30"/>
        <v>0.32823086447224536</v>
      </c>
      <c r="BC42" s="5">
        <f t="shared" si="31"/>
        <v>0.30523963188580544</v>
      </c>
      <c r="BD42" s="5">
        <f t="shared" si="32"/>
        <v>0.30800289357798621</v>
      </c>
      <c r="BE42" s="5">
        <f t="shared" si="33"/>
        <v>0.31136910116961519</v>
      </c>
      <c r="BF42" s="5">
        <f t="shared" si="34"/>
        <v>0.30888114516407411</v>
      </c>
      <c r="BG42" s="5">
        <f t="shared" si="35"/>
        <v>0.30682045850897943</v>
      </c>
      <c r="BI42" s="7" t="s">
        <v>48</v>
      </c>
      <c r="BJ42" s="5">
        <f t="shared" si="37"/>
        <v>-5.4570175697307634E-4</v>
      </c>
      <c r="BK42" s="5">
        <f t="shared" si="36"/>
        <v>-8.7406536202268748E-4</v>
      </c>
      <c r="BL42" s="5">
        <f t="shared" si="36"/>
        <v>-8.6194462653663335E-4</v>
      </c>
      <c r="BM42" s="5">
        <f t="shared" si="36"/>
        <v>-3.3890534623173314E-4</v>
      </c>
      <c r="BN42" s="5">
        <f t="shared" si="36"/>
        <v>-6.0521831056145148E-4</v>
      </c>
      <c r="BO42" s="5">
        <f t="shared" si="36"/>
        <v>-4.2042748714329106E-4</v>
      </c>
      <c r="BP42" s="5">
        <f t="shared" si="36"/>
        <v>-8.4796130774100612E-4</v>
      </c>
      <c r="BQ42" s="5">
        <f t="shared" si="36"/>
        <v>2.993817820665788E-4</v>
      </c>
      <c r="BR42" s="5">
        <f t="shared" si="36"/>
        <v>-1.4492735741805996E-4</v>
      </c>
      <c r="BS42" s="5">
        <f t="shared" si="36"/>
        <v>-2.5554363397292098E-4</v>
      </c>
      <c r="BT42" s="5">
        <f t="shared" si="36"/>
        <v>6.3837935447078663E-6</v>
      </c>
      <c r="BU42" s="5">
        <f t="shared" si="36"/>
        <v>2.1560190174416032E-4</v>
      </c>
      <c r="BV42" s="5">
        <f t="shared" si="36"/>
        <v>-6.8475831039827066E-5</v>
      </c>
      <c r="BW42" s="5">
        <f t="shared" si="36"/>
        <v>-1.0248798333315145E-3</v>
      </c>
      <c r="BX42" s="5">
        <f t="shared" si="36"/>
        <v>-8.8509805912583548E-4</v>
      </c>
      <c r="BY42" s="5">
        <f t="shared" si="36"/>
        <v>-5.1935518799363248E-4</v>
      </c>
      <c r="BZ42" s="5">
        <f t="shared" si="36"/>
        <v>-8.8658689349936973E-4</v>
      </c>
      <c r="CA42" s="5">
        <f t="shared" si="36"/>
        <v>-9.9984751453734925E-4</v>
      </c>
    </row>
    <row r="43" spans="1:79" x14ac:dyDescent="0.25">
      <c r="A43" s="7" t="s">
        <v>49</v>
      </c>
      <c r="B43" s="1">
        <v>112513.907918895</v>
      </c>
      <c r="C43" s="1">
        <v>407515.04937235703</v>
      </c>
      <c r="D43" s="1">
        <v>74132.649836204495</v>
      </c>
      <c r="E43" s="1">
        <v>178901.97879221899</v>
      </c>
      <c r="F43" s="1">
        <v>45057.297592669202</v>
      </c>
      <c r="G43" s="1">
        <v>268883.84304752701</v>
      </c>
      <c r="H43" s="1">
        <v>58734.903265468798</v>
      </c>
      <c r="I43" s="1">
        <v>301372.63929686201</v>
      </c>
      <c r="J43" s="1">
        <v>49306.146964474297</v>
      </c>
      <c r="K43" s="1">
        <v>185923.10285665101</v>
      </c>
      <c r="L43" s="1">
        <v>74838.394392393995</v>
      </c>
      <c r="M43" s="1">
        <v>167120.797752857</v>
      </c>
      <c r="N43" s="1">
        <v>81583.581825090907</v>
      </c>
      <c r="O43" s="1">
        <v>427364.798946617</v>
      </c>
      <c r="P43" s="1">
        <v>43339.686660366198</v>
      </c>
      <c r="Q43" s="1">
        <v>483797.64166121901</v>
      </c>
      <c r="R43" s="1">
        <v>170777.57640249</v>
      </c>
      <c r="S43" s="1">
        <v>262370.64731786301</v>
      </c>
      <c r="U43" s="7" t="s">
        <v>49</v>
      </c>
      <c r="V43" s="1">
        <v>24524.2714153288</v>
      </c>
      <c r="W43" s="1">
        <v>90456.955070386393</v>
      </c>
      <c r="X43" s="1">
        <v>17371.882187304302</v>
      </c>
      <c r="Y43" s="1">
        <v>40884.107153197998</v>
      </c>
      <c r="Z43" s="1">
        <v>9885.7789796275301</v>
      </c>
      <c r="AA43" s="1">
        <v>60395.086432598597</v>
      </c>
      <c r="AB43" s="1">
        <v>13376.4048200382</v>
      </c>
      <c r="AC43" s="1">
        <v>71847.471645376805</v>
      </c>
      <c r="AD43" s="1">
        <v>11207.5119870076</v>
      </c>
      <c r="AE43" s="1">
        <v>42817.3648189214</v>
      </c>
      <c r="AF43" s="1">
        <v>16784.115166340998</v>
      </c>
      <c r="AG43" s="1">
        <v>36890.9363184182</v>
      </c>
      <c r="AH43" s="1">
        <v>18652.4062958752</v>
      </c>
      <c r="AI43" s="1">
        <v>95041.297085117199</v>
      </c>
      <c r="AJ43" s="1">
        <v>10015.2977595995</v>
      </c>
      <c r="AK43" s="1">
        <v>114243.133185206</v>
      </c>
      <c r="AL43" s="1">
        <v>38385.218964235202</v>
      </c>
      <c r="AM43" s="1">
        <v>59082.4251057289</v>
      </c>
      <c r="AN43" s="1"/>
      <c r="AO43" s="7" t="s">
        <v>49</v>
      </c>
      <c r="AP43" s="5">
        <f t="shared" si="18"/>
        <v>0.21796657736754624</v>
      </c>
      <c r="AQ43" s="5">
        <f t="shared" si="19"/>
        <v>0.22197206019680893</v>
      </c>
      <c r="AR43" s="5">
        <f t="shared" si="20"/>
        <v>0.23433510370514662</v>
      </c>
      <c r="AS43" s="5">
        <f t="shared" si="21"/>
        <v>0.22852797620914955</v>
      </c>
      <c r="AT43" s="5">
        <f t="shared" si="22"/>
        <v>0.21940461385407059</v>
      </c>
      <c r="AU43" s="5">
        <f t="shared" si="23"/>
        <v>0.22461404057633674</v>
      </c>
      <c r="AV43" s="5">
        <f t="shared" si="24"/>
        <v>0.22774200818174167</v>
      </c>
      <c r="AW43" s="5">
        <f t="shared" si="25"/>
        <v>0.23840077789744102</v>
      </c>
      <c r="AX43" s="5">
        <f t="shared" si="26"/>
        <v>0.22730455890383716</v>
      </c>
      <c r="AY43" s="5">
        <f t="shared" si="27"/>
        <v>0.23029609640246868</v>
      </c>
      <c r="AZ43" s="5">
        <f t="shared" si="28"/>
        <v>0.22427144920210645</v>
      </c>
      <c r="BA43" s="5">
        <f t="shared" si="29"/>
        <v>0.22074413726156075</v>
      </c>
      <c r="BB43" s="5">
        <f t="shared" si="30"/>
        <v>0.2286294114404607</v>
      </c>
      <c r="BC43" s="5">
        <f t="shared" si="31"/>
        <v>0.22238915633523901</v>
      </c>
      <c r="BD43" s="5">
        <f t="shared" si="32"/>
        <v>0.23108837491338882</v>
      </c>
      <c r="BE43" s="5">
        <f t="shared" si="33"/>
        <v>0.23613825977515854</v>
      </c>
      <c r="BF43" s="5">
        <f t="shared" si="34"/>
        <v>0.22476732468534746</v>
      </c>
      <c r="BG43" s="5">
        <f t="shared" si="35"/>
        <v>0.22518687097703549</v>
      </c>
      <c r="BI43" s="7" t="s">
        <v>49</v>
      </c>
      <c r="BJ43" s="5">
        <f t="shared" si="37"/>
        <v>-1.8682961476588357E-2</v>
      </c>
      <c r="BK43" s="5">
        <f t="shared" ref="BK43:BK47" si="38">IF(AQ20&lt;&gt;"",(AQ43-AQ20)/AQ20,"")</f>
        <v>-1.8208332980425328E-2</v>
      </c>
      <c r="BL43" s="5">
        <f t="shared" ref="BL43:BL47" si="39">IF(AR20&lt;&gt;"",(AR43-AR20)/AR20,"")</f>
        <v>-1.7153605247033677E-2</v>
      </c>
      <c r="BM43" s="5">
        <f t="shared" ref="BM43:BM47" si="40">IF(AS20&lt;&gt;"",(AS43-AS20)/AS20,"")</f>
        <v>-1.810944260540432E-2</v>
      </c>
      <c r="BN43" s="5">
        <f t="shared" ref="BN43:BN47" si="41">IF(AT20&lt;&gt;"",(AT43-AT20)/AT20,"")</f>
        <v>-1.8547014865491551E-2</v>
      </c>
      <c r="BO43" s="5">
        <f t="shared" ref="BO43:BO47" si="42">IF(AU20&lt;&gt;"",(AU43-AU20)/AU20,"")</f>
        <v>-1.7464455202630576E-2</v>
      </c>
      <c r="BP43" s="5">
        <f t="shared" ref="BP43:BP47" si="43">IF(AV20&lt;&gt;"",(AV43-AV20)/AV20,"")</f>
        <v>-1.6879582461257373E-2</v>
      </c>
      <c r="BQ43" s="5">
        <f t="shared" ref="BQ43:BQ47" si="44">IF(AW20&lt;&gt;"",(AW43-AW20)/AW20,"")</f>
        <v>-6.7081902761272662E-3</v>
      </c>
      <c r="BR43" s="5">
        <f t="shared" ref="BR43:BR47" si="45">IF(AX20&lt;&gt;"",(AX43-AX20)/AX20,"")</f>
        <v>-2.4122454723942203E-2</v>
      </c>
      <c r="BS43" s="5">
        <f t="shared" ref="BS43:BS47" si="46">IF(AY20&lt;&gt;"",(AY43-AY20)/AY20,"")</f>
        <v>-1.7608100207259093E-2</v>
      </c>
      <c r="BT43" s="5">
        <f t="shared" ref="BT43:BT47" si="47">IF(AZ20&lt;&gt;"",(AZ43-AZ20)/AZ20,"")</f>
        <v>-2.4707033688412979E-2</v>
      </c>
      <c r="BU43" s="5">
        <f t="shared" ref="BU43:BU47" si="48">IF(BA20&lt;&gt;"",(BA43-BA20)/BA20,"")</f>
        <v>-2.6915864869797444E-2</v>
      </c>
      <c r="BV43" s="5">
        <f t="shared" ref="BV43:BV47" si="49">IF(BB20&lt;&gt;"",(BB43-BB20)/BB20,"")</f>
        <v>-2.5079912408126424E-2</v>
      </c>
      <c r="BW43" s="5">
        <f t="shared" ref="BW43:BW47" si="50">IF(BC20&lt;&gt;"",(BC43-BC20)/BC20,"")</f>
        <v>-1.9736557204990561E-2</v>
      </c>
      <c r="BX43" s="5">
        <f t="shared" ref="BX43:BX47" si="51">IF(BD20&lt;&gt;"",(BD43-BD20)/BD20,"")</f>
        <v>-8.6659054380873735E-3</v>
      </c>
      <c r="BY43" s="5">
        <f t="shared" ref="BY43:BY47" si="52">IF(BE20&lt;&gt;"",(BE43-BE20)/BE20,"")</f>
        <v>-2.145784189263223E-2</v>
      </c>
      <c r="BZ43" s="5">
        <f t="shared" ref="BZ43:BZ47" si="53">IF(BF20&lt;&gt;"",(BF43-BF20)/BF20,"")</f>
        <v>-1.7938150761165037E-2</v>
      </c>
      <c r="CA43" s="5">
        <f t="shared" ref="CA43:CA47" si="54">IF(BG20&lt;&gt;"",(BG43-BG20)/BG20,"")</f>
        <v>-2.0453007813911642E-2</v>
      </c>
    </row>
    <row r="44" spans="1:79" x14ac:dyDescent="0.25">
      <c r="A44" s="7" t="s">
        <v>50</v>
      </c>
      <c r="B44" s="1">
        <v>1281.6352688276299</v>
      </c>
      <c r="C44" s="1">
        <v>8753.7424328572197</v>
      </c>
      <c r="D44" s="1">
        <v>2473.59093503855</v>
      </c>
      <c r="E44" s="1">
        <v>8882.0555921395007</v>
      </c>
      <c r="F44" s="1">
        <v>3667.87643936627</v>
      </c>
      <c r="G44" s="1">
        <v>8844.5019184423309</v>
      </c>
      <c r="H44" s="1">
        <v>1543.66392775692</v>
      </c>
      <c r="I44" s="1">
        <v>4161.0389011507696</v>
      </c>
      <c r="J44" s="1">
        <v>2566.6454222299999</v>
      </c>
      <c r="K44" s="1">
        <v>11355.247544277599</v>
      </c>
      <c r="L44" s="1">
        <v>4111.7116379098497</v>
      </c>
      <c r="M44" s="1">
        <v>5961.9722715586504</v>
      </c>
      <c r="N44" s="1">
        <v>2241.4608333803899</v>
      </c>
      <c r="O44" s="1">
        <v>24054.2544556674</v>
      </c>
      <c r="P44" s="1">
        <v>1383.5344695050201</v>
      </c>
      <c r="Q44" s="1">
        <v>104786.867838356</v>
      </c>
      <c r="R44" s="1">
        <v>27939.752173196601</v>
      </c>
      <c r="S44" s="1">
        <v>86379.809756417904</v>
      </c>
      <c r="U44" s="7" t="s">
        <v>50</v>
      </c>
      <c r="V44" s="1">
        <v>279.89040492118698</v>
      </c>
      <c r="W44" s="1">
        <v>1925.6352696512799</v>
      </c>
      <c r="X44" s="1">
        <v>583.28731480265105</v>
      </c>
      <c r="Y44" s="1">
        <v>2032.21791989451</v>
      </c>
      <c r="Z44" s="1">
        <v>776.53879499170296</v>
      </c>
      <c r="AA44" s="1">
        <v>1979.4452427679801</v>
      </c>
      <c r="AB44" s="1">
        <v>350.953432664025</v>
      </c>
      <c r="AC44" s="1">
        <v>903.31912213964301</v>
      </c>
      <c r="AD44" s="1">
        <v>539.02791882054703</v>
      </c>
      <c r="AE44" s="1">
        <v>2706.4420576839202</v>
      </c>
      <c r="AF44" s="1">
        <v>981.17514525549097</v>
      </c>
      <c r="AG44" s="1">
        <v>1347.6472892166601</v>
      </c>
      <c r="AH44" s="1">
        <v>509.62441642545701</v>
      </c>
      <c r="AI44" s="1">
        <v>5615.5008299170504</v>
      </c>
      <c r="AJ44" s="1">
        <v>337.14626885078098</v>
      </c>
      <c r="AK44" s="1">
        <v>22871.430910252901</v>
      </c>
      <c r="AL44" s="1">
        <v>5996.1014533432199</v>
      </c>
      <c r="AM44" s="1">
        <v>18963.8514763561</v>
      </c>
      <c r="AN44" s="1"/>
      <c r="AO44" s="7" t="s">
        <v>50</v>
      </c>
      <c r="AP44" s="5">
        <f t="shared" si="18"/>
        <v>0.21838537977908135</v>
      </c>
      <c r="AQ44" s="5">
        <f t="shared" si="19"/>
        <v>0.21997851598002216</v>
      </c>
      <c r="AR44" s="5">
        <f t="shared" si="20"/>
        <v>0.23580589116023776</v>
      </c>
      <c r="AS44" s="5">
        <f t="shared" si="21"/>
        <v>0.228800405358079</v>
      </c>
      <c r="AT44" s="5">
        <f t="shared" si="22"/>
        <v>0.21171345540905737</v>
      </c>
      <c r="AU44" s="5">
        <f t="shared" si="23"/>
        <v>0.22380516856924312</v>
      </c>
      <c r="AV44" s="5">
        <f t="shared" si="24"/>
        <v>0.22735093199592435</v>
      </c>
      <c r="AW44" s="5">
        <f t="shared" si="25"/>
        <v>0.21708980463744829</v>
      </c>
      <c r="AX44" s="5">
        <f t="shared" si="26"/>
        <v>0.21001261574815383</v>
      </c>
      <c r="AY44" s="5">
        <f t="shared" si="27"/>
        <v>0.23834284960593513</v>
      </c>
      <c r="AZ44" s="5">
        <f t="shared" si="28"/>
        <v>0.23862936695489234</v>
      </c>
      <c r="BA44" s="5">
        <f t="shared" si="29"/>
        <v>0.22604051609658726</v>
      </c>
      <c r="BB44" s="5">
        <f t="shared" si="30"/>
        <v>0.22736262389063597</v>
      </c>
      <c r="BC44" s="5">
        <f t="shared" si="31"/>
        <v>0.2334514603338283</v>
      </c>
      <c r="BD44" s="5">
        <f t="shared" si="32"/>
        <v>0.24368476267266406</v>
      </c>
      <c r="BE44" s="5">
        <f t="shared" si="33"/>
        <v>0.2182661948206556</v>
      </c>
      <c r="BF44" s="5">
        <f t="shared" si="34"/>
        <v>0.21460825479674264</v>
      </c>
      <c r="BG44" s="5">
        <f t="shared" si="35"/>
        <v>0.21954032464104972</v>
      </c>
      <c r="BI44" s="7" t="s">
        <v>50</v>
      </c>
      <c r="BJ44" s="5">
        <f t="shared" si="37"/>
        <v>-1.6868161158707387E-2</v>
      </c>
      <c r="BK44" s="5">
        <f t="shared" si="38"/>
        <v>-1.2738288141128091E-2</v>
      </c>
      <c r="BL44" s="5">
        <f t="shared" si="39"/>
        <v>-1.0435570234826263E-2</v>
      </c>
      <c r="BM44" s="5">
        <f t="shared" si="40"/>
        <v>-1.1193621658190083E-2</v>
      </c>
      <c r="BN44" s="5">
        <f t="shared" si="41"/>
        <v>-1.4573641850978069E-2</v>
      </c>
      <c r="BO44" s="5">
        <f t="shared" si="42"/>
        <v>-1.2349418707047432E-2</v>
      </c>
      <c r="BP44" s="5">
        <f t="shared" si="43"/>
        <v>-1.193261601586163E-2</v>
      </c>
      <c r="BQ44" s="5">
        <f t="shared" si="44"/>
        <v>-1.1885264715313579E-2</v>
      </c>
      <c r="BR44" s="5">
        <f t="shared" si="45"/>
        <v>-1.2499227967819179E-2</v>
      </c>
      <c r="BS44" s="5">
        <f t="shared" si="46"/>
        <v>-9.3986791026918568E-3</v>
      </c>
      <c r="BT44" s="5">
        <f t="shared" si="47"/>
        <v>-8.4323779965389308E-3</v>
      </c>
      <c r="BU44" s="5">
        <f t="shared" si="48"/>
        <v>-1.0918350888782864E-2</v>
      </c>
      <c r="BV44" s="5">
        <f t="shared" si="49"/>
        <v>-1.1407375227107979E-2</v>
      </c>
      <c r="BW44" s="5">
        <f t="shared" si="50"/>
        <v>-1.1364620246189446E-2</v>
      </c>
      <c r="BX44" s="5">
        <f t="shared" si="51"/>
        <v>-1.0465250416810857E-2</v>
      </c>
      <c r="BY44" s="5">
        <f t="shared" si="52"/>
        <v>-1.20994117644504E-2</v>
      </c>
      <c r="BZ44" s="5">
        <f t="shared" si="53"/>
        <v>-1.195036404772443E-2</v>
      </c>
      <c r="CA44" s="5">
        <f t="shared" si="54"/>
        <v>-1.3289688134433143E-2</v>
      </c>
    </row>
    <row r="45" spans="1:79" x14ac:dyDescent="0.25">
      <c r="A45" s="7" t="s">
        <v>51</v>
      </c>
      <c r="B45" s="1">
        <v>87364.189378895098</v>
      </c>
      <c r="C45" s="1">
        <v>297963.185223729</v>
      </c>
      <c r="D45" s="1">
        <v>49058.869269218099</v>
      </c>
      <c r="E45" s="1">
        <v>183574.024109433</v>
      </c>
      <c r="F45" s="1">
        <v>136109.01705590499</v>
      </c>
      <c r="G45" s="1">
        <v>360113.89906509803</v>
      </c>
      <c r="H45" s="1">
        <v>47702.423733382799</v>
      </c>
      <c r="I45" s="1">
        <v>222772.66457952</v>
      </c>
      <c r="J45" s="1">
        <v>83777.704781885404</v>
      </c>
      <c r="K45" s="1">
        <v>218933.304231794</v>
      </c>
      <c r="L45" s="1">
        <v>87265.564017365599</v>
      </c>
      <c r="M45" s="1">
        <v>205915.40548946001</v>
      </c>
      <c r="N45" s="1">
        <v>52666.281830227097</v>
      </c>
      <c r="O45" s="1">
        <v>670298.71741500997</v>
      </c>
      <c r="P45" s="1">
        <v>24470.867656316001</v>
      </c>
      <c r="Q45" s="1">
        <v>1616703.3363518601</v>
      </c>
      <c r="R45" s="1">
        <v>244172.86459095901</v>
      </c>
      <c r="S45" s="1">
        <v>1346454.5056101801</v>
      </c>
      <c r="U45" s="7" t="s">
        <v>51</v>
      </c>
      <c r="V45" s="1">
        <v>17933.009043432001</v>
      </c>
      <c r="W45" s="1">
        <v>63107.774466230301</v>
      </c>
      <c r="X45" s="1">
        <v>11002.120045428899</v>
      </c>
      <c r="Y45" s="1">
        <v>39874.473614296199</v>
      </c>
      <c r="Z45" s="1">
        <v>30952.803673973802</v>
      </c>
      <c r="AA45" s="1">
        <v>77903.087933335206</v>
      </c>
      <c r="AB45" s="1">
        <v>10245.9117476269</v>
      </c>
      <c r="AC45" s="1">
        <v>46897.837182504198</v>
      </c>
      <c r="AD45" s="1">
        <v>18345.3220224578</v>
      </c>
      <c r="AE45" s="1">
        <v>46930.711216877498</v>
      </c>
      <c r="AF45" s="1">
        <v>18647.2861103098</v>
      </c>
      <c r="AG45" s="1">
        <v>45263.4918468463</v>
      </c>
      <c r="AH45" s="1">
        <v>11332.9788304659</v>
      </c>
      <c r="AI45" s="1">
        <v>144364.625538338</v>
      </c>
      <c r="AJ45" s="1">
        <v>5462.3257986238395</v>
      </c>
      <c r="AK45" s="1">
        <v>348679.84227103001</v>
      </c>
      <c r="AL45" s="1">
        <v>52699.957859497503</v>
      </c>
      <c r="AM45" s="1">
        <v>295550.92461619503</v>
      </c>
      <c r="AN45" s="1"/>
      <c r="AO45" s="7" t="s">
        <v>51</v>
      </c>
      <c r="AP45" s="5">
        <f t="shared" si="18"/>
        <v>0.20526727450829121</v>
      </c>
      <c r="AQ45" s="5">
        <f t="shared" si="19"/>
        <v>0.21179722058228476</v>
      </c>
      <c r="AR45" s="5">
        <f t="shared" si="20"/>
        <v>0.22426362876512851</v>
      </c>
      <c r="AS45" s="5">
        <f t="shared" si="21"/>
        <v>0.21721196017649014</v>
      </c>
      <c r="AT45" s="5">
        <f t="shared" si="22"/>
        <v>0.22741185223063029</v>
      </c>
      <c r="AU45" s="5">
        <f t="shared" si="23"/>
        <v>0.21632902294407863</v>
      </c>
      <c r="AV45" s="5">
        <f t="shared" si="24"/>
        <v>0.21478807460377894</v>
      </c>
      <c r="AW45" s="5">
        <f t="shared" si="25"/>
        <v>0.21051881419573246</v>
      </c>
      <c r="AX45" s="5">
        <f t="shared" si="26"/>
        <v>0.21897618310527486</v>
      </c>
      <c r="AY45" s="5">
        <f t="shared" si="27"/>
        <v>0.21436076791308992</v>
      </c>
      <c r="AZ45" s="5">
        <f t="shared" si="28"/>
        <v>0.21368435900556426</v>
      </c>
      <c r="BA45" s="5">
        <f t="shared" si="29"/>
        <v>0.21981595665101006</v>
      </c>
      <c r="BB45" s="5">
        <f t="shared" si="30"/>
        <v>0.21518471470984857</v>
      </c>
      <c r="BC45" s="5">
        <f t="shared" si="31"/>
        <v>0.21537356672123217</v>
      </c>
      <c r="BD45" s="5">
        <f t="shared" si="32"/>
        <v>0.22321749581339417</v>
      </c>
      <c r="BE45" s="5">
        <f t="shared" si="33"/>
        <v>0.21567336098769771</v>
      </c>
      <c r="BF45" s="5">
        <f t="shared" si="34"/>
        <v>0.21583052624533458</v>
      </c>
      <c r="BG45" s="5">
        <f t="shared" si="35"/>
        <v>0.21950309006709337</v>
      </c>
      <c r="BI45" s="7" t="s">
        <v>51</v>
      </c>
      <c r="BJ45" s="5">
        <f t="shared" si="37"/>
        <v>-1.6044374234905359E-2</v>
      </c>
      <c r="BK45" s="5">
        <f t="shared" si="38"/>
        <v>-1.7120042487361584E-2</v>
      </c>
      <c r="BL45" s="5">
        <f t="shared" si="39"/>
        <v>-1.774615804657742E-2</v>
      </c>
      <c r="BM45" s="5">
        <f t="shared" si="40"/>
        <v>-1.8186970192981548E-2</v>
      </c>
      <c r="BN45" s="5">
        <f t="shared" si="41"/>
        <v>-1.4557782863724673E-2</v>
      </c>
      <c r="BO45" s="5">
        <f t="shared" si="42"/>
        <v>-1.3321761102743173E-2</v>
      </c>
      <c r="BP45" s="5">
        <f t="shared" si="43"/>
        <v>-1.7635797738429621E-2</v>
      </c>
      <c r="BQ45" s="5">
        <f t="shared" si="44"/>
        <v>-1.9893199663880635E-2</v>
      </c>
      <c r="BR45" s="5">
        <f t="shared" si="45"/>
        <v>-1.7324024726759282E-2</v>
      </c>
      <c r="BS45" s="5">
        <f t="shared" si="46"/>
        <v>-1.74686341042102E-2</v>
      </c>
      <c r="BT45" s="5">
        <f t="shared" si="47"/>
        <v>-1.7407812295535938E-2</v>
      </c>
      <c r="BU45" s="5">
        <f t="shared" si="48"/>
        <v>-2.1212203564543154E-2</v>
      </c>
      <c r="BV45" s="5">
        <f t="shared" si="49"/>
        <v>-2.0886467553051107E-2</v>
      </c>
      <c r="BW45" s="5">
        <f t="shared" si="50"/>
        <v>-1.8607505741283486E-2</v>
      </c>
      <c r="BX45" s="5">
        <f t="shared" si="51"/>
        <v>-1.9602337160464382E-2</v>
      </c>
      <c r="BY45" s="5">
        <f t="shared" si="52"/>
        <v>-1.8809278751774051E-2</v>
      </c>
      <c r="BZ45" s="5">
        <f t="shared" si="53"/>
        <v>-1.8765312754053284E-2</v>
      </c>
      <c r="CA45" s="5">
        <f t="shared" si="54"/>
        <v>-1.4987085643105523E-2</v>
      </c>
    </row>
    <row r="46" spans="1:79" x14ac:dyDescent="0.25">
      <c r="A46" s="7" t="s">
        <v>52</v>
      </c>
      <c r="B46" s="1">
        <v>349552.63792302099</v>
      </c>
      <c r="C46" s="1">
        <v>9266.0898904134792</v>
      </c>
      <c r="D46" s="1">
        <v>277.71064608528599</v>
      </c>
      <c r="E46" s="1">
        <v>12972.8676398113</v>
      </c>
      <c r="F46" s="1">
        <v>39318.887836387999</v>
      </c>
      <c r="G46" s="1">
        <v>74545.484262344893</v>
      </c>
      <c r="H46" s="1">
        <v>282.59795788330001</v>
      </c>
      <c r="I46" s="1">
        <v>374.601535096102</v>
      </c>
      <c r="J46" s="1">
        <v>37.354249554109202</v>
      </c>
      <c r="K46" s="1">
        <v>1675.7394277982401</v>
      </c>
      <c r="L46" s="1">
        <v>238.81036612279101</v>
      </c>
      <c r="M46" s="1">
        <v>341.12616754868498</v>
      </c>
      <c r="N46" s="1">
        <v>3484.6786690614799</v>
      </c>
      <c r="O46" s="1">
        <v>10058.3172488694</v>
      </c>
      <c r="P46" s="1">
        <v>19.033870390194199</v>
      </c>
      <c r="Q46" s="1">
        <v>6740.0810281918202</v>
      </c>
      <c r="R46" s="1">
        <v>2217.8769635249</v>
      </c>
      <c r="S46" s="1">
        <v>1310.1548679104201</v>
      </c>
      <c r="U46" s="7" t="s">
        <v>52</v>
      </c>
      <c r="V46" s="1">
        <v>123432.443793552</v>
      </c>
      <c r="W46" s="1">
        <v>2448.5337219865601</v>
      </c>
      <c r="X46" s="1">
        <v>83.952058119576606</v>
      </c>
      <c r="Y46" s="1">
        <v>3436.6912642459802</v>
      </c>
      <c r="Z46" s="1">
        <v>9707.8066641162004</v>
      </c>
      <c r="AA46" s="1">
        <v>24158.546817380098</v>
      </c>
      <c r="AB46" s="1">
        <v>123.053091320875</v>
      </c>
      <c r="AC46" s="1">
        <v>97.942594781891003</v>
      </c>
      <c r="AD46" s="1">
        <v>12.7125639640636</v>
      </c>
      <c r="AE46" s="1">
        <v>455.201173259619</v>
      </c>
      <c r="AF46" s="1">
        <v>86.614182414139293</v>
      </c>
      <c r="AG46" s="1">
        <v>111.619716131695</v>
      </c>
      <c r="AH46" s="1">
        <v>928.22186936206299</v>
      </c>
      <c r="AI46" s="1">
        <v>4068.0624374579502</v>
      </c>
      <c r="AJ46" s="1">
        <v>6.7226765119285297</v>
      </c>
      <c r="AK46" s="1">
        <v>1910.00082703052</v>
      </c>
      <c r="AL46" s="1">
        <v>594.83891550210899</v>
      </c>
      <c r="AM46" s="1">
        <v>453.79101110933499</v>
      </c>
      <c r="AN46" s="1"/>
      <c r="AO46" s="7" t="s">
        <v>52</v>
      </c>
      <c r="AP46" s="5">
        <f t="shared" si="18"/>
        <v>0.35311546932377741</v>
      </c>
      <c r="AQ46" s="5">
        <f t="shared" si="19"/>
        <v>0.26424670502276981</v>
      </c>
      <c r="AR46" s="5">
        <f t="shared" si="20"/>
        <v>0.30230046742174449</v>
      </c>
      <c r="AS46" s="5">
        <f t="shared" si="21"/>
        <v>0.26491376923475413</v>
      </c>
      <c r="AT46" s="5">
        <f t="shared" si="22"/>
        <v>0.24689931985136232</v>
      </c>
      <c r="AU46" s="5">
        <f t="shared" si="23"/>
        <v>0.324077937871594</v>
      </c>
      <c r="AV46" s="5">
        <f t="shared" si="24"/>
        <v>0.43543517526651865</v>
      </c>
      <c r="AW46" s="5">
        <f t="shared" si="25"/>
        <v>0.26145807105879681</v>
      </c>
      <c r="AX46" s="5">
        <f t="shared" si="26"/>
        <v>0.34032443740166474</v>
      </c>
      <c r="AY46" s="5">
        <f t="shared" si="27"/>
        <v>0.27164197828639114</v>
      </c>
      <c r="AZ46" s="5">
        <f t="shared" si="28"/>
        <v>0.36269021240729643</v>
      </c>
      <c r="BA46" s="5">
        <f t="shared" si="29"/>
        <v>0.32720948068507472</v>
      </c>
      <c r="BB46" s="5">
        <f t="shared" si="30"/>
        <v>0.26637229928923656</v>
      </c>
      <c r="BC46" s="5">
        <f t="shared" si="31"/>
        <v>0.40444761651510036</v>
      </c>
      <c r="BD46" s="5">
        <f t="shared" si="32"/>
        <v>0.35319545495023935</v>
      </c>
      <c r="BE46" s="5">
        <f t="shared" si="33"/>
        <v>0.28337950523762784</v>
      </c>
      <c r="BF46" s="5">
        <f t="shared" si="34"/>
        <v>0.26820194505141709</v>
      </c>
      <c r="BG46" s="5">
        <f t="shared" si="35"/>
        <v>0.34636440486848025</v>
      </c>
      <c r="BI46" s="7" t="s">
        <v>52</v>
      </c>
      <c r="BJ46" s="5">
        <f t="shared" si="37"/>
        <v>3.0399883909469775E-3</v>
      </c>
      <c r="BK46" s="5">
        <f t="shared" si="38"/>
        <v>-2.4602785486513186E-3</v>
      </c>
      <c r="BL46" s="5">
        <f t="shared" si="39"/>
        <v>-9.2073979914844718E-3</v>
      </c>
      <c r="BM46" s="5">
        <f t="shared" si="40"/>
        <v>-1.196226533264582E-2</v>
      </c>
      <c r="BN46" s="5">
        <f t="shared" si="41"/>
        <v>-3.7183646204119662E-3</v>
      </c>
      <c r="BO46" s="5">
        <f t="shared" si="42"/>
        <v>-3.8208037855269703E-4</v>
      </c>
      <c r="BP46" s="5">
        <f t="shared" si="43"/>
        <v>-6.2661538630008964E-4</v>
      </c>
      <c r="BQ46" s="5">
        <f t="shared" si="44"/>
        <v>-2.5590461165320684E-3</v>
      </c>
      <c r="BR46" s="5">
        <f t="shared" si="45"/>
        <v>-9.5099839104040794E-4</v>
      </c>
      <c r="BS46" s="5">
        <f t="shared" si="46"/>
        <v>-2.549628847897114E-3</v>
      </c>
      <c r="BT46" s="5">
        <f t="shared" si="47"/>
        <v>1.5538754209722257E-4</v>
      </c>
      <c r="BU46" s="5">
        <f t="shared" si="48"/>
        <v>-4.0670167774410479E-3</v>
      </c>
      <c r="BV46" s="5">
        <f t="shared" si="49"/>
        <v>-1.918596228467369E-3</v>
      </c>
      <c r="BW46" s="5">
        <f t="shared" si="50"/>
        <v>-8.6362971447711981E-4</v>
      </c>
      <c r="BX46" s="5">
        <f t="shared" si="51"/>
        <v>9.7801143147194344E-4</v>
      </c>
      <c r="BY46" s="5">
        <f t="shared" si="52"/>
        <v>-1.9712065526145597E-3</v>
      </c>
      <c r="BZ46" s="5">
        <f t="shared" si="53"/>
        <v>-2.0719731584183821E-3</v>
      </c>
      <c r="CA46" s="5">
        <f t="shared" si="54"/>
        <v>6.2145972932342445E-4</v>
      </c>
    </row>
    <row r="47" spans="1:79" x14ac:dyDescent="0.25">
      <c r="A47" s="7" t="s">
        <v>53</v>
      </c>
      <c r="B47" s="1">
        <v>564681.58290033997</v>
      </c>
      <c r="C47" s="1">
        <v>870107.45645052195</v>
      </c>
      <c r="D47" s="1">
        <v>200226.36319250101</v>
      </c>
      <c r="E47" s="1">
        <v>988241.24823936599</v>
      </c>
      <c r="F47" s="1">
        <v>443096.39667738799</v>
      </c>
      <c r="G47" s="1">
        <v>1531990.43404939</v>
      </c>
      <c r="H47" s="1">
        <v>455572.83132361801</v>
      </c>
      <c r="I47" s="1">
        <v>304315.120094668</v>
      </c>
      <c r="J47" s="1">
        <v>117652.77350508299</v>
      </c>
      <c r="K47" s="1">
        <v>344066.71278030099</v>
      </c>
      <c r="L47" s="1">
        <v>134110.36859474401</v>
      </c>
      <c r="M47" s="1">
        <v>147840.886384691</v>
      </c>
      <c r="N47" s="1">
        <v>106990.05623819301</v>
      </c>
      <c r="O47" s="1">
        <v>664175.86085941806</v>
      </c>
      <c r="P47" s="1">
        <v>37696.560396655703</v>
      </c>
      <c r="Q47" s="1">
        <v>1752250.19238489</v>
      </c>
      <c r="R47" s="1">
        <v>528061.97540410503</v>
      </c>
      <c r="S47" s="1">
        <v>1861205.0167136299</v>
      </c>
      <c r="U47" s="7" t="s">
        <v>53</v>
      </c>
      <c r="V47" s="1">
        <v>91042.985705797895</v>
      </c>
      <c r="W47" s="1">
        <v>111367.367232401</v>
      </c>
      <c r="X47" s="1">
        <v>30770.508031171499</v>
      </c>
      <c r="Y47" s="1">
        <v>128430.64783365899</v>
      </c>
      <c r="Z47" s="1">
        <v>50960.8463564146</v>
      </c>
      <c r="AA47" s="1">
        <v>235211.63072044699</v>
      </c>
      <c r="AB47" s="1">
        <v>54579.601487153603</v>
      </c>
      <c r="AC47" s="1">
        <v>36124.1232898956</v>
      </c>
      <c r="AD47" s="1">
        <v>14878.740682351299</v>
      </c>
      <c r="AE47" s="1">
        <v>47670.9692378701</v>
      </c>
      <c r="AF47" s="1">
        <v>18338.679529530498</v>
      </c>
      <c r="AG47" s="1">
        <v>19067.986098990899</v>
      </c>
      <c r="AH47" s="1">
        <v>15483.503981494099</v>
      </c>
      <c r="AI47" s="1">
        <v>121927.390365496</v>
      </c>
      <c r="AJ47" s="1">
        <v>5585.2840759020901</v>
      </c>
      <c r="AK47" s="1">
        <v>264342.02287314797</v>
      </c>
      <c r="AL47" s="1">
        <v>74432.259627888707</v>
      </c>
      <c r="AM47" s="1">
        <v>230968.706587872</v>
      </c>
      <c r="AN47" s="1"/>
      <c r="AO47" s="7" t="s">
        <v>53</v>
      </c>
      <c r="AP47" s="5">
        <f t="shared" si="18"/>
        <v>0.16122889157847028</v>
      </c>
      <c r="AQ47" s="5">
        <f t="shared" si="19"/>
        <v>0.12799265930521747</v>
      </c>
      <c r="AR47" s="5">
        <f t="shared" si="20"/>
        <v>0.15367860425846228</v>
      </c>
      <c r="AS47" s="5">
        <f t="shared" si="21"/>
        <v>0.12995880111508085</v>
      </c>
      <c r="AT47" s="5">
        <f t="shared" si="22"/>
        <v>0.11501074425012409</v>
      </c>
      <c r="AU47" s="5">
        <f t="shared" si="23"/>
        <v>0.15353335470818219</v>
      </c>
      <c r="AV47" s="5">
        <f t="shared" si="24"/>
        <v>0.11980433804311469</v>
      </c>
      <c r="AW47" s="5">
        <f t="shared" si="25"/>
        <v>0.11870630443422565</v>
      </c>
      <c r="AX47" s="5">
        <f t="shared" si="26"/>
        <v>0.12646315287848686</v>
      </c>
      <c r="AY47" s="5">
        <f t="shared" si="27"/>
        <v>0.13855152930271908</v>
      </c>
      <c r="AZ47" s="5">
        <f t="shared" si="28"/>
        <v>0.1367431893722289</v>
      </c>
      <c r="BA47" s="5">
        <f t="shared" si="29"/>
        <v>0.12897640541314692</v>
      </c>
      <c r="BB47" s="5">
        <f t="shared" si="30"/>
        <v>0.14471909377281775</v>
      </c>
      <c r="BC47" s="5">
        <f t="shared" si="31"/>
        <v>0.18357696741300811</v>
      </c>
      <c r="BD47" s="5">
        <f t="shared" si="32"/>
        <v>0.14816428918532301</v>
      </c>
      <c r="BE47" s="5">
        <f t="shared" si="33"/>
        <v>0.15085860684846997</v>
      </c>
      <c r="BF47" s="5">
        <f t="shared" si="34"/>
        <v>0.14095364388039611</v>
      </c>
      <c r="BG47" s="5">
        <f t="shared" si="35"/>
        <v>0.12409632711806164</v>
      </c>
      <c r="BI47" s="7" t="s">
        <v>53</v>
      </c>
      <c r="BJ47" s="5">
        <f t="shared" si="37"/>
        <v>-1.2296741244356672E-2</v>
      </c>
      <c r="BK47" s="5">
        <f t="shared" si="38"/>
        <v>-1.1593427457519095E-2</v>
      </c>
      <c r="BL47" s="5">
        <f t="shared" si="39"/>
        <v>-1.1776160177245859E-2</v>
      </c>
      <c r="BM47" s="5">
        <f t="shared" si="40"/>
        <v>5.1364745218194733E-3</v>
      </c>
      <c r="BN47" s="5">
        <f t="shared" si="41"/>
        <v>-1.8344195259628403E-2</v>
      </c>
      <c r="BO47" s="5">
        <f t="shared" si="42"/>
        <v>-3.5494179155408211E-3</v>
      </c>
      <c r="BP47" s="5">
        <f t="shared" si="43"/>
        <v>-8.2131353710104219E-3</v>
      </c>
      <c r="BQ47" s="5">
        <f t="shared" si="44"/>
        <v>-4.6115648268808132E-3</v>
      </c>
      <c r="BR47" s="5">
        <f t="shared" si="45"/>
        <v>-9.9604476539509844E-3</v>
      </c>
      <c r="BS47" s="5">
        <f t="shared" si="46"/>
        <v>-8.770205236668811E-3</v>
      </c>
      <c r="BT47" s="5">
        <f t="shared" si="47"/>
        <v>-3.6491249015499112E-3</v>
      </c>
      <c r="BU47" s="5">
        <f t="shared" si="48"/>
        <v>-9.6592592207142246E-3</v>
      </c>
      <c r="BV47" s="5">
        <f t="shared" si="49"/>
        <v>-7.9025057007064206E-3</v>
      </c>
      <c r="BW47" s="5">
        <f t="shared" si="50"/>
        <v>-2.1254874302789341E-3</v>
      </c>
      <c r="BX47" s="5">
        <f t="shared" si="51"/>
        <v>-1.2895425694802488E-2</v>
      </c>
      <c r="BY47" s="5">
        <f t="shared" si="52"/>
        <v>-8.2058692775921257E-3</v>
      </c>
      <c r="BZ47" s="5">
        <f t="shared" si="53"/>
        <v>-9.9724385757646253E-3</v>
      </c>
      <c r="CA47" s="5">
        <f t="shared" si="54"/>
        <v>-8.5672563686633573E-3</v>
      </c>
    </row>
    <row r="51" spans="1:12" x14ac:dyDescent="0.25">
      <c r="D51" s="8"/>
    </row>
    <row r="52" spans="1:12" ht="18.75" x14ac:dyDescent="0.3">
      <c r="A52" s="23" t="s">
        <v>105</v>
      </c>
      <c r="J52" s="13" t="s">
        <v>109</v>
      </c>
      <c r="K52" s="14">
        <v>500000</v>
      </c>
    </row>
    <row r="53" spans="1:12" x14ac:dyDescent="0.25">
      <c r="A53" s="12" t="s">
        <v>75</v>
      </c>
      <c r="D53" s="7" t="s">
        <v>16</v>
      </c>
      <c r="E53" s="7" t="s">
        <v>73</v>
      </c>
      <c r="F53" s="7" t="s">
        <v>16</v>
      </c>
      <c r="G53" s="7" t="s">
        <v>73</v>
      </c>
      <c r="H53" s="7" t="s">
        <v>75</v>
      </c>
      <c r="I53" s="7" t="s">
        <v>53</v>
      </c>
      <c r="J53" s="7" t="s">
        <v>76</v>
      </c>
      <c r="K53" s="7" t="s">
        <v>91</v>
      </c>
      <c r="L53" s="7" t="s">
        <v>76</v>
      </c>
    </row>
    <row r="54" spans="1:12" x14ac:dyDescent="0.25">
      <c r="A54" s="7" t="b">
        <v>1</v>
      </c>
      <c r="B54" s="7">
        <v>1</v>
      </c>
      <c r="C54" s="7">
        <v>1</v>
      </c>
      <c r="D54" s="1">
        <f ca="1">INDIRECT(ADDRESS(C54+4,B54+1,,,))</f>
        <v>629772.57479735499</v>
      </c>
      <c r="E54" s="1">
        <f ca="1">INDIRECT(ADDRESS(C54+27,B54+1,,,))</f>
        <v>409565.071836302</v>
      </c>
      <c r="F54" s="1">
        <f t="shared" ref="F54:F117" si="55">IF($A54,0,IF($C54&lt;20,D54,0))</f>
        <v>0</v>
      </c>
      <c r="G54" s="1" t="str">
        <f t="shared" ref="G54:G117" si="56">IF($A54,"",IF($C54&lt;20,D54-E54,""))</f>
        <v/>
      </c>
      <c r="H54" s="1">
        <f t="shared" ref="H54:H117" ca="1" si="57">IF(A54,D54,"")</f>
        <v>629772.57479735499</v>
      </c>
      <c r="I54" s="1" t="str">
        <f t="shared" ref="I54:I117" si="58">IF(C54=20,D54,"")</f>
        <v/>
      </c>
      <c r="J54" s="6">
        <f t="shared" ref="J54:J117" ca="1" si="59">INDIRECT(ADDRESS(C54+27,B54+61,,,))</f>
        <v>-2.6929323866933998E-2</v>
      </c>
      <c r="K54" s="5" t="str">
        <f t="shared" ref="K54:K117" si="60">IF(F54&gt;criteriaEU,G54/D54,"")</f>
        <v/>
      </c>
      <c r="L54" s="5" t="str">
        <f t="shared" ref="L54:L117" si="61">IF(K54&lt;&gt;"",J54,"")</f>
        <v/>
      </c>
    </row>
    <row r="55" spans="1:12" x14ac:dyDescent="0.25">
      <c r="B55" s="7">
        <v>1</v>
      </c>
      <c r="C55" s="7">
        <v>2</v>
      </c>
      <c r="D55" s="1">
        <f ca="1">INDIRECT(ADDRESS(C55+4,B55+1,,,))</f>
        <v>364767.37485701701</v>
      </c>
      <c r="E55" s="1">
        <f t="shared" ref="E55:E118" ca="1" si="62">INDIRECT(ADDRESS(C55+27,B55+1,,,))</f>
        <v>269588.04527272203</v>
      </c>
      <c r="F55" s="1">
        <f t="shared" ca="1" si="55"/>
        <v>364767.37485701701</v>
      </c>
      <c r="G55" s="1">
        <f t="shared" ca="1" si="56"/>
        <v>95179.329584294988</v>
      </c>
      <c r="H55" s="1" t="str">
        <f t="shared" si="57"/>
        <v/>
      </c>
      <c r="I55" s="1" t="str">
        <f t="shared" si="58"/>
        <v/>
      </c>
      <c r="J55" s="6">
        <f t="shared" ca="1" si="59"/>
        <v>-6.9152443073622234E-3</v>
      </c>
      <c r="K55" s="5" t="str">
        <f t="shared" ca="1" si="60"/>
        <v/>
      </c>
      <c r="L55" s="5" t="str">
        <f t="shared" ca="1" si="61"/>
        <v/>
      </c>
    </row>
    <row r="56" spans="1:12" x14ac:dyDescent="0.25">
      <c r="B56" s="7">
        <v>1</v>
      </c>
      <c r="C56" s="7">
        <v>3</v>
      </c>
      <c r="D56" s="1">
        <f t="shared" ref="D56:D118" ca="1" si="63">INDIRECT(ADDRESS(C56+4,B56+1,,,))</f>
        <v>10769.742314810501</v>
      </c>
      <c r="E56" s="1">
        <f t="shared" ca="1" si="62"/>
        <v>7918.3253759433301</v>
      </c>
      <c r="F56" s="1">
        <f t="shared" ca="1" si="55"/>
        <v>10769.742314810501</v>
      </c>
      <c r="G56" s="1">
        <f t="shared" ca="1" si="56"/>
        <v>2851.4169388671708</v>
      </c>
      <c r="H56" s="1" t="str">
        <f t="shared" si="57"/>
        <v/>
      </c>
      <c r="I56" s="1" t="str">
        <f t="shared" si="58"/>
        <v/>
      </c>
      <c r="J56" s="6">
        <f t="shared" ca="1" si="59"/>
        <v>-6.9197819056799805E-3</v>
      </c>
      <c r="K56" s="5" t="str">
        <f t="shared" ca="1" si="60"/>
        <v/>
      </c>
      <c r="L56" s="5" t="str">
        <f t="shared" ca="1" si="61"/>
        <v/>
      </c>
    </row>
    <row r="57" spans="1:12" x14ac:dyDescent="0.25">
      <c r="B57" s="7">
        <v>1</v>
      </c>
      <c r="C57" s="7">
        <v>4</v>
      </c>
      <c r="D57" s="1">
        <f t="shared" ca="1" si="63"/>
        <v>64617.093326223199</v>
      </c>
      <c r="E57" s="1">
        <f t="shared" ca="1" si="62"/>
        <v>44217.925651480597</v>
      </c>
      <c r="F57" s="1">
        <f t="shared" ca="1" si="55"/>
        <v>64617.093326223199</v>
      </c>
      <c r="G57" s="1">
        <f t="shared" ca="1" si="56"/>
        <v>20399.167674742603</v>
      </c>
      <c r="H57" s="1" t="str">
        <f t="shared" si="57"/>
        <v/>
      </c>
      <c r="I57" s="1" t="str">
        <f t="shared" si="58"/>
        <v/>
      </c>
      <c r="J57" s="6">
        <f t="shared" ca="1" si="59"/>
        <v>8.5376939066235634E-3</v>
      </c>
      <c r="K57" s="5" t="str">
        <f t="shared" ca="1" si="60"/>
        <v/>
      </c>
      <c r="L57" s="5" t="str">
        <f t="shared" ca="1" si="61"/>
        <v/>
      </c>
    </row>
    <row r="58" spans="1:12" x14ac:dyDescent="0.25">
      <c r="B58" s="7">
        <v>1</v>
      </c>
      <c r="C58" s="7">
        <v>5</v>
      </c>
      <c r="D58" s="1">
        <f t="shared" ca="1" si="63"/>
        <v>562632.980005524</v>
      </c>
      <c r="E58" s="1">
        <f t="shared" ca="1" si="62"/>
        <v>421458.05233157502</v>
      </c>
      <c r="F58" s="1">
        <f t="shared" ca="1" si="55"/>
        <v>562632.980005524</v>
      </c>
      <c r="G58" s="1">
        <f t="shared" ca="1" si="56"/>
        <v>141174.92767394899</v>
      </c>
      <c r="H58" s="1" t="str">
        <f t="shared" si="57"/>
        <v/>
      </c>
      <c r="I58" s="1" t="str">
        <f t="shared" si="58"/>
        <v/>
      </c>
      <c r="J58" s="6">
        <f t="shared" ca="1" si="59"/>
        <v>-3.7413152486877512E-3</v>
      </c>
      <c r="K58" s="5">
        <f t="shared" ca="1" si="60"/>
        <v>0.2509183298721005</v>
      </c>
      <c r="L58" s="5">
        <f t="shared" ca="1" si="61"/>
        <v>-3.7413152486877512E-3</v>
      </c>
    </row>
    <row r="59" spans="1:12" x14ac:dyDescent="0.25">
      <c r="B59" s="7">
        <v>1</v>
      </c>
      <c r="C59" s="7">
        <v>6</v>
      </c>
      <c r="D59" s="1">
        <f t="shared" ca="1" si="63"/>
        <v>35220.2882215594</v>
      </c>
      <c r="E59" s="1">
        <f t="shared" ca="1" si="62"/>
        <v>25719.1881084735</v>
      </c>
      <c r="F59" s="1">
        <f t="shared" ca="1" si="55"/>
        <v>35220.2882215594</v>
      </c>
      <c r="G59" s="1">
        <f t="shared" ca="1" si="56"/>
        <v>9501.1001130859004</v>
      </c>
      <c r="H59" s="1" t="str">
        <f t="shared" si="57"/>
        <v/>
      </c>
      <c r="I59" s="1" t="str">
        <f t="shared" si="58"/>
        <v/>
      </c>
      <c r="J59" s="6">
        <f t="shared" ca="1" si="59"/>
        <v>-7.1691189275137667E-3</v>
      </c>
      <c r="K59" s="5" t="str">
        <f t="shared" ca="1" si="60"/>
        <v/>
      </c>
      <c r="L59" s="5" t="str">
        <f t="shared" ca="1" si="61"/>
        <v/>
      </c>
    </row>
    <row r="60" spans="1:12" x14ac:dyDescent="0.25">
      <c r="B60" s="7">
        <v>1</v>
      </c>
      <c r="C60" s="7">
        <v>7</v>
      </c>
      <c r="D60" s="1">
        <f t="shared" ca="1" si="63"/>
        <v>13200.934098504</v>
      </c>
      <c r="E60" s="1">
        <f t="shared" ca="1" si="62"/>
        <v>9474.2083074011207</v>
      </c>
      <c r="F60" s="1">
        <f t="shared" ca="1" si="55"/>
        <v>13200.934098504</v>
      </c>
      <c r="G60" s="1">
        <f t="shared" ca="1" si="56"/>
        <v>3726.7257911028792</v>
      </c>
      <c r="H60" s="1" t="str">
        <f t="shared" si="57"/>
        <v/>
      </c>
      <c r="I60" s="1" t="str">
        <f t="shared" si="58"/>
        <v/>
      </c>
      <c r="J60" s="6">
        <f t="shared" ca="1" si="59"/>
        <v>-5.1067807553024942E-3</v>
      </c>
      <c r="K60" s="5" t="str">
        <f t="shared" ca="1" si="60"/>
        <v/>
      </c>
      <c r="L60" s="5" t="str">
        <f t="shared" ca="1" si="61"/>
        <v/>
      </c>
    </row>
    <row r="61" spans="1:12" x14ac:dyDescent="0.25">
      <c r="B61" s="7">
        <v>1</v>
      </c>
      <c r="C61" s="7">
        <v>8</v>
      </c>
      <c r="D61" s="1">
        <f t="shared" ca="1" si="63"/>
        <v>16136.1192757564</v>
      </c>
      <c r="E61" s="1">
        <f t="shared" ca="1" si="62"/>
        <v>19978.8719921396</v>
      </c>
      <c r="F61" s="1">
        <f t="shared" ca="1" si="55"/>
        <v>16136.1192757564</v>
      </c>
      <c r="G61" s="1">
        <f t="shared" ca="1" si="56"/>
        <v>-3842.7527163832001</v>
      </c>
      <c r="H61" s="1" t="str">
        <f t="shared" si="57"/>
        <v/>
      </c>
      <c r="I61" s="1" t="str">
        <f t="shared" si="58"/>
        <v/>
      </c>
      <c r="J61" s="6">
        <f t="shared" ca="1" si="59"/>
        <v>-1.1608184989814436E-2</v>
      </c>
      <c r="K61" s="5" t="str">
        <f t="shared" ca="1" si="60"/>
        <v/>
      </c>
      <c r="L61" s="5" t="str">
        <f t="shared" ca="1" si="61"/>
        <v/>
      </c>
    </row>
    <row r="62" spans="1:12" x14ac:dyDescent="0.25">
      <c r="B62" s="7">
        <v>1</v>
      </c>
      <c r="C62" s="7">
        <v>9</v>
      </c>
      <c r="D62" s="1">
        <f t="shared" ca="1" si="63"/>
        <v>69264.235661511397</v>
      </c>
      <c r="E62" s="1">
        <f t="shared" ca="1" si="62"/>
        <v>96433.741648353694</v>
      </c>
      <c r="F62" s="1">
        <f t="shared" ca="1" si="55"/>
        <v>69264.235661511397</v>
      </c>
      <c r="G62" s="1">
        <f t="shared" ca="1" si="56"/>
        <v>-27169.505986842298</v>
      </c>
      <c r="H62" s="1" t="str">
        <f t="shared" si="57"/>
        <v/>
      </c>
      <c r="I62" s="1" t="str">
        <f t="shared" si="58"/>
        <v/>
      </c>
      <c r="J62" s="6">
        <f t="shared" ca="1" si="59"/>
        <v>-7.410362495899378E-2</v>
      </c>
      <c r="K62" s="5" t="str">
        <f t="shared" ca="1" si="60"/>
        <v/>
      </c>
      <c r="L62" s="5" t="str">
        <f t="shared" ca="1" si="61"/>
        <v/>
      </c>
    </row>
    <row r="63" spans="1:12" x14ac:dyDescent="0.25">
      <c r="B63" s="7">
        <v>1</v>
      </c>
      <c r="C63" s="7">
        <v>10</v>
      </c>
      <c r="D63" s="1">
        <f t="shared" ca="1" si="63"/>
        <v>81642.613623831407</v>
      </c>
      <c r="E63" s="1">
        <f t="shared" ca="1" si="62"/>
        <v>80699.805520724607</v>
      </c>
      <c r="F63" s="1">
        <f t="shared" ca="1" si="55"/>
        <v>81642.613623831407</v>
      </c>
      <c r="G63" s="1">
        <f t="shared" ca="1" si="56"/>
        <v>942.80810310679954</v>
      </c>
      <c r="H63" s="1" t="str">
        <f t="shared" si="57"/>
        <v/>
      </c>
      <c r="I63" s="1" t="str">
        <f t="shared" si="58"/>
        <v/>
      </c>
      <c r="J63" s="6">
        <f t="shared" ca="1" si="59"/>
        <v>-1.3255160406415997E-2</v>
      </c>
      <c r="K63" s="5" t="str">
        <f t="shared" ca="1" si="60"/>
        <v/>
      </c>
      <c r="L63" s="5" t="str">
        <f t="shared" ca="1" si="61"/>
        <v/>
      </c>
    </row>
    <row r="64" spans="1:12" x14ac:dyDescent="0.25">
      <c r="B64" s="7">
        <v>1</v>
      </c>
      <c r="C64" s="7">
        <v>11</v>
      </c>
      <c r="D64" s="1">
        <f t="shared" ca="1" si="63"/>
        <v>1204.4406596235599</v>
      </c>
      <c r="E64" s="1">
        <f t="shared" ca="1" si="62"/>
        <v>957.35232935813997</v>
      </c>
      <c r="F64" s="1">
        <f t="shared" ca="1" si="55"/>
        <v>1204.4406596235599</v>
      </c>
      <c r="G64" s="1">
        <f t="shared" ca="1" si="56"/>
        <v>247.08833026541993</v>
      </c>
      <c r="H64" s="1" t="str">
        <f t="shared" si="57"/>
        <v/>
      </c>
      <c r="I64" s="1" t="str">
        <f t="shared" si="58"/>
        <v/>
      </c>
      <c r="J64" s="6">
        <f t="shared" ca="1" si="59"/>
        <v>2.8724423475577222E-2</v>
      </c>
      <c r="K64" s="5" t="str">
        <f t="shared" ca="1" si="60"/>
        <v/>
      </c>
      <c r="L64" s="5" t="str">
        <f t="shared" ca="1" si="61"/>
        <v/>
      </c>
    </row>
    <row r="65" spans="1:22" x14ac:dyDescent="0.25">
      <c r="B65" s="7">
        <v>1</v>
      </c>
      <c r="C65" s="7">
        <v>12</v>
      </c>
      <c r="D65" s="1">
        <f t="shared" ca="1" si="63"/>
        <v>25669.429591890901</v>
      </c>
      <c r="E65" s="1">
        <f t="shared" ca="1" si="62"/>
        <v>18496.381142816401</v>
      </c>
      <c r="F65" s="1">
        <f t="shared" ca="1" si="55"/>
        <v>25669.429591890901</v>
      </c>
      <c r="G65" s="1">
        <f t="shared" ca="1" si="56"/>
        <v>7173.0484490745002</v>
      </c>
      <c r="H65" s="1" t="str">
        <f t="shared" si="57"/>
        <v/>
      </c>
      <c r="I65" s="1" t="str">
        <f t="shared" si="58"/>
        <v/>
      </c>
      <c r="J65" s="6">
        <f t="shared" ca="1" si="59"/>
        <v>-6.2492278308729065E-3</v>
      </c>
      <c r="K65" s="5" t="str">
        <f t="shared" ca="1" si="60"/>
        <v/>
      </c>
      <c r="L65" s="5" t="str">
        <f t="shared" ca="1" si="61"/>
        <v/>
      </c>
    </row>
    <row r="66" spans="1:22" x14ac:dyDescent="0.25">
      <c r="B66" s="7">
        <v>1</v>
      </c>
      <c r="C66" s="7">
        <v>13</v>
      </c>
      <c r="D66" s="1">
        <f t="shared" ca="1" si="63"/>
        <v>8340.7150518600592</v>
      </c>
      <c r="E66" s="1">
        <f t="shared" ca="1" si="62"/>
        <v>6389.9502640853398</v>
      </c>
      <c r="F66" s="1">
        <f t="shared" ca="1" si="55"/>
        <v>8340.7150518600592</v>
      </c>
      <c r="G66" s="1">
        <f t="shared" ca="1" si="56"/>
        <v>1950.7647877747195</v>
      </c>
      <c r="H66" s="1" t="str">
        <f t="shared" si="57"/>
        <v/>
      </c>
      <c r="I66" s="1" t="str">
        <f t="shared" si="58"/>
        <v/>
      </c>
      <c r="J66" s="6">
        <f t="shared" ca="1" si="59"/>
        <v>3.5025813317122773E-4</v>
      </c>
      <c r="K66" s="5" t="str">
        <f t="shared" ca="1" si="60"/>
        <v/>
      </c>
      <c r="L66" s="5" t="str">
        <f t="shared" ca="1" si="61"/>
        <v/>
      </c>
    </row>
    <row r="67" spans="1:22" x14ac:dyDescent="0.25">
      <c r="B67" s="7">
        <v>1</v>
      </c>
      <c r="C67" s="7">
        <v>14</v>
      </c>
      <c r="D67" s="1">
        <f t="shared" ca="1" si="63"/>
        <v>1131.71633426682</v>
      </c>
      <c r="E67" s="1">
        <f t="shared" ca="1" si="62"/>
        <v>682.14687279028601</v>
      </c>
      <c r="F67" s="1">
        <f t="shared" ca="1" si="55"/>
        <v>1131.71633426682</v>
      </c>
      <c r="G67" s="1">
        <f t="shared" ca="1" si="56"/>
        <v>449.569461476534</v>
      </c>
      <c r="H67" s="1" t="str">
        <f t="shared" si="57"/>
        <v/>
      </c>
      <c r="I67" s="1" t="str">
        <f t="shared" si="58"/>
        <v/>
      </c>
      <c r="J67" s="6">
        <f t="shared" ca="1" si="59"/>
        <v>6.0943957751621468E-4</v>
      </c>
      <c r="K67" s="5" t="str">
        <f t="shared" ca="1" si="60"/>
        <v/>
      </c>
      <c r="L67" s="5" t="str">
        <f t="shared" ca="1" si="61"/>
        <v/>
      </c>
    </row>
    <row r="68" spans="1:22" x14ac:dyDescent="0.25">
      <c r="B68" s="7">
        <v>1</v>
      </c>
      <c r="C68" s="7">
        <v>15</v>
      </c>
      <c r="D68" s="1">
        <f t="shared" ca="1" si="63"/>
        <v>408.67909946070398</v>
      </c>
      <c r="E68" s="1">
        <f t="shared" ca="1" si="62"/>
        <v>318.58368729949098</v>
      </c>
      <c r="F68" s="1">
        <f t="shared" ca="1" si="55"/>
        <v>408.67909946070398</v>
      </c>
      <c r="G68" s="1">
        <f t="shared" ca="1" si="56"/>
        <v>90.095412161213005</v>
      </c>
      <c r="H68" s="1" t="str">
        <f t="shared" si="57"/>
        <v/>
      </c>
      <c r="I68" s="1" t="str">
        <f t="shared" si="58"/>
        <v/>
      </c>
      <c r="J68" s="6">
        <f t="shared" ca="1" si="59"/>
        <v>-5.4570175697307634E-4</v>
      </c>
      <c r="K68" s="5" t="str">
        <f t="shared" ca="1" si="60"/>
        <v/>
      </c>
      <c r="L68" s="5" t="str">
        <f t="shared" ca="1" si="61"/>
        <v/>
      </c>
    </row>
    <row r="69" spans="1:22" x14ac:dyDescent="0.25">
      <c r="B69" s="7">
        <v>1</v>
      </c>
      <c r="C69" s="7">
        <v>16</v>
      </c>
      <c r="D69" s="1">
        <f t="shared" ca="1" si="63"/>
        <v>145877.82270030901</v>
      </c>
      <c r="E69" s="1">
        <f t="shared" ca="1" si="62"/>
        <v>112513.907918895</v>
      </c>
      <c r="F69" s="1">
        <f t="shared" ca="1" si="55"/>
        <v>145877.82270030901</v>
      </c>
      <c r="G69" s="1">
        <f t="shared" ca="1" si="56"/>
        <v>33363.914781414016</v>
      </c>
      <c r="H69" s="1" t="str">
        <f t="shared" si="57"/>
        <v/>
      </c>
      <c r="I69" s="1" t="str">
        <f t="shared" si="58"/>
        <v/>
      </c>
      <c r="J69" s="6">
        <f t="shared" ca="1" si="59"/>
        <v>-1.8682961476588357E-2</v>
      </c>
      <c r="K69" s="5" t="str">
        <f t="shared" ca="1" si="60"/>
        <v/>
      </c>
      <c r="L69" s="5" t="str">
        <f t="shared" ca="1" si="61"/>
        <v/>
      </c>
    </row>
    <row r="70" spans="1:22" x14ac:dyDescent="0.25">
      <c r="B70" s="7">
        <v>1</v>
      </c>
      <c r="C70" s="7">
        <v>17</v>
      </c>
      <c r="D70" s="1">
        <f t="shared" ca="1" si="63"/>
        <v>1710.0706757841699</v>
      </c>
      <c r="E70" s="1">
        <f t="shared" ca="1" si="62"/>
        <v>1281.6352688276299</v>
      </c>
      <c r="F70" s="1">
        <f t="shared" ca="1" si="55"/>
        <v>1710.0706757841699</v>
      </c>
      <c r="G70" s="1">
        <f t="shared" ca="1" si="56"/>
        <v>428.43540695653996</v>
      </c>
      <c r="H70" s="1" t="str">
        <f t="shared" si="57"/>
        <v/>
      </c>
      <c r="I70" s="1" t="str">
        <f t="shared" si="58"/>
        <v/>
      </c>
      <c r="J70" s="6">
        <f t="shared" ca="1" si="59"/>
        <v>-1.6868161158707387E-2</v>
      </c>
      <c r="K70" s="5" t="str">
        <f t="shared" ca="1" si="60"/>
        <v/>
      </c>
      <c r="L70" s="5" t="str">
        <f t="shared" ca="1" si="61"/>
        <v/>
      </c>
    </row>
    <row r="71" spans="1:22" x14ac:dyDescent="0.25">
      <c r="B71" s="7">
        <v>1</v>
      </c>
      <c r="C71" s="7">
        <v>18</v>
      </c>
      <c r="D71" s="1">
        <f t="shared" ca="1" si="63"/>
        <v>113147.87483520999</v>
      </c>
      <c r="E71" s="1">
        <f t="shared" ca="1" si="62"/>
        <v>87364.189378895098</v>
      </c>
      <c r="F71" s="1">
        <f t="shared" ca="1" si="55"/>
        <v>113147.87483520999</v>
      </c>
      <c r="G71" s="1">
        <f t="shared" ca="1" si="56"/>
        <v>25783.685456314895</v>
      </c>
      <c r="H71" s="1" t="str">
        <f t="shared" si="57"/>
        <v/>
      </c>
      <c r="I71" s="1" t="str">
        <f t="shared" si="58"/>
        <v/>
      </c>
      <c r="J71" s="6">
        <f t="shared" ca="1" si="59"/>
        <v>-1.6044374234905359E-2</v>
      </c>
      <c r="K71" s="5" t="str">
        <f t="shared" ca="1" si="60"/>
        <v/>
      </c>
      <c r="L71" s="5" t="str">
        <f t="shared" ca="1" si="61"/>
        <v/>
      </c>
    </row>
    <row r="72" spans="1:22" x14ac:dyDescent="0.25">
      <c r="B72" s="7">
        <v>1</v>
      </c>
      <c r="C72" s="7">
        <v>19</v>
      </c>
      <c r="D72" s="1">
        <f t="shared" ca="1" si="63"/>
        <v>619457.644095039</v>
      </c>
      <c r="E72" s="1">
        <f t="shared" ca="1" si="62"/>
        <v>349552.63792302099</v>
      </c>
      <c r="F72" s="1">
        <f t="shared" ca="1" si="55"/>
        <v>619457.644095039</v>
      </c>
      <c r="G72" s="1">
        <f t="shared" ca="1" si="56"/>
        <v>269905.00617201801</v>
      </c>
      <c r="H72" s="1" t="str">
        <f t="shared" si="57"/>
        <v/>
      </c>
      <c r="I72" s="1" t="str">
        <f t="shared" si="58"/>
        <v/>
      </c>
      <c r="J72" s="6">
        <f t="shared" ca="1" si="59"/>
        <v>3.0399883909469775E-3</v>
      </c>
      <c r="K72" s="5">
        <f t="shared" ca="1" si="60"/>
        <v>0.43571180167825713</v>
      </c>
      <c r="L72" s="5">
        <f t="shared" ca="1" si="61"/>
        <v>3.0399883909469775E-3</v>
      </c>
    </row>
    <row r="73" spans="1:22" x14ac:dyDescent="0.25">
      <c r="B73" s="7">
        <v>1</v>
      </c>
      <c r="C73" s="7">
        <v>20</v>
      </c>
      <c r="D73" s="1">
        <f t="shared" ca="1" si="63"/>
        <v>734597.73147063702</v>
      </c>
      <c r="E73" s="1">
        <f t="shared" ca="1" si="62"/>
        <v>564681.58290033997</v>
      </c>
      <c r="F73" s="1">
        <f t="shared" si="55"/>
        <v>0</v>
      </c>
      <c r="G73" s="1" t="str">
        <f t="shared" si="56"/>
        <v/>
      </c>
      <c r="H73" s="1" t="str">
        <f t="shared" si="57"/>
        <v/>
      </c>
      <c r="I73" s="1">
        <f t="shared" ca="1" si="58"/>
        <v>734597.73147063702</v>
      </c>
      <c r="J73" s="6">
        <f t="shared" ca="1" si="59"/>
        <v>-1.2296741244356672E-2</v>
      </c>
      <c r="K73" s="5" t="str">
        <f t="shared" si="60"/>
        <v/>
      </c>
      <c r="L73" s="5" t="str">
        <f t="shared" si="61"/>
        <v/>
      </c>
    </row>
    <row r="74" spans="1:22" x14ac:dyDescent="0.25">
      <c r="B74" s="7">
        <v>2</v>
      </c>
      <c r="C74" s="7">
        <v>1</v>
      </c>
      <c r="D74" s="1">
        <f t="shared" ca="1" si="63"/>
        <v>1901467.59677777</v>
      </c>
      <c r="E74" s="1">
        <f t="shared" ca="1" si="62"/>
        <v>1457581.3204976399</v>
      </c>
      <c r="F74" s="1">
        <f t="shared" ca="1" si="55"/>
        <v>1901467.59677777</v>
      </c>
      <c r="G74" s="1">
        <f t="shared" ca="1" si="56"/>
        <v>443886.27628013003</v>
      </c>
      <c r="H74" s="1" t="str">
        <f t="shared" si="57"/>
        <v/>
      </c>
      <c r="I74" s="1" t="str">
        <f t="shared" si="58"/>
        <v/>
      </c>
      <c r="J74" s="6">
        <f t="shared" ca="1" si="59"/>
        <v>-2.2860997169606045E-2</v>
      </c>
      <c r="K74" s="5">
        <f t="shared" ca="1" si="60"/>
        <v>0.23344403924228865</v>
      </c>
      <c r="L74" s="5">
        <f t="shared" ca="1" si="61"/>
        <v>-2.2860997169606045E-2</v>
      </c>
    </row>
    <row r="75" spans="1:22" x14ac:dyDescent="0.25">
      <c r="A75" s="7" t="b">
        <v>1</v>
      </c>
      <c r="B75" s="7">
        <v>2</v>
      </c>
      <c r="C75" s="7">
        <v>2</v>
      </c>
      <c r="D75" s="1">
        <f t="shared" ca="1" si="63"/>
        <v>1280109.2139292301</v>
      </c>
      <c r="E75" s="1">
        <f t="shared" ca="1" si="62"/>
        <v>1023401.12591968</v>
      </c>
      <c r="F75" s="1">
        <f t="shared" si="55"/>
        <v>0</v>
      </c>
      <c r="G75" s="1" t="str">
        <f t="shared" si="56"/>
        <v/>
      </c>
      <c r="H75" s="1">
        <f t="shared" ca="1" si="57"/>
        <v>1280109.2139292301</v>
      </c>
      <c r="I75" s="1" t="str">
        <f t="shared" si="58"/>
        <v/>
      </c>
      <c r="J75" s="6">
        <f t="shared" ca="1" si="59"/>
        <v>-7.7001493101611033E-3</v>
      </c>
      <c r="K75" s="5" t="str">
        <f t="shared" si="60"/>
        <v/>
      </c>
      <c r="L75" s="5" t="str">
        <f t="shared" si="61"/>
        <v/>
      </c>
    </row>
    <row r="76" spans="1:22" x14ac:dyDescent="0.25">
      <c r="B76" s="7">
        <v>2</v>
      </c>
      <c r="C76" s="7">
        <v>3</v>
      </c>
      <c r="D76" s="1">
        <f t="shared" ca="1" si="63"/>
        <v>10901.184468492</v>
      </c>
      <c r="E76" s="1">
        <f t="shared" ca="1" si="62"/>
        <v>9393.8234395068503</v>
      </c>
      <c r="F76" s="1">
        <f t="shared" ca="1" si="55"/>
        <v>10901.184468492</v>
      </c>
      <c r="G76" s="1">
        <f t="shared" ca="1" si="56"/>
        <v>1507.3610289851495</v>
      </c>
      <c r="H76" s="1" t="str">
        <f t="shared" si="57"/>
        <v/>
      </c>
      <c r="I76" s="1" t="str">
        <f t="shared" si="58"/>
        <v/>
      </c>
      <c r="J76" s="6">
        <f t="shared" ca="1" si="59"/>
        <v>-6.4981594296470626E-3</v>
      </c>
      <c r="K76" s="5" t="str">
        <f t="shared" ca="1" si="60"/>
        <v/>
      </c>
      <c r="L76" s="5" t="str">
        <f t="shared" ca="1" si="61"/>
        <v/>
      </c>
    </row>
    <row r="77" spans="1:22" x14ac:dyDescent="0.25">
      <c r="B77" s="7">
        <v>2</v>
      </c>
      <c r="C77" s="7">
        <v>4</v>
      </c>
      <c r="D77" s="1">
        <f t="shared" ca="1" si="63"/>
        <v>131098.11273451301</v>
      </c>
      <c r="E77" s="1">
        <f t="shared" ca="1" si="62"/>
        <v>104484.928612018</v>
      </c>
      <c r="F77" s="1">
        <f t="shared" ca="1" si="55"/>
        <v>131098.11273451301</v>
      </c>
      <c r="G77" s="1">
        <f t="shared" ca="1" si="56"/>
        <v>26613.184122495004</v>
      </c>
      <c r="H77" s="1" t="str">
        <f t="shared" si="57"/>
        <v/>
      </c>
      <c r="I77" s="1" t="str">
        <f t="shared" si="58"/>
        <v/>
      </c>
      <c r="J77" s="6">
        <f t="shared" ca="1" si="59"/>
        <v>2.7657513020999782E-3</v>
      </c>
      <c r="K77" s="5" t="str">
        <f t="shared" ca="1" si="60"/>
        <v/>
      </c>
      <c r="L77" s="5" t="str">
        <f t="shared" ca="1" si="61"/>
        <v/>
      </c>
      <c r="S77" s="8"/>
      <c r="T77" s="8"/>
      <c r="U77" s="8"/>
      <c r="V77" s="8"/>
    </row>
    <row r="78" spans="1:22" x14ac:dyDescent="0.25">
      <c r="B78" s="7">
        <v>2</v>
      </c>
      <c r="C78" s="7">
        <v>5</v>
      </c>
      <c r="D78" s="1">
        <f t="shared" ca="1" si="63"/>
        <v>305841.93856786401</v>
      </c>
      <c r="E78" s="1">
        <f t="shared" ca="1" si="62"/>
        <v>270207.75699610199</v>
      </c>
      <c r="F78" s="1">
        <f t="shared" ca="1" si="55"/>
        <v>305841.93856786401</v>
      </c>
      <c r="G78" s="1">
        <f t="shared" ca="1" si="56"/>
        <v>35634.181571762019</v>
      </c>
      <c r="H78" s="1" t="str">
        <f t="shared" si="57"/>
        <v/>
      </c>
      <c r="I78" s="1" t="str">
        <f t="shared" si="58"/>
        <v/>
      </c>
      <c r="J78" s="6">
        <f t="shared" ca="1" si="59"/>
        <v>-4.6786073354011825E-4</v>
      </c>
      <c r="K78" s="5" t="str">
        <f t="shared" ca="1" si="60"/>
        <v/>
      </c>
      <c r="L78" s="5" t="str">
        <f t="shared" ca="1" si="61"/>
        <v/>
      </c>
      <c r="S78" s="8"/>
      <c r="T78" s="8"/>
      <c r="U78" s="8"/>
      <c r="V78" s="8"/>
    </row>
    <row r="79" spans="1:22" x14ac:dyDescent="0.25">
      <c r="B79" s="7">
        <v>2</v>
      </c>
      <c r="C79" s="7">
        <v>6</v>
      </c>
      <c r="D79" s="1">
        <f t="shared" ca="1" si="63"/>
        <v>223012.57547437499</v>
      </c>
      <c r="E79" s="1">
        <f t="shared" ca="1" si="62"/>
        <v>188709.766900082</v>
      </c>
      <c r="F79" s="1">
        <f t="shared" ca="1" si="55"/>
        <v>223012.57547437499</v>
      </c>
      <c r="G79" s="1">
        <f t="shared" ca="1" si="56"/>
        <v>34302.808574292983</v>
      </c>
      <c r="H79" s="1" t="str">
        <f t="shared" si="57"/>
        <v/>
      </c>
      <c r="I79" s="1" t="str">
        <f t="shared" si="58"/>
        <v/>
      </c>
      <c r="J79" s="6">
        <f t="shared" ca="1" si="59"/>
        <v>-6.8798451210051502E-3</v>
      </c>
      <c r="K79" s="5" t="str">
        <f t="shared" ca="1" si="60"/>
        <v/>
      </c>
      <c r="L79" s="5" t="str">
        <f t="shared" ca="1" si="61"/>
        <v/>
      </c>
      <c r="S79" s="8"/>
      <c r="T79" s="8"/>
      <c r="U79" s="8"/>
      <c r="V79" s="8"/>
    </row>
    <row r="80" spans="1:22" x14ac:dyDescent="0.25">
      <c r="B80" s="7">
        <v>2</v>
      </c>
      <c r="C80" s="7">
        <v>7</v>
      </c>
      <c r="D80" s="1">
        <f t="shared" ca="1" si="63"/>
        <v>241385.64540095199</v>
      </c>
      <c r="E80" s="1">
        <f t="shared" ca="1" si="62"/>
        <v>194408.72697301299</v>
      </c>
      <c r="F80" s="1">
        <f t="shared" ca="1" si="55"/>
        <v>241385.64540095199</v>
      </c>
      <c r="G80" s="1">
        <f t="shared" ca="1" si="56"/>
        <v>46976.918427939003</v>
      </c>
      <c r="H80" s="1" t="str">
        <f t="shared" si="57"/>
        <v/>
      </c>
      <c r="I80" s="1" t="str">
        <f t="shared" si="58"/>
        <v/>
      </c>
      <c r="J80" s="6">
        <f t="shared" ca="1" si="59"/>
        <v>-6.3164999834146663E-3</v>
      </c>
      <c r="K80" s="5" t="str">
        <f t="shared" ca="1" si="60"/>
        <v/>
      </c>
      <c r="L80" s="5" t="str">
        <f t="shared" ca="1" si="61"/>
        <v/>
      </c>
      <c r="S80" s="8"/>
      <c r="T80" s="8"/>
      <c r="U80" s="8"/>
      <c r="V80" s="8"/>
    </row>
    <row r="81" spans="1:22" x14ac:dyDescent="0.25">
      <c r="B81" s="7">
        <v>2</v>
      </c>
      <c r="C81" s="7">
        <v>8</v>
      </c>
      <c r="D81" s="1">
        <f t="shared" ca="1" si="63"/>
        <v>7636.3066744854996</v>
      </c>
      <c r="E81" s="1">
        <f t="shared" ca="1" si="62"/>
        <v>11120.7624270529</v>
      </c>
      <c r="F81" s="1">
        <f t="shared" ca="1" si="55"/>
        <v>7636.3066744854996</v>
      </c>
      <c r="G81" s="1">
        <f t="shared" ca="1" si="56"/>
        <v>-3484.4557525673999</v>
      </c>
      <c r="H81" s="1" t="str">
        <f t="shared" si="57"/>
        <v/>
      </c>
      <c r="I81" s="1" t="str">
        <f t="shared" si="58"/>
        <v/>
      </c>
      <c r="J81" s="6">
        <f t="shared" ca="1" si="59"/>
        <v>-1.7013566559273961E-2</v>
      </c>
      <c r="K81" s="5" t="str">
        <f t="shared" ca="1" si="60"/>
        <v/>
      </c>
      <c r="L81" s="5" t="str">
        <f t="shared" ca="1" si="61"/>
        <v/>
      </c>
      <c r="S81" s="8"/>
      <c r="T81" s="8"/>
      <c r="U81" s="8"/>
      <c r="V81" s="8"/>
    </row>
    <row r="82" spans="1:22" x14ac:dyDescent="0.25">
      <c r="B82" s="7">
        <v>2</v>
      </c>
      <c r="C82" s="7">
        <v>9</v>
      </c>
      <c r="D82" s="1">
        <f t="shared" ca="1" si="63"/>
        <v>281944.66002153698</v>
      </c>
      <c r="E82" s="1">
        <f t="shared" ca="1" si="62"/>
        <v>249762.49049093699</v>
      </c>
      <c r="F82" s="1">
        <f t="shared" ca="1" si="55"/>
        <v>281944.66002153698</v>
      </c>
      <c r="G82" s="1">
        <f t="shared" ca="1" si="56"/>
        <v>32182.169530599989</v>
      </c>
      <c r="H82" s="1" t="str">
        <f t="shared" si="57"/>
        <v/>
      </c>
      <c r="I82" s="1" t="str">
        <f t="shared" si="58"/>
        <v/>
      </c>
      <c r="J82" s="6">
        <f t="shared" ca="1" si="59"/>
        <v>-9.343064461423186E-3</v>
      </c>
      <c r="K82" s="5" t="str">
        <f t="shared" ca="1" si="60"/>
        <v/>
      </c>
      <c r="L82" s="5" t="str">
        <f t="shared" ca="1" si="61"/>
        <v/>
      </c>
      <c r="S82" s="8"/>
      <c r="T82" s="8"/>
      <c r="U82" s="8"/>
      <c r="V82" s="8"/>
    </row>
    <row r="83" spans="1:22" x14ac:dyDescent="0.25">
      <c r="B83" s="7">
        <v>2</v>
      </c>
      <c r="C83" s="7">
        <v>10</v>
      </c>
      <c r="D83" s="1">
        <f t="shared" ca="1" si="63"/>
        <v>65903.646365417502</v>
      </c>
      <c r="E83" s="1">
        <f t="shared" ca="1" si="62"/>
        <v>85855.157149151695</v>
      </c>
      <c r="F83" s="1">
        <f t="shared" ca="1" si="55"/>
        <v>65903.646365417502</v>
      </c>
      <c r="G83" s="1">
        <f t="shared" ca="1" si="56"/>
        <v>-19951.510783734193</v>
      </c>
      <c r="H83" s="1" t="str">
        <f t="shared" si="57"/>
        <v/>
      </c>
      <c r="I83" s="1" t="str">
        <f t="shared" si="58"/>
        <v/>
      </c>
      <c r="J83" s="6">
        <f t="shared" ca="1" si="59"/>
        <v>-8.2568515627052235E-3</v>
      </c>
      <c r="K83" s="5" t="str">
        <f t="shared" ca="1" si="60"/>
        <v/>
      </c>
      <c r="L83" s="5" t="str">
        <f t="shared" ca="1" si="61"/>
        <v/>
      </c>
      <c r="S83" s="8"/>
      <c r="T83" s="8"/>
      <c r="U83" s="8"/>
      <c r="V83" s="8"/>
    </row>
    <row r="84" spans="1:22" x14ac:dyDescent="0.25">
      <c r="B84" s="7">
        <v>2</v>
      </c>
      <c r="C84" s="7">
        <v>11</v>
      </c>
      <c r="D84" s="1">
        <f t="shared" ca="1" si="63"/>
        <v>451.54836033273199</v>
      </c>
      <c r="E84" s="1">
        <f t="shared" ca="1" si="62"/>
        <v>370.96187020102599</v>
      </c>
      <c r="F84" s="1">
        <f t="shared" ca="1" si="55"/>
        <v>451.54836033273199</v>
      </c>
      <c r="G84" s="1">
        <f t="shared" ca="1" si="56"/>
        <v>80.586490131706</v>
      </c>
      <c r="H84" s="1" t="str">
        <f t="shared" si="57"/>
        <v/>
      </c>
      <c r="I84" s="1" t="str">
        <f t="shared" si="58"/>
        <v/>
      </c>
      <c r="J84" s="6">
        <f t="shared" ca="1" si="59"/>
        <v>2.4483687911843285E-2</v>
      </c>
      <c r="K84" s="5" t="str">
        <f t="shared" ca="1" si="60"/>
        <v/>
      </c>
      <c r="L84" s="5" t="str">
        <f t="shared" ca="1" si="61"/>
        <v/>
      </c>
    </row>
    <row r="85" spans="1:22" x14ac:dyDescent="0.25">
      <c r="B85" s="7">
        <v>2</v>
      </c>
      <c r="C85" s="7">
        <v>12</v>
      </c>
      <c r="D85" s="1">
        <f t="shared" ca="1" si="63"/>
        <v>113503.92632781299</v>
      </c>
      <c r="E85" s="1">
        <f t="shared" ca="1" si="62"/>
        <v>95249.959774084695</v>
      </c>
      <c r="F85" s="1">
        <f t="shared" ca="1" si="55"/>
        <v>113503.92632781299</v>
      </c>
      <c r="G85" s="1">
        <f t="shared" ca="1" si="56"/>
        <v>18253.9665537283</v>
      </c>
      <c r="H85" s="1" t="str">
        <f t="shared" si="57"/>
        <v/>
      </c>
      <c r="I85" s="1" t="str">
        <f t="shared" si="58"/>
        <v/>
      </c>
      <c r="J85" s="6">
        <f t="shared" ca="1" si="59"/>
        <v>-4.3652456079783753E-3</v>
      </c>
      <c r="K85" s="5" t="str">
        <f t="shared" ca="1" si="60"/>
        <v/>
      </c>
      <c r="L85" s="5" t="str">
        <f t="shared" ca="1" si="61"/>
        <v/>
      </c>
    </row>
    <row r="86" spans="1:22" x14ac:dyDescent="0.25">
      <c r="B86" s="7">
        <v>2</v>
      </c>
      <c r="C86" s="7">
        <v>13</v>
      </c>
      <c r="D86" s="1">
        <f t="shared" ca="1" si="63"/>
        <v>14606.5395635564</v>
      </c>
      <c r="E86" s="1">
        <f t="shared" ca="1" si="62"/>
        <v>12601.302594999799</v>
      </c>
      <c r="F86" s="1">
        <f t="shared" ca="1" si="55"/>
        <v>14606.5395635564</v>
      </c>
      <c r="G86" s="1">
        <f t="shared" ca="1" si="56"/>
        <v>2005.2369685566009</v>
      </c>
      <c r="H86" s="1" t="str">
        <f t="shared" si="57"/>
        <v/>
      </c>
      <c r="I86" s="1" t="str">
        <f t="shared" si="58"/>
        <v/>
      </c>
      <c r="J86" s="6">
        <f t="shared" ca="1" si="59"/>
        <v>-9.9424975448772664E-4</v>
      </c>
      <c r="K86" s="5" t="str">
        <f t="shared" ca="1" si="60"/>
        <v/>
      </c>
      <c r="L86" s="5" t="str">
        <f t="shared" ca="1" si="61"/>
        <v/>
      </c>
    </row>
    <row r="87" spans="1:22" x14ac:dyDescent="0.25">
      <c r="B87" s="7">
        <v>2</v>
      </c>
      <c r="C87" s="7">
        <v>14</v>
      </c>
      <c r="D87" s="1">
        <f t="shared" ca="1" si="63"/>
        <v>18449.925291170701</v>
      </c>
      <c r="E87" s="1">
        <f t="shared" ca="1" si="62"/>
        <v>12975.9261395538</v>
      </c>
      <c r="F87" s="1">
        <f t="shared" ca="1" si="55"/>
        <v>18449.925291170701</v>
      </c>
      <c r="G87" s="1">
        <f t="shared" ca="1" si="56"/>
        <v>5473.9991516169011</v>
      </c>
      <c r="H87" s="1" t="str">
        <f t="shared" si="57"/>
        <v/>
      </c>
      <c r="I87" s="1" t="str">
        <f t="shared" si="58"/>
        <v/>
      </c>
      <c r="J87" s="6">
        <f t="shared" ca="1" si="59"/>
        <v>9.6844879511999839E-4</v>
      </c>
      <c r="K87" s="5" t="str">
        <f t="shared" ca="1" si="60"/>
        <v/>
      </c>
      <c r="L87" s="5" t="str">
        <f t="shared" ca="1" si="61"/>
        <v/>
      </c>
    </row>
    <row r="88" spans="1:22" x14ac:dyDescent="0.25">
      <c r="B88" s="7">
        <v>2</v>
      </c>
      <c r="C88" s="7">
        <v>15</v>
      </c>
      <c r="D88" s="1">
        <f t="shared" ca="1" si="63"/>
        <v>353.80835591513102</v>
      </c>
      <c r="E88" s="1">
        <f t="shared" ca="1" si="62"/>
        <v>305.20971700662</v>
      </c>
      <c r="F88" s="1">
        <f t="shared" ca="1" si="55"/>
        <v>353.80835591513102</v>
      </c>
      <c r="G88" s="1">
        <f t="shared" ca="1" si="56"/>
        <v>48.59863890851102</v>
      </c>
      <c r="H88" s="1" t="str">
        <f t="shared" si="57"/>
        <v/>
      </c>
      <c r="I88" s="1" t="str">
        <f t="shared" si="58"/>
        <v/>
      </c>
      <c r="J88" s="6">
        <f t="shared" ca="1" si="59"/>
        <v>-8.7406536202268748E-4</v>
      </c>
      <c r="K88" s="5" t="str">
        <f t="shared" ca="1" si="60"/>
        <v/>
      </c>
      <c r="L88" s="5" t="str">
        <f t="shared" ca="1" si="61"/>
        <v/>
      </c>
    </row>
    <row r="89" spans="1:22" x14ac:dyDescent="0.25">
      <c r="B89" s="7">
        <v>2</v>
      </c>
      <c r="C89" s="7">
        <v>16</v>
      </c>
      <c r="D89" s="1">
        <f t="shared" ca="1" si="63"/>
        <v>482704.33495873102</v>
      </c>
      <c r="E89" s="1">
        <f t="shared" ca="1" si="62"/>
        <v>407515.04937235703</v>
      </c>
      <c r="F89" s="1">
        <f t="shared" ca="1" si="55"/>
        <v>482704.33495873102</v>
      </c>
      <c r="G89" s="1">
        <f t="shared" ca="1" si="56"/>
        <v>75189.285586373997</v>
      </c>
      <c r="H89" s="1" t="str">
        <f t="shared" si="57"/>
        <v/>
      </c>
      <c r="I89" s="1" t="str">
        <f t="shared" si="58"/>
        <v/>
      </c>
      <c r="J89" s="6">
        <f t="shared" ca="1" si="59"/>
        <v>-1.8208332980425328E-2</v>
      </c>
      <c r="K89" s="5" t="str">
        <f t="shared" ca="1" si="60"/>
        <v/>
      </c>
      <c r="L89" s="5" t="str">
        <f t="shared" ca="1" si="61"/>
        <v/>
      </c>
    </row>
    <row r="90" spans="1:22" x14ac:dyDescent="0.25">
      <c r="B90" s="7">
        <v>2</v>
      </c>
      <c r="C90" s="7">
        <v>17</v>
      </c>
      <c r="D90" s="1">
        <f t="shared" ca="1" si="63"/>
        <v>10580.453750180999</v>
      </c>
      <c r="E90" s="1">
        <f t="shared" ca="1" si="62"/>
        <v>8753.7424328572197</v>
      </c>
      <c r="F90" s="1">
        <f t="shared" ca="1" si="55"/>
        <v>10580.453750180999</v>
      </c>
      <c r="G90" s="1">
        <f t="shared" ca="1" si="56"/>
        <v>1826.7113173237794</v>
      </c>
      <c r="H90" s="1" t="str">
        <f t="shared" si="57"/>
        <v/>
      </c>
      <c r="I90" s="1" t="str">
        <f t="shared" si="58"/>
        <v/>
      </c>
      <c r="J90" s="6">
        <f t="shared" ca="1" si="59"/>
        <v>-1.2738288141128091E-2</v>
      </c>
      <c r="K90" s="5" t="str">
        <f t="shared" ca="1" si="60"/>
        <v/>
      </c>
      <c r="L90" s="5" t="str">
        <f t="shared" ca="1" si="61"/>
        <v/>
      </c>
    </row>
    <row r="91" spans="1:22" x14ac:dyDescent="0.25">
      <c r="B91" s="7">
        <v>2</v>
      </c>
      <c r="C91" s="7">
        <v>18</v>
      </c>
      <c r="D91" s="1">
        <f t="shared" ca="1" si="63"/>
        <v>343902.92995570297</v>
      </c>
      <c r="E91" s="1">
        <f t="shared" ca="1" si="62"/>
        <v>297963.185223729</v>
      </c>
      <c r="F91" s="1">
        <f t="shared" ca="1" si="55"/>
        <v>343902.92995570297</v>
      </c>
      <c r="G91" s="1">
        <f t="shared" ca="1" si="56"/>
        <v>45939.744731973973</v>
      </c>
      <c r="H91" s="1" t="str">
        <f t="shared" si="57"/>
        <v/>
      </c>
      <c r="I91" s="1" t="str">
        <f t="shared" si="58"/>
        <v/>
      </c>
      <c r="J91" s="6">
        <f t="shared" ca="1" si="59"/>
        <v>-1.7120042487361584E-2</v>
      </c>
      <c r="K91" s="5" t="str">
        <f t="shared" ca="1" si="60"/>
        <v/>
      </c>
      <c r="L91" s="5" t="str">
        <f t="shared" ca="1" si="61"/>
        <v/>
      </c>
    </row>
    <row r="92" spans="1:22" x14ac:dyDescent="0.25">
      <c r="B92" s="7">
        <v>2</v>
      </c>
      <c r="C92" s="7">
        <v>19</v>
      </c>
      <c r="D92" s="1">
        <f t="shared" ca="1" si="63"/>
        <v>10686.950366401201</v>
      </c>
      <c r="E92" s="1">
        <f t="shared" ca="1" si="62"/>
        <v>9266.0898904134792</v>
      </c>
      <c r="F92" s="1">
        <f t="shared" ca="1" si="55"/>
        <v>10686.950366401201</v>
      </c>
      <c r="G92" s="1">
        <f t="shared" ca="1" si="56"/>
        <v>1420.8604759877217</v>
      </c>
      <c r="H92" s="1" t="str">
        <f t="shared" si="57"/>
        <v/>
      </c>
      <c r="I92" s="1" t="str">
        <f t="shared" si="58"/>
        <v/>
      </c>
      <c r="J92" s="6">
        <f t="shared" ca="1" si="59"/>
        <v>-2.4602785486513186E-3</v>
      </c>
      <c r="K92" s="5" t="str">
        <f t="shared" ca="1" si="60"/>
        <v/>
      </c>
      <c r="L92" s="5" t="str">
        <f t="shared" ca="1" si="61"/>
        <v/>
      </c>
    </row>
    <row r="93" spans="1:22" x14ac:dyDescent="0.25">
      <c r="B93" s="7">
        <v>2</v>
      </c>
      <c r="C93" s="7">
        <v>20</v>
      </c>
      <c r="D93" s="1">
        <f t="shared" ca="1" si="63"/>
        <v>1004726.09011034</v>
      </c>
      <c r="E93" s="1">
        <f t="shared" ca="1" si="62"/>
        <v>870107.45645052195</v>
      </c>
      <c r="F93" s="1">
        <f t="shared" si="55"/>
        <v>0</v>
      </c>
      <c r="G93" s="1" t="str">
        <f t="shared" si="56"/>
        <v/>
      </c>
      <c r="H93" s="1" t="str">
        <f t="shared" si="57"/>
        <v/>
      </c>
      <c r="I93" s="1">
        <f t="shared" ca="1" si="58"/>
        <v>1004726.09011034</v>
      </c>
      <c r="J93" s="6">
        <f t="shared" ca="1" si="59"/>
        <v>-1.1593427457519095E-2</v>
      </c>
      <c r="K93" s="5" t="str">
        <f t="shared" si="60"/>
        <v/>
      </c>
      <c r="L93" s="5" t="str">
        <f t="shared" si="61"/>
        <v/>
      </c>
    </row>
    <row r="94" spans="1:22" x14ac:dyDescent="0.25">
      <c r="B94" s="7">
        <v>3</v>
      </c>
      <c r="C94" s="7">
        <v>1</v>
      </c>
      <c r="D94" s="1">
        <f t="shared" ca="1" si="63"/>
        <v>21689.9079891119</v>
      </c>
      <c r="E94" s="1">
        <f t="shared" ca="1" si="62"/>
        <v>17621.111729190699</v>
      </c>
      <c r="F94" s="1">
        <f t="shared" ca="1" si="55"/>
        <v>21689.9079891119</v>
      </c>
      <c r="G94" s="1">
        <f t="shared" ca="1" si="56"/>
        <v>4068.7962599212005</v>
      </c>
      <c r="H94" s="1" t="str">
        <f t="shared" si="57"/>
        <v/>
      </c>
      <c r="I94" s="1" t="str">
        <f t="shared" si="58"/>
        <v/>
      </c>
      <c r="J94" s="6">
        <f t="shared" ca="1" si="59"/>
        <v>-7.0712505687306601E-3</v>
      </c>
      <c r="K94" s="5" t="str">
        <f t="shared" ca="1" si="60"/>
        <v/>
      </c>
      <c r="L94" s="5" t="str">
        <f t="shared" ca="1" si="61"/>
        <v/>
      </c>
    </row>
    <row r="95" spans="1:22" x14ac:dyDescent="0.25">
      <c r="B95" s="7">
        <v>3</v>
      </c>
      <c r="C95" s="7">
        <v>2</v>
      </c>
      <c r="D95" s="1">
        <f t="shared" ca="1" si="63"/>
        <v>36150.309079267601</v>
      </c>
      <c r="E95" s="1">
        <f t="shared" ca="1" si="62"/>
        <v>30847.203403871201</v>
      </c>
      <c r="F95" s="1">
        <f t="shared" ca="1" si="55"/>
        <v>36150.309079267601</v>
      </c>
      <c r="G95" s="1">
        <f t="shared" ca="1" si="56"/>
        <v>5303.1056753964003</v>
      </c>
      <c r="H95" s="1" t="str">
        <f t="shared" si="57"/>
        <v/>
      </c>
      <c r="I95" s="1" t="str">
        <f t="shared" si="58"/>
        <v/>
      </c>
      <c r="J95" s="6">
        <f t="shared" ca="1" si="59"/>
        <v>-3.6381543349687608E-3</v>
      </c>
      <c r="K95" s="5" t="str">
        <f t="shared" ca="1" si="60"/>
        <v/>
      </c>
      <c r="L95" s="5" t="str">
        <f t="shared" ca="1" si="61"/>
        <v/>
      </c>
    </row>
    <row r="96" spans="1:22" x14ac:dyDescent="0.25">
      <c r="A96" s="7" t="b">
        <v>1</v>
      </c>
      <c r="B96" s="7">
        <v>3</v>
      </c>
      <c r="C96" s="7">
        <v>3</v>
      </c>
      <c r="D96" s="1">
        <f t="shared" ca="1" si="63"/>
        <v>338844.134773264</v>
      </c>
      <c r="E96" s="1">
        <f t="shared" ca="1" si="62"/>
        <v>270690.39328444802</v>
      </c>
      <c r="F96" s="1">
        <f t="shared" si="55"/>
        <v>0</v>
      </c>
      <c r="G96" s="1" t="str">
        <f t="shared" si="56"/>
        <v/>
      </c>
      <c r="H96" s="1">
        <f t="shared" ca="1" si="57"/>
        <v>338844.134773264</v>
      </c>
      <c r="I96" s="1" t="str">
        <f t="shared" si="58"/>
        <v/>
      </c>
      <c r="J96" s="6">
        <f t="shared" ca="1" si="59"/>
        <v>-6.7290749635933187E-3</v>
      </c>
      <c r="K96" s="5" t="str">
        <f t="shared" si="60"/>
        <v/>
      </c>
      <c r="L96" s="5" t="str">
        <f t="shared" si="61"/>
        <v/>
      </c>
    </row>
    <row r="97" spans="2:12" x14ac:dyDescent="0.25">
      <c r="B97" s="7">
        <v>3</v>
      </c>
      <c r="C97" s="7">
        <v>4</v>
      </c>
      <c r="D97" s="1">
        <f t="shared" ca="1" si="63"/>
        <v>21380.4028579691</v>
      </c>
      <c r="E97" s="1">
        <f t="shared" ca="1" si="62"/>
        <v>17081.179263093702</v>
      </c>
      <c r="F97" s="1">
        <f t="shared" ca="1" si="55"/>
        <v>21380.4028579691</v>
      </c>
      <c r="G97" s="1">
        <f t="shared" ca="1" si="56"/>
        <v>4299.2235948753987</v>
      </c>
      <c r="H97" s="1" t="str">
        <f t="shared" si="57"/>
        <v/>
      </c>
      <c r="I97" s="1" t="str">
        <f t="shared" si="58"/>
        <v/>
      </c>
      <c r="J97" s="6">
        <f t="shared" ca="1" si="59"/>
        <v>6.0325479811815632E-3</v>
      </c>
      <c r="K97" s="5" t="str">
        <f t="shared" ca="1" si="60"/>
        <v/>
      </c>
      <c r="L97" s="5" t="str">
        <f t="shared" ca="1" si="61"/>
        <v/>
      </c>
    </row>
    <row r="98" spans="2:12" x14ac:dyDescent="0.25">
      <c r="B98" s="7">
        <v>3</v>
      </c>
      <c r="C98" s="7">
        <v>5</v>
      </c>
      <c r="D98" s="1">
        <f t="shared" ca="1" si="63"/>
        <v>234655.41416863099</v>
      </c>
      <c r="E98" s="1">
        <f t="shared" ca="1" si="62"/>
        <v>195154.616856926</v>
      </c>
      <c r="F98" s="1">
        <f t="shared" ca="1" si="55"/>
        <v>234655.41416863099</v>
      </c>
      <c r="G98" s="1">
        <f t="shared" ca="1" si="56"/>
        <v>39500.797311704984</v>
      </c>
      <c r="H98" s="1" t="str">
        <f t="shared" si="57"/>
        <v/>
      </c>
      <c r="I98" s="1" t="str">
        <f t="shared" si="58"/>
        <v/>
      </c>
      <c r="J98" s="6">
        <f t="shared" ca="1" si="59"/>
        <v>-8.9234518129699403E-4</v>
      </c>
      <c r="K98" s="5" t="str">
        <f t="shared" ca="1" si="60"/>
        <v/>
      </c>
      <c r="L98" s="5" t="str">
        <f t="shared" ca="1" si="61"/>
        <v/>
      </c>
    </row>
    <row r="99" spans="2:12" x14ac:dyDescent="0.25">
      <c r="B99" s="7">
        <v>3</v>
      </c>
      <c r="C99" s="7">
        <v>6</v>
      </c>
      <c r="D99" s="1">
        <f t="shared" ca="1" si="63"/>
        <v>106351.58365631499</v>
      </c>
      <c r="E99" s="1">
        <f t="shared" ca="1" si="62"/>
        <v>85078.319111192002</v>
      </c>
      <c r="F99" s="1">
        <f t="shared" ca="1" si="55"/>
        <v>106351.58365631499</v>
      </c>
      <c r="G99" s="1">
        <f t="shared" ca="1" si="56"/>
        <v>21273.264545122991</v>
      </c>
      <c r="H99" s="1" t="str">
        <f t="shared" si="57"/>
        <v/>
      </c>
      <c r="I99" s="1" t="str">
        <f t="shared" si="58"/>
        <v/>
      </c>
      <c r="J99" s="6">
        <f t="shared" ca="1" si="59"/>
        <v>-9.7430280495840772E-3</v>
      </c>
      <c r="K99" s="5" t="str">
        <f t="shared" ca="1" si="60"/>
        <v/>
      </c>
      <c r="L99" s="5" t="str">
        <f t="shared" ca="1" si="61"/>
        <v/>
      </c>
    </row>
    <row r="100" spans="2:12" x14ac:dyDescent="0.25">
      <c r="B100" s="7">
        <v>3</v>
      </c>
      <c r="C100" s="7">
        <v>7</v>
      </c>
      <c r="D100" s="1">
        <f t="shared" ca="1" si="63"/>
        <v>24394.210328167101</v>
      </c>
      <c r="E100" s="1">
        <f t="shared" ca="1" si="62"/>
        <v>19421.457978085</v>
      </c>
      <c r="F100" s="1">
        <f t="shared" ca="1" si="55"/>
        <v>24394.210328167101</v>
      </c>
      <c r="G100" s="1">
        <f t="shared" ca="1" si="56"/>
        <v>4972.7523500821007</v>
      </c>
      <c r="H100" s="1" t="str">
        <f t="shared" si="57"/>
        <v/>
      </c>
      <c r="I100" s="1" t="str">
        <f t="shared" si="58"/>
        <v/>
      </c>
      <c r="J100" s="6">
        <f t="shared" ca="1" si="59"/>
        <v>-6.3660588910693936E-3</v>
      </c>
      <c r="K100" s="5" t="str">
        <f t="shared" ca="1" si="60"/>
        <v/>
      </c>
      <c r="L100" s="5" t="str">
        <f t="shared" ca="1" si="61"/>
        <v/>
      </c>
    </row>
    <row r="101" spans="2:12" x14ac:dyDescent="0.25">
      <c r="B101" s="7">
        <v>3</v>
      </c>
      <c r="C101" s="7">
        <v>8</v>
      </c>
      <c r="D101" s="1">
        <f t="shared" ca="1" si="63"/>
        <v>3753.6930341416401</v>
      </c>
      <c r="E101" s="1">
        <f t="shared" ca="1" si="62"/>
        <v>3193.3390536841998</v>
      </c>
      <c r="F101" s="1">
        <f t="shared" ca="1" si="55"/>
        <v>3753.6930341416401</v>
      </c>
      <c r="G101" s="1">
        <f t="shared" ca="1" si="56"/>
        <v>560.35398045744023</v>
      </c>
      <c r="H101" s="1" t="str">
        <f t="shared" si="57"/>
        <v/>
      </c>
      <c r="I101" s="1" t="str">
        <f t="shared" si="58"/>
        <v/>
      </c>
      <c r="J101" s="6">
        <f t="shared" ca="1" si="59"/>
        <v>-3.4415637868507364E-3</v>
      </c>
      <c r="K101" s="5" t="str">
        <f t="shared" ca="1" si="60"/>
        <v/>
      </c>
      <c r="L101" s="5" t="str">
        <f t="shared" ca="1" si="61"/>
        <v/>
      </c>
    </row>
    <row r="102" spans="2:12" x14ac:dyDescent="0.25">
      <c r="B102" s="7">
        <v>3</v>
      </c>
      <c r="C102" s="7">
        <v>9</v>
      </c>
      <c r="D102" s="1">
        <f t="shared" ca="1" si="63"/>
        <v>47261.569710350901</v>
      </c>
      <c r="E102" s="1">
        <f t="shared" ca="1" si="62"/>
        <v>42938.242882028302</v>
      </c>
      <c r="F102" s="1">
        <f t="shared" ca="1" si="55"/>
        <v>47261.569710350901</v>
      </c>
      <c r="G102" s="1">
        <f t="shared" ca="1" si="56"/>
        <v>4323.3268283225989</v>
      </c>
      <c r="H102" s="1" t="str">
        <f t="shared" si="57"/>
        <v/>
      </c>
      <c r="I102" s="1" t="str">
        <f t="shared" si="58"/>
        <v/>
      </c>
      <c r="J102" s="6">
        <f t="shared" ca="1" si="59"/>
        <v>-6.4246648819067777E-3</v>
      </c>
      <c r="K102" s="5" t="str">
        <f t="shared" ca="1" si="60"/>
        <v/>
      </c>
      <c r="L102" s="5" t="str">
        <f t="shared" ca="1" si="61"/>
        <v/>
      </c>
    </row>
    <row r="103" spans="2:12" x14ac:dyDescent="0.25">
      <c r="B103" s="7">
        <v>3</v>
      </c>
      <c r="C103" s="7">
        <v>10</v>
      </c>
      <c r="D103" s="1">
        <f t="shared" ca="1" si="63"/>
        <v>19440.266717718001</v>
      </c>
      <c r="E103" s="1">
        <f t="shared" ca="1" si="62"/>
        <v>14304.9791599037</v>
      </c>
      <c r="F103" s="1">
        <f t="shared" ca="1" si="55"/>
        <v>19440.266717718001</v>
      </c>
      <c r="G103" s="1">
        <f t="shared" ca="1" si="56"/>
        <v>5135.2875578143012</v>
      </c>
      <c r="H103" s="1" t="str">
        <f t="shared" si="57"/>
        <v/>
      </c>
      <c r="I103" s="1" t="str">
        <f t="shared" si="58"/>
        <v/>
      </c>
      <c r="J103" s="6">
        <f t="shared" ca="1" si="59"/>
        <v>-1.9728335775040049E-2</v>
      </c>
      <c r="K103" s="5" t="str">
        <f t="shared" ca="1" si="60"/>
        <v/>
      </c>
      <c r="L103" s="5" t="str">
        <f t="shared" ca="1" si="61"/>
        <v/>
      </c>
    </row>
    <row r="104" spans="2:12" x14ac:dyDescent="0.25">
      <c r="B104" s="7">
        <v>3</v>
      </c>
      <c r="C104" s="7">
        <v>11</v>
      </c>
      <c r="D104" s="1">
        <f t="shared" ca="1" si="63"/>
        <v>805.21241733110605</v>
      </c>
      <c r="E104" s="1">
        <f t="shared" ca="1" si="62"/>
        <v>636.734494471998</v>
      </c>
      <c r="F104" s="1">
        <f t="shared" ca="1" si="55"/>
        <v>805.21241733110605</v>
      </c>
      <c r="G104" s="1">
        <f t="shared" ca="1" si="56"/>
        <v>168.47792285910805</v>
      </c>
      <c r="H104" s="1" t="str">
        <f t="shared" si="57"/>
        <v/>
      </c>
      <c r="I104" s="1" t="str">
        <f t="shared" si="58"/>
        <v/>
      </c>
      <c r="J104" s="6">
        <f t="shared" ca="1" si="59"/>
        <v>3.4577595902916695E-2</v>
      </c>
      <c r="K104" s="5" t="str">
        <f t="shared" ca="1" si="60"/>
        <v/>
      </c>
      <c r="L104" s="5" t="str">
        <f t="shared" ca="1" si="61"/>
        <v/>
      </c>
    </row>
    <row r="105" spans="2:12" x14ac:dyDescent="0.25">
      <c r="B105" s="7">
        <v>3</v>
      </c>
      <c r="C105" s="7">
        <v>12</v>
      </c>
      <c r="D105" s="1">
        <f t="shared" ca="1" si="63"/>
        <v>5164.2610340070796</v>
      </c>
      <c r="E105" s="1">
        <f t="shared" ca="1" si="62"/>
        <v>4111.5632471055897</v>
      </c>
      <c r="F105" s="1">
        <f t="shared" ca="1" si="55"/>
        <v>5164.2610340070796</v>
      </c>
      <c r="G105" s="1">
        <f t="shared" ca="1" si="56"/>
        <v>1052.69778690149</v>
      </c>
      <c r="H105" s="1" t="str">
        <f t="shared" si="57"/>
        <v/>
      </c>
      <c r="I105" s="1" t="str">
        <f t="shared" si="58"/>
        <v/>
      </c>
      <c r="J105" s="6">
        <f t="shared" ca="1" si="59"/>
        <v>-2.900531309349971E-3</v>
      </c>
      <c r="K105" s="5" t="str">
        <f t="shared" ca="1" si="60"/>
        <v/>
      </c>
      <c r="L105" s="5" t="str">
        <f t="shared" ca="1" si="61"/>
        <v/>
      </c>
    </row>
    <row r="106" spans="2:12" x14ac:dyDescent="0.25">
      <c r="B106" s="7">
        <v>3</v>
      </c>
      <c r="C106" s="7">
        <v>13</v>
      </c>
      <c r="D106" s="1">
        <f t="shared" ca="1" si="63"/>
        <v>1671.02528139831</v>
      </c>
      <c r="E106" s="1">
        <f t="shared" ca="1" si="62"/>
        <v>1385.39969135156</v>
      </c>
      <c r="F106" s="1">
        <f t="shared" ca="1" si="55"/>
        <v>1671.02528139831</v>
      </c>
      <c r="G106" s="1">
        <f t="shared" ca="1" si="56"/>
        <v>285.62559004674995</v>
      </c>
      <c r="H106" s="1" t="str">
        <f t="shared" si="57"/>
        <v/>
      </c>
      <c r="I106" s="1" t="str">
        <f t="shared" si="58"/>
        <v/>
      </c>
      <c r="J106" s="6">
        <f t="shared" ca="1" si="59"/>
        <v>-1.0686672021327668E-3</v>
      </c>
      <c r="K106" s="5" t="str">
        <f t="shared" ca="1" si="60"/>
        <v/>
      </c>
      <c r="L106" s="5" t="str">
        <f t="shared" ca="1" si="61"/>
        <v/>
      </c>
    </row>
    <row r="107" spans="2:12" x14ac:dyDescent="0.25">
      <c r="B107" s="7">
        <v>3</v>
      </c>
      <c r="C107" s="7">
        <v>14</v>
      </c>
      <c r="D107" s="1">
        <f t="shared" ca="1" si="63"/>
        <v>1222.98439838786</v>
      </c>
      <c r="E107" s="1">
        <f t="shared" ca="1" si="62"/>
        <v>853.76051765054001</v>
      </c>
      <c r="F107" s="1">
        <f t="shared" ca="1" si="55"/>
        <v>1222.98439838786</v>
      </c>
      <c r="G107" s="1">
        <f t="shared" ca="1" si="56"/>
        <v>369.22388073731997</v>
      </c>
      <c r="H107" s="1" t="str">
        <f t="shared" si="57"/>
        <v/>
      </c>
      <c r="I107" s="1" t="str">
        <f t="shared" si="58"/>
        <v/>
      </c>
      <c r="J107" s="6">
        <f t="shared" ca="1" si="59"/>
        <v>4.4969725040540946E-3</v>
      </c>
      <c r="K107" s="5" t="str">
        <f t="shared" ca="1" si="60"/>
        <v/>
      </c>
      <c r="L107" s="5" t="str">
        <f t="shared" ca="1" si="61"/>
        <v/>
      </c>
    </row>
    <row r="108" spans="2:12" x14ac:dyDescent="0.25">
      <c r="B108" s="7">
        <v>3</v>
      </c>
      <c r="C108" s="7">
        <v>15</v>
      </c>
      <c r="D108" s="1">
        <f t="shared" ca="1" si="63"/>
        <v>585.31762649171401</v>
      </c>
      <c r="E108" s="1">
        <f t="shared" ca="1" si="62"/>
        <v>509.76785421346102</v>
      </c>
      <c r="F108" s="1">
        <f t="shared" ca="1" si="55"/>
        <v>585.31762649171401</v>
      </c>
      <c r="G108" s="1">
        <f t="shared" ca="1" si="56"/>
        <v>75.549772278252988</v>
      </c>
      <c r="H108" s="1" t="str">
        <f t="shared" si="57"/>
        <v/>
      </c>
      <c r="I108" s="1" t="str">
        <f t="shared" si="58"/>
        <v/>
      </c>
      <c r="J108" s="6">
        <f t="shared" ca="1" si="59"/>
        <v>-8.6194462653663335E-4</v>
      </c>
      <c r="K108" s="5" t="str">
        <f t="shared" ca="1" si="60"/>
        <v/>
      </c>
      <c r="L108" s="5" t="str">
        <f t="shared" ca="1" si="61"/>
        <v/>
      </c>
    </row>
    <row r="109" spans="2:12" x14ac:dyDescent="0.25">
      <c r="B109" s="7">
        <v>3</v>
      </c>
      <c r="C109" s="7">
        <v>16</v>
      </c>
      <c r="D109" s="1">
        <f t="shared" ca="1" si="63"/>
        <v>84521.477103459605</v>
      </c>
      <c r="E109" s="1">
        <f t="shared" ca="1" si="62"/>
        <v>74132.649836204495</v>
      </c>
      <c r="F109" s="1">
        <f t="shared" ca="1" si="55"/>
        <v>84521.477103459605</v>
      </c>
      <c r="G109" s="1">
        <f t="shared" ca="1" si="56"/>
        <v>10388.82726725511</v>
      </c>
      <c r="H109" s="1" t="str">
        <f t="shared" si="57"/>
        <v/>
      </c>
      <c r="I109" s="1" t="str">
        <f t="shared" si="58"/>
        <v/>
      </c>
      <c r="J109" s="6">
        <f t="shared" ca="1" si="59"/>
        <v>-1.7153605247033677E-2</v>
      </c>
      <c r="K109" s="5" t="str">
        <f t="shared" ca="1" si="60"/>
        <v/>
      </c>
      <c r="L109" s="5" t="str">
        <f t="shared" ca="1" si="61"/>
        <v/>
      </c>
    </row>
    <row r="110" spans="2:12" x14ac:dyDescent="0.25">
      <c r="B110" s="7">
        <v>3</v>
      </c>
      <c r="C110" s="7">
        <v>17</v>
      </c>
      <c r="D110" s="1">
        <f t="shared" ca="1" si="63"/>
        <v>2856.8673555443302</v>
      </c>
      <c r="E110" s="1">
        <f t="shared" ca="1" si="62"/>
        <v>2473.59093503855</v>
      </c>
      <c r="F110" s="1">
        <f t="shared" ca="1" si="55"/>
        <v>2856.8673555443302</v>
      </c>
      <c r="G110" s="1">
        <f t="shared" ca="1" si="56"/>
        <v>383.27642050578015</v>
      </c>
      <c r="H110" s="1" t="str">
        <f t="shared" si="57"/>
        <v/>
      </c>
      <c r="I110" s="1" t="str">
        <f t="shared" si="58"/>
        <v/>
      </c>
      <c r="J110" s="6">
        <f t="shared" ca="1" si="59"/>
        <v>-1.0435570234826263E-2</v>
      </c>
      <c r="K110" s="5" t="str">
        <f t="shared" ca="1" si="60"/>
        <v/>
      </c>
      <c r="L110" s="5" t="str">
        <f t="shared" ca="1" si="61"/>
        <v/>
      </c>
    </row>
    <row r="111" spans="2:12" x14ac:dyDescent="0.25">
      <c r="B111" s="7">
        <v>3</v>
      </c>
      <c r="C111" s="7">
        <v>18</v>
      </c>
      <c r="D111" s="1">
        <f t="shared" ca="1" si="63"/>
        <v>55506.78481587</v>
      </c>
      <c r="E111" s="1">
        <f t="shared" ca="1" si="62"/>
        <v>49058.869269218099</v>
      </c>
      <c r="F111" s="1">
        <f t="shared" ca="1" si="55"/>
        <v>55506.78481587</v>
      </c>
      <c r="G111" s="1">
        <f t="shared" ca="1" si="56"/>
        <v>6447.9155466519005</v>
      </c>
      <c r="H111" s="1" t="str">
        <f t="shared" si="57"/>
        <v/>
      </c>
      <c r="I111" s="1" t="str">
        <f t="shared" si="58"/>
        <v/>
      </c>
      <c r="J111" s="6">
        <f t="shared" ca="1" si="59"/>
        <v>-1.774615804657742E-2</v>
      </c>
      <c r="K111" s="5" t="str">
        <f t="shared" ca="1" si="60"/>
        <v/>
      </c>
      <c r="L111" s="5" t="str">
        <f t="shared" ca="1" si="61"/>
        <v/>
      </c>
    </row>
    <row r="112" spans="2:12" x14ac:dyDescent="0.25">
      <c r="B112" s="7">
        <v>3</v>
      </c>
      <c r="C112" s="7">
        <v>19</v>
      </c>
      <c r="D112" s="1">
        <f t="shared" ca="1" si="63"/>
        <v>318.078343209195</v>
      </c>
      <c r="E112" s="1">
        <f t="shared" ca="1" si="62"/>
        <v>277.71064608528599</v>
      </c>
      <c r="F112" s="1">
        <f t="shared" ca="1" si="55"/>
        <v>318.078343209195</v>
      </c>
      <c r="G112" s="1">
        <f t="shared" ca="1" si="56"/>
        <v>40.367697123909011</v>
      </c>
      <c r="H112" s="1" t="str">
        <f t="shared" si="57"/>
        <v/>
      </c>
      <c r="I112" s="1" t="str">
        <f t="shared" si="58"/>
        <v/>
      </c>
      <c r="J112" s="6">
        <f t="shared" ca="1" si="59"/>
        <v>-9.2073979914844718E-3</v>
      </c>
      <c r="K112" s="5" t="str">
        <f t="shared" ca="1" si="60"/>
        <v/>
      </c>
      <c r="L112" s="5" t="str">
        <f t="shared" ca="1" si="61"/>
        <v/>
      </c>
    </row>
    <row r="113" spans="1:12" x14ac:dyDescent="0.25">
      <c r="B113" s="7">
        <v>3</v>
      </c>
      <c r="C113" s="7">
        <v>20</v>
      </c>
      <c r="D113" s="1">
        <f t="shared" ca="1" si="63"/>
        <v>225234.11945026799</v>
      </c>
      <c r="E113" s="1">
        <f t="shared" ca="1" si="62"/>
        <v>200226.36319250101</v>
      </c>
      <c r="F113" s="1">
        <f t="shared" si="55"/>
        <v>0</v>
      </c>
      <c r="G113" s="1" t="str">
        <f t="shared" si="56"/>
        <v/>
      </c>
      <c r="H113" s="1" t="str">
        <f t="shared" si="57"/>
        <v/>
      </c>
      <c r="I113" s="1">
        <f t="shared" ca="1" si="58"/>
        <v>225234.11945026799</v>
      </c>
      <c r="J113" s="6">
        <f t="shared" ca="1" si="59"/>
        <v>-1.1776160177245859E-2</v>
      </c>
      <c r="K113" s="5" t="str">
        <f t="shared" si="60"/>
        <v/>
      </c>
      <c r="L113" s="5" t="str">
        <f t="shared" si="61"/>
        <v/>
      </c>
    </row>
    <row r="114" spans="1:12" x14ac:dyDescent="0.25">
      <c r="B114" s="7">
        <v>4</v>
      </c>
      <c r="C114" s="7">
        <v>1</v>
      </c>
      <c r="D114" s="1">
        <f t="shared" ca="1" si="63"/>
        <v>1289.8835047792099</v>
      </c>
      <c r="E114" s="1">
        <f t="shared" ca="1" si="62"/>
        <v>958.770196355493</v>
      </c>
      <c r="F114" s="1">
        <f t="shared" ca="1" si="55"/>
        <v>1289.8835047792099</v>
      </c>
      <c r="G114" s="1">
        <f t="shared" ca="1" si="56"/>
        <v>331.11330842371694</v>
      </c>
      <c r="H114" s="1" t="str">
        <f t="shared" si="57"/>
        <v/>
      </c>
      <c r="I114" s="1" t="str">
        <f t="shared" si="58"/>
        <v/>
      </c>
      <c r="J114" s="6">
        <f t="shared" ca="1" si="59"/>
        <v>-1.6763616658399452E-2</v>
      </c>
      <c r="K114" s="5" t="str">
        <f t="shared" ca="1" si="60"/>
        <v/>
      </c>
      <c r="L114" s="5" t="str">
        <f t="shared" ca="1" si="61"/>
        <v/>
      </c>
    </row>
    <row r="115" spans="1:12" x14ac:dyDescent="0.25">
      <c r="B115" s="7">
        <v>4</v>
      </c>
      <c r="C115" s="7">
        <v>2</v>
      </c>
      <c r="D115" s="1">
        <f t="shared" ca="1" si="63"/>
        <v>3018.5374303089202</v>
      </c>
      <c r="E115" s="1">
        <f t="shared" ca="1" si="62"/>
        <v>2107.1773149669698</v>
      </c>
      <c r="F115" s="1">
        <f t="shared" ca="1" si="55"/>
        <v>3018.5374303089202</v>
      </c>
      <c r="G115" s="1">
        <f t="shared" ca="1" si="56"/>
        <v>911.3601153419504</v>
      </c>
      <c r="H115" s="1" t="str">
        <f t="shared" si="57"/>
        <v/>
      </c>
      <c r="I115" s="1" t="str">
        <f t="shared" si="58"/>
        <v/>
      </c>
      <c r="J115" s="6">
        <f t="shared" ca="1" si="59"/>
        <v>-2.7646399427350521E-3</v>
      </c>
      <c r="K115" s="5" t="str">
        <f t="shared" ca="1" si="60"/>
        <v/>
      </c>
      <c r="L115" s="5" t="str">
        <f t="shared" ca="1" si="61"/>
        <v/>
      </c>
    </row>
    <row r="116" spans="1:12" x14ac:dyDescent="0.25">
      <c r="B116" s="7">
        <v>4</v>
      </c>
      <c r="C116" s="7">
        <v>3</v>
      </c>
      <c r="D116" s="1">
        <f t="shared" ca="1" si="63"/>
        <v>8085.6844215650399</v>
      </c>
      <c r="E116" s="1">
        <f t="shared" ca="1" si="62"/>
        <v>6503.5023859635603</v>
      </c>
      <c r="F116" s="1">
        <f t="shared" ca="1" si="55"/>
        <v>8085.6844215650399</v>
      </c>
      <c r="G116" s="1">
        <f t="shared" ca="1" si="56"/>
        <v>1582.1820356014796</v>
      </c>
      <c r="H116" s="1" t="str">
        <f t="shared" si="57"/>
        <v/>
      </c>
      <c r="I116" s="1" t="str">
        <f t="shared" si="58"/>
        <v/>
      </c>
      <c r="J116" s="6">
        <f t="shared" ca="1" si="59"/>
        <v>-6.3760762523523938E-3</v>
      </c>
      <c r="K116" s="5" t="str">
        <f t="shared" ca="1" si="60"/>
        <v/>
      </c>
      <c r="L116" s="5" t="str">
        <f t="shared" ca="1" si="61"/>
        <v/>
      </c>
    </row>
    <row r="117" spans="1:12" x14ac:dyDescent="0.25">
      <c r="A117" s="7" t="b">
        <v>1</v>
      </c>
      <c r="B117" s="7">
        <v>4</v>
      </c>
      <c r="C117" s="7">
        <v>4</v>
      </c>
      <c r="D117" s="1">
        <f t="shared" ca="1" si="63"/>
        <v>3973916.25514337</v>
      </c>
      <c r="E117" s="1">
        <f t="shared" ca="1" si="62"/>
        <v>3054524.7804949898</v>
      </c>
      <c r="F117" s="1">
        <f t="shared" si="55"/>
        <v>0</v>
      </c>
      <c r="G117" s="1" t="str">
        <f t="shared" si="56"/>
        <v/>
      </c>
      <c r="H117" s="1">
        <f t="shared" ca="1" si="57"/>
        <v>3973916.25514337</v>
      </c>
      <c r="I117" s="1" t="str">
        <f t="shared" si="58"/>
        <v/>
      </c>
      <c r="J117" s="6">
        <f t="shared" ca="1" si="59"/>
        <v>1.2106791442942692E-2</v>
      </c>
      <c r="K117" s="5" t="str">
        <f t="shared" si="60"/>
        <v/>
      </c>
      <c r="L117" s="5" t="str">
        <f t="shared" si="61"/>
        <v/>
      </c>
    </row>
    <row r="118" spans="1:12" x14ac:dyDescent="0.25">
      <c r="B118" s="7">
        <v>4</v>
      </c>
      <c r="C118" s="7">
        <v>5</v>
      </c>
      <c r="D118" s="1">
        <f t="shared" ca="1" si="63"/>
        <v>331593.51401697501</v>
      </c>
      <c r="E118" s="1">
        <f t="shared" ca="1" si="62"/>
        <v>272209.90863875102</v>
      </c>
      <c r="F118" s="1">
        <f t="shared" ref="F118:F181" ca="1" si="64">IF($A118,0,IF($C118&lt;20,D118,0))</f>
        <v>331593.51401697501</v>
      </c>
      <c r="G118" s="1">
        <f t="shared" ref="G118:G181" ca="1" si="65">IF($A118,"",IF($C118&lt;20,D118-E118,""))</f>
        <v>59383.605378223991</v>
      </c>
      <c r="H118" s="1" t="str">
        <f t="shared" ref="H118:H181" si="66">IF(A118,D118,"")</f>
        <v/>
      </c>
      <c r="I118" s="1" t="str">
        <f t="shared" ref="I118:I181" si="67">IF(C118=20,D118,"")</f>
        <v/>
      </c>
      <c r="J118" s="6">
        <f t="shared" ref="J118:J181" ca="1" si="68">INDIRECT(ADDRESS(C118+27,B118+61,,,))</f>
        <v>-1.9290406844374593E-3</v>
      </c>
      <c r="K118" s="5" t="str">
        <f t="shared" ref="K118:K181" ca="1" si="69">IF(F118&gt;criteriaEU,G118/D118,"")</f>
        <v/>
      </c>
      <c r="L118" s="5" t="str">
        <f t="shared" ref="L118:L181" ca="1" si="70">IF(K118&lt;&gt;"",J118,"")</f>
        <v/>
      </c>
    </row>
    <row r="119" spans="1:12" x14ac:dyDescent="0.25">
      <c r="B119" s="7">
        <v>4</v>
      </c>
      <c r="C119" s="7">
        <v>6</v>
      </c>
      <c r="D119" s="1">
        <f t="shared" ref="D119:D182" ca="1" si="71">INDIRECT(ADDRESS(C119+4,B119+1,,,))</f>
        <v>144419.569060229</v>
      </c>
      <c r="E119" s="1">
        <f t="shared" ref="E119:E182" ca="1" si="72">INDIRECT(ADDRESS(C119+27,B119+1,,,))</f>
        <v>111117.57592551</v>
      </c>
      <c r="F119" s="1">
        <f t="shared" ca="1" si="64"/>
        <v>144419.569060229</v>
      </c>
      <c r="G119" s="1">
        <f t="shared" ca="1" si="65"/>
        <v>33301.993134718999</v>
      </c>
      <c r="H119" s="1" t="str">
        <f t="shared" si="66"/>
        <v/>
      </c>
      <c r="I119" s="1" t="str">
        <f t="shared" si="67"/>
        <v/>
      </c>
      <c r="J119" s="6">
        <f t="shared" ca="1" si="68"/>
        <v>-1.1298906775603896E-2</v>
      </c>
      <c r="K119" s="5" t="str">
        <f t="shared" ca="1" si="69"/>
        <v/>
      </c>
      <c r="L119" s="5" t="str">
        <f t="shared" ca="1" si="70"/>
        <v/>
      </c>
    </row>
    <row r="120" spans="1:12" x14ac:dyDescent="0.25">
      <c r="B120" s="7">
        <v>4</v>
      </c>
      <c r="C120" s="7">
        <v>7</v>
      </c>
      <c r="D120" s="1">
        <f t="shared" ca="1" si="71"/>
        <v>34752.225518334802</v>
      </c>
      <c r="E120" s="1">
        <f t="shared" ca="1" si="72"/>
        <v>26193.605304389701</v>
      </c>
      <c r="F120" s="1">
        <f t="shared" ca="1" si="64"/>
        <v>34752.225518334802</v>
      </c>
      <c r="G120" s="1">
        <f t="shared" ca="1" si="65"/>
        <v>8558.6202139451016</v>
      </c>
      <c r="H120" s="1" t="str">
        <f t="shared" si="66"/>
        <v/>
      </c>
      <c r="I120" s="1" t="str">
        <f t="shared" si="67"/>
        <v/>
      </c>
      <c r="J120" s="6">
        <f t="shared" ca="1" si="68"/>
        <v>-7.1638401811547825E-3</v>
      </c>
      <c r="K120" s="5" t="str">
        <f t="shared" ca="1" si="69"/>
        <v/>
      </c>
      <c r="L120" s="5" t="str">
        <f t="shared" ca="1" si="70"/>
        <v/>
      </c>
    </row>
    <row r="121" spans="1:12" x14ac:dyDescent="0.25">
      <c r="B121" s="7">
        <v>4</v>
      </c>
      <c r="C121" s="7">
        <v>8</v>
      </c>
      <c r="D121" s="1">
        <f t="shared" ca="1" si="71"/>
        <v>35311.302606427402</v>
      </c>
      <c r="E121" s="1">
        <f t="shared" ca="1" si="72"/>
        <v>22812.438250884399</v>
      </c>
      <c r="F121" s="1">
        <f t="shared" ca="1" si="64"/>
        <v>35311.302606427402</v>
      </c>
      <c r="G121" s="1">
        <f t="shared" ca="1" si="65"/>
        <v>12498.864355543003</v>
      </c>
      <c r="H121" s="1" t="str">
        <f t="shared" si="66"/>
        <v/>
      </c>
      <c r="I121" s="1" t="str">
        <f t="shared" si="67"/>
        <v/>
      </c>
      <c r="J121" s="6">
        <f t="shared" ca="1" si="68"/>
        <v>-1.4118188816331484E-2</v>
      </c>
      <c r="K121" s="5" t="str">
        <f t="shared" ca="1" si="69"/>
        <v/>
      </c>
      <c r="L121" s="5" t="str">
        <f t="shared" ca="1" si="70"/>
        <v/>
      </c>
    </row>
    <row r="122" spans="1:12" x14ac:dyDescent="0.25">
      <c r="B122" s="7">
        <v>4</v>
      </c>
      <c r="C122" s="7">
        <v>9</v>
      </c>
      <c r="D122" s="1">
        <f t="shared" ca="1" si="71"/>
        <v>206008.46756158999</v>
      </c>
      <c r="E122" s="1">
        <f t="shared" ca="1" si="72"/>
        <v>162389.08641683101</v>
      </c>
      <c r="F122" s="1">
        <f t="shared" ca="1" si="64"/>
        <v>206008.46756158999</v>
      </c>
      <c r="G122" s="1">
        <f t="shared" ca="1" si="65"/>
        <v>43619.381144758983</v>
      </c>
      <c r="H122" s="1" t="str">
        <f t="shared" si="66"/>
        <v/>
      </c>
      <c r="I122" s="1" t="str">
        <f t="shared" si="67"/>
        <v/>
      </c>
      <c r="J122" s="6">
        <f t="shared" ca="1" si="68"/>
        <v>-4.5746909261265827E-3</v>
      </c>
      <c r="K122" s="5" t="str">
        <f t="shared" ca="1" si="69"/>
        <v/>
      </c>
      <c r="L122" s="5" t="str">
        <f t="shared" ca="1" si="70"/>
        <v/>
      </c>
    </row>
    <row r="123" spans="1:12" x14ac:dyDescent="0.25">
      <c r="B123" s="7">
        <v>4</v>
      </c>
      <c r="C123" s="7">
        <v>10</v>
      </c>
      <c r="D123" s="1">
        <f t="shared" ca="1" si="71"/>
        <v>211432.972646782</v>
      </c>
      <c r="E123" s="1">
        <f t="shared" ca="1" si="72"/>
        <v>141137.14532304401</v>
      </c>
      <c r="F123" s="1">
        <f t="shared" ca="1" si="64"/>
        <v>211432.972646782</v>
      </c>
      <c r="G123" s="1">
        <f t="shared" ca="1" si="65"/>
        <v>70295.827323737991</v>
      </c>
      <c r="H123" s="1" t="str">
        <f t="shared" si="66"/>
        <v/>
      </c>
      <c r="I123" s="1" t="str">
        <f t="shared" si="67"/>
        <v/>
      </c>
      <c r="J123" s="6">
        <f t="shared" ca="1" si="68"/>
        <v>-2.0192451028834123E-2</v>
      </c>
      <c r="K123" s="5" t="str">
        <f t="shared" ca="1" si="69"/>
        <v/>
      </c>
      <c r="L123" s="5" t="str">
        <f t="shared" ca="1" si="70"/>
        <v/>
      </c>
    </row>
    <row r="124" spans="1:12" x14ac:dyDescent="0.25">
      <c r="B124" s="7">
        <v>4</v>
      </c>
      <c r="C124" s="7">
        <v>11</v>
      </c>
      <c r="D124" s="1">
        <f t="shared" ca="1" si="71"/>
        <v>1516.64650414991</v>
      </c>
      <c r="E124" s="1">
        <f t="shared" ca="1" si="72"/>
        <v>1219.0361312922801</v>
      </c>
      <c r="F124" s="1">
        <f t="shared" ca="1" si="64"/>
        <v>1516.64650414991</v>
      </c>
      <c r="G124" s="1">
        <f t="shared" ca="1" si="65"/>
        <v>297.61037285762995</v>
      </c>
      <c r="H124" s="1" t="str">
        <f t="shared" si="66"/>
        <v/>
      </c>
      <c r="I124" s="1" t="str">
        <f t="shared" si="67"/>
        <v/>
      </c>
      <c r="J124" s="6">
        <f t="shared" ca="1" si="68"/>
        <v>2.7275201907750953E-2</v>
      </c>
      <c r="K124" s="5" t="str">
        <f t="shared" ca="1" si="69"/>
        <v/>
      </c>
      <c r="L124" s="5" t="str">
        <f t="shared" ca="1" si="70"/>
        <v/>
      </c>
    </row>
    <row r="125" spans="1:12" x14ac:dyDescent="0.25">
      <c r="B125" s="7">
        <v>4</v>
      </c>
      <c r="C125" s="7">
        <v>12</v>
      </c>
      <c r="D125" s="1">
        <f t="shared" ca="1" si="71"/>
        <v>50883.570876992897</v>
      </c>
      <c r="E125" s="1">
        <f t="shared" ca="1" si="72"/>
        <v>41476.888919207602</v>
      </c>
      <c r="F125" s="1">
        <f t="shared" ca="1" si="64"/>
        <v>50883.570876992897</v>
      </c>
      <c r="G125" s="1">
        <f t="shared" ca="1" si="65"/>
        <v>9406.6819577852948</v>
      </c>
      <c r="H125" s="1" t="str">
        <f t="shared" si="66"/>
        <v/>
      </c>
      <c r="I125" s="1" t="str">
        <f t="shared" si="67"/>
        <v/>
      </c>
      <c r="J125" s="6">
        <f t="shared" ca="1" si="68"/>
        <v>-4.0753599484154778E-3</v>
      </c>
      <c r="K125" s="5" t="str">
        <f t="shared" ca="1" si="69"/>
        <v/>
      </c>
      <c r="L125" s="5" t="str">
        <f t="shared" ca="1" si="70"/>
        <v/>
      </c>
    </row>
    <row r="126" spans="1:12" x14ac:dyDescent="0.25">
      <c r="B126" s="7">
        <v>4</v>
      </c>
      <c r="C126" s="7">
        <v>13</v>
      </c>
      <c r="D126" s="1">
        <f t="shared" ca="1" si="71"/>
        <v>23826.6510109753</v>
      </c>
      <c r="E126" s="1">
        <f t="shared" ca="1" si="72"/>
        <v>18292.447734385001</v>
      </c>
      <c r="F126" s="1">
        <f t="shared" ca="1" si="64"/>
        <v>23826.6510109753</v>
      </c>
      <c r="G126" s="1">
        <f t="shared" ca="1" si="65"/>
        <v>5534.2032765902986</v>
      </c>
      <c r="H126" s="1" t="str">
        <f t="shared" si="66"/>
        <v/>
      </c>
      <c r="I126" s="1" t="str">
        <f t="shared" si="67"/>
        <v/>
      </c>
      <c r="J126" s="6">
        <f t="shared" ca="1" si="68"/>
        <v>-1.5477002435233091E-3</v>
      </c>
      <c r="K126" s="5" t="str">
        <f t="shared" ca="1" si="69"/>
        <v/>
      </c>
      <c r="L126" s="5" t="str">
        <f t="shared" ca="1" si="70"/>
        <v/>
      </c>
    </row>
    <row r="127" spans="1:12" x14ac:dyDescent="0.25">
      <c r="A127" s="7" t="b">
        <v>1</v>
      </c>
      <c r="B127" s="7">
        <v>4</v>
      </c>
      <c r="C127" s="7">
        <v>14</v>
      </c>
      <c r="D127" s="1">
        <f t="shared" ca="1" si="71"/>
        <v>584593.57726568496</v>
      </c>
      <c r="E127" s="1">
        <f t="shared" ca="1" si="72"/>
        <v>405445.52232709801</v>
      </c>
      <c r="F127" s="1">
        <f t="shared" si="64"/>
        <v>0</v>
      </c>
      <c r="G127" s="1" t="str">
        <f t="shared" si="65"/>
        <v/>
      </c>
      <c r="H127" s="1">
        <f t="shared" ca="1" si="66"/>
        <v>584593.57726568496</v>
      </c>
      <c r="I127" s="1" t="str">
        <f t="shared" si="67"/>
        <v/>
      </c>
      <c r="J127" s="6">
        <f t="shared" ca="1" si="68"/>
        <v>5.1884847323284203E-3</v>
      </c>
      <c r="K127" s="5" t="str">
        <f t="shared" si="69"/>
        <v/>
      </c>
      <c r="L127" s="5" t="str">
        <f t="shared" si="70"/>
        <v/>
      </c>
    </row>
    <row r="128" spans="1:12" x14ac:dyDescent="0.25">
      <c r="B128" s="7">
        <v>4</v>
      </c>
      <c r="C128" s="7">
        <v>15</v>
      </c>
      <c r="D128" s="1">
        <f t="shared" ca="1" si="71"/>
        <v>353433.41800882597</v>
      </c>
      <c r="E128" s="1">
        <f t="shared" ca="1" si="72"/>
        <v>289951.811522945</v>
      </c>
      <c r="F128" s="1">
        <f t="shared" ca="1" si="64"/>
        <v>353433.41800882597</v>
      </c>
      <c r="G128" s="1">
        <f t="shared" ca="1" si="65"/>
        <v>63481.60648588097</v>
      </c>
      <c r="H128" s="1" t="str">
        <f t="shared" si="66"/>
        <v/>
      </c>
      <c r="I128" s="1" t="str">
        <f t="shared" si="67"/>
        <v/>
      </c>
      <c r="J128" s="6">
        <f t="shared" ca="1" si="68"/>
        <v>-3.3890534623173314E-4</v>
      </c>
      <c r="K128" s="5" t="str">
        <f t="shared" ca="1" si="69"/>
        <v/>
      </c>
      <c r="L128" s="5" t="str">
        <f t="shared" ca="1" si="70"/>
        <v/>
      </c>
    </row>
    <row r="129" spans="1:12" x14ac:dyDescent="0.25">
      <c r="B129" s="7">
        <v>4</v>
      </c>
      <c r="C129" s="7">
        <v>16</v>
      </c>
      <c r="D129" s="1">
        <f t="shared" ca="1" si="71"/>
        <v>228295.84700067501</v>
      </c>
      <c r="E129" s="1">
        <f t="shared" ca="1" si="72"/>
        <v>178901.97879221899</v>
      </c>
      <c r="F129" s="1">
        <f t="shared" ca="1" si="64"/>
        <v>228295.84700067501</v>
      </c>
      <c r="G129" s="1">
        <f t="shared" ca="1" si="65"/>
        <v>49393.868208456028</v>
      </c>
      <c r="H129" s="1" t="str">
        <f t="shared" si="66"/>
        <v/>
      </c>
      <c r="I129" s="1" t="str">
        <f t="shared" si="67"/>
        <v/>
      </c>
      <c r="J129" s="6">
        <f t="shared" ca="1" si="68"/>
        <v>-1.810944260540432E-2</v>
      </c>
      <c r="K129" s="5" t="str">
        <f t="shared" ca="1" si="69"/>
        <v/>
      </c>
      <c r="L129" s="5" t="str">
        <f t="shared" ca="1" si="70"/>
        <v/>
      </c>
    </row>
    <row r="130" spans="1:12" x14ac:dyDescent="0.25">
      <c r="B130" s="7">
        <v>4</v>
      </c>
      <c r="C130" s="7">
        <v>17</v>
      </c>
      <c r="D130" s="1">
        <f t="shared" ca="1" si="71"/>
        <v>11292.882207701799</v>
      </c>
      <c r="E130" s="1">
        <f t="shared" ca="1" si="72"/>
        <v>8882.0555921395007</v>
      </c>
      <c r="F130" s="1">
        <f t="shared" ca="1" si="64"/>
        <v>11292.882207701799</v>
      </c>
      <c r="G130" s="1">
        <f t="shared" ca="1" si="65"/>
        <v>2410.8266155622987</v>
      </c>
      <c r="H130" s="1" t="str">
        <f t="shared" si="66"/>
        <v/>
      </c>
      <c r="I130" s="1" t="str">
        <f t="shared" si="67"/>
        <v/>
      </c>
      <c r="J130" s="6">
        <f t="shared" ca="1" si="68"/>
        <v>-1.1193621658190083E-2</v>
      </c>
      <c r="K130" s="5" t="str">
        <f t="shared" ca="1" si="69"/>
        <v/>
      </c>
      <c r="L130" s="5" t="str">
        <f t="shared" ca="1" si="70"/>
        <v/>
      </c>
    </row>
    <row r="131" spans="1:12" x14ac:dyDescent="0.25">
      <c r="B131" s="7">
        <v>4</v>
      </c>
      <c r="C131" s="7">
        <v>18</v>
      </c>
      <c r="D131" s="1">
        <f t="shared" ca="1" si="71"/>
        <v>230710.74805366699</v>
      </c>
      <c r="E131" s="1">
        <f t="shared" ca="1" si="72"/>
        <v>183574.024109433</v>
      </c>
      <c r="F131" s="1">
        <f t="shared" ca="1" si="64"/>
        <v>230710.74805366699</v>
      </c>
      <c r="G131" s="1">
        <f t="shared" ca="1" si="65"/>
        <v>47136.723944233992</v>
      </c>
      <c r="H131" s="1" t="str">
        <f t="shared" si="66"/>
        <v/>
      </c>
      <c r="I131" s="1" t="str">
        <f t="shared" si="67"/>
        <v/>
      </c>
      <c r="J131" s="6">
        <f t="shared" ca="1" si="68"/>
        <v>-1.8186970192981548E-2</v>
      </c>
      <c r="K131" s="5" t="str">
        <f t="shared" ca="1" si="69"/>
        <v/>
      </c>
      <c r="L131" s="5" t="str">
        <f t="shared" ca="1" si="70"/>
        <v/>
      </c>
    </row>
    <row r="132" spans="1:12" x14ac:dyDescent="0.25">
      <c r="B132" s="7">
        <v>4</v>
      </c>
      <c r="C132" s="7">
        <v>19</v>
      </c>
      <c r="D132" s="1">
        <f t="shared" ca="1" si="71"/>
        <v>15551.9199784869</v>
      </c>
      <c r="E132" s="1">
        <f t="shared" ca="1" si="72"/>
        <v>12972.8676398113</v>
      </c>
      <c r="F132" s="1">
        <f t="shared" ca="1" si="64"/>
        <v>15551.9199784869</v>
      </c>
      <c r="G132" s="1">
        <f t="shared" ca="1" si="65"/>
        <v>2579.0523386755995</v>
      </c>
      <c r="H132" s="1" t="str">
        <f t="shared" si="66"/>
        <v/>
      </c>
      <c r="I132" s="1" t="str">
        <f t="shared" si="67"/>
        <v/>
      </c>
      <c r="J132" s="6">
        <f t="shared" ca="1" si="68"/>
        <v>-1.196226533264582E-2</v>
      </c>
      <c r="K132" s="5" t="str">
        <f t="shared" ca="1" si="69"/>
        <v/>
      </c>
      <c r="L132" s="5" t="str">
        <f t="shared" ca="1" si="70"/>
        <v/>
      </c>
    </row>
    <row r="133" spans="1:12" x14ac:dyDescent="0.25">
      <c r="B133" s="7">
        <v>4</v>
      </c>
      <c r="C133" s="7">
        <v>20</v>
      </c>
      <c r="D133" s="1">
        <f t="shared" ca="1" si="71"/>
        <v>1317967.83507435</v>
      </c>
      <c r="E133" s="1">
        <f t="shared" ca="1" si="72"/>
        <v>988241.24823936599</v>
      </c>
      <c r="F133" s="1">
        <f t="shared" si="64"/>
        <v>0</v>
      </c>
      <c r="G133" s="1" t="str">
        <f t="shared" si="65"/>
        <v/>
      </c>
      <c r="H133" s="1" t="str">
        <f t="shared" si="66"/>
        <v/>
      </c>
      <c r="I133" s="1">
        <f t="shared" ca="1" si="67"/>
        <v>1317967.83507435</v>
      </c>
      <c r="J133" s="6">
        <f t="shared" ca="1" si="68"/>
        <v>5.1364745218194733E-3</v>
      </c>
      <c r="K133" s="5" t="str">
        <f t="shared" si="69"/>
        <v/>
      </c>
      <c r="L133" s="5" t="str">
        <f t="shared" si="70"/>
        <v/>
      </c>
    </row>
    <row r="134" spans="1:12" x14ac:dyDescent="0.25">
      <c r="B134" s="7">
        <v>5</v>
      </c>
      <c r="C134" s="7">
        <v>1</v>
      </c>
      <c r="D134" s="1">
        <f t="shared" ca="1" si="71"/>
        <v>2762.9836552724</v>
      </c>
      <c r="E134" s="1">
        <f t="shared" ca="1" si="72"/>
        <v>2248.56979797343</v>
      </c>
      <c r="F134" s="1">
        <f t="shared" ca="1" si="64"/>
        <v>2762.9836552724</v>
      </c>
      <c r="G134" s="1">
        <f t="shared" ca="1" si="65"/>
        <v>514.41385729897002</v>
      </c>
      <c r="H134" s="1" t="str">
        <f t="shared" si="66"/>
        <v/>
      </c>
      <c r="I134" s="1" t="str">
        <f t="shared" si="67"/>
        <v/>
      </c>
      <c r="J134" s="6">
        <f t="shared" ca="1" si="68"/>
        <v>-2.0179327363248633E-2</v>
      </c>
      <c r="K134" s="5" t="str">
        <f t="shared" ca="1" si="69"/>
        <v/>
      </c>
      <c r="L134" s="5" t="str">
        <f t="shared" ca="1" si="70"/>
        <v/>
      </c>
    </row>
    <row r="135" spans="1:12" x14ac:dyDescent="0.25">
      <c r="B135" s="7">
        <v>5</v>
      </c>
      <c r="C135" s="7">
        <v>2</v>
      </c>
      <c r="D135" s="1">
        <f t="shared" ca="1" si="71"/>
        <v>21091.252538628902</v>
      </c>
      <c r="E135" s="1">
        <f t="shared" ca="1" si="72"/>
        <v>17489.878132669899</v>
      </c>
      <c r="F135" s="1">
        <f t="shared" ca="1" si="64"/>
        <v>21091.252538628902</v>
      </c>
      <c r="G135" s="1">
        <f t="shared" ca="1" si="65"/>
        <v>3601.3744059590026</v>
      </c>
      <c r="H135" s="1" t="str">
        <f t="shared" si="66"/>
        <v/>
      </c>
      <c r="I135" s="1" t="str">
        <f t="shared" si="67"/>
        <v/>
      </c>
      <c r="J135" s="6">
        <f t="shared" ca="1" si="68"/>
        <v>-1.6799922081943935E-3</v>
      </c>
      <c r="K135" s="5" t="str">
        <f t="shared" ca="1" si="69"/>
        <v/>
      </c>
      <c r="L135" s="5" t="str">
        <f t="shared" ca="1" si="70"/>
        <v/>
      </c>
    </row>
    <row r="136" spans="1:12" x14ac:dyDescent="0.25">
      <c r="B136" s="7">
        <v>5</v>
      </c>
      <c r="C136" s="7">
        <v>3</v>
      </c>
      <c r="D136" s="1">
        <f t="shared" ca="1" si="71"/>
        <v>17876.323089218899</v>
      </c>
      <c r="E136" s="1">
        <f t="shared" ca="1" si="72"/>
        <v>16156.2555595715</v>
      </c>
      <c r="F136" s="1">
        <f t="shared" ca="1" si="64"/>
        <v>17876.323089218899</v>
      </c>
      <c r="G136" s="1">
        <f t="shared" ca="1" si="65"/>
        <v>1720.0675296473983</v>
      </c>
      <c r="H136" s="1" t="str">
        <f t="shared" si="66"/>
        <v/>
      </c>
      <c r="I136" s="1" t="str">
        <f t="shared" si="67"/>
        <v/>
      </c>
      <c r="J136" s="6">
        <f t="shared" ca="1" si="68"/>
        <v>-6.2075280162174574E-3</v>
      </c>
      <c r="K136" s="5" t="str">
        <f t="shared" ca="1" si="69"/>
        <v/>
      </c>
      <c r="L136" s="5" t="str">
        <f t="shared" ca="1" si="70"/>
        <v/>
      </c>
    </row>
    <row r="137" spans="1:12" x14ac:dyDescent="0.25">
      <c r="B137" s="7">
        <v>5</v>
      </c>
      <c r="C137" s="7">
        <v>4</v>
      </c>
      <c r="D137" s="1">
        <f t="shared" ca="1" si="71"/>
        <v>41887.394716443603</v>
      </c>
      <c r="E137" s="1">
        <f t="shared" ca="1" si="72"/>
        <v>37517.3493306073</v>
      </c>
      <c r="F137" s="1">
        <f t="shared" ca="1" si="64"/>
        <v>41887.394716443603</v>
      </c>
      <c r="G137" s="1">
        <f t="shared" ca="1" si="65"/>
        <v>4370.0453858363035</v>
      </c>
      <c r="H137" s="1" t="str">
        <f t="shared" si="66"/>
        <v/>
      </c>
      <c r="I137" s="1" t="str">
        <f t="shared" si="67"/>
        <v/>
      </c>
      <c r="J137" s="6">
        <f t="shared" ca="1" si="68"/>
        <v>5.6237041829127156E-3</v>
      </c>
      <c r="K137" s="5" t="str">
        <f t="shared" ca="1" si="69"/>
        <v/>
      </c>
      <c r="L137" s="5" t="str">
        <f t="shared" ca="1" si="70"/>
        <v/>
      </c>
    </row>
    <row r="138" spans="1:12" x14ac:dyDescent="0.25">
      <c r="A138" s="7" t="b">
        <v>1</v>
      </c>
      <c r="B138" s="7">
        <v>5</v>
      </c>
      <c r="C138" s="7">
        <v>5</v>
      </c>
      <c r="D138" s="1">
        <f t="shared" ca="1" si="71"/>
        <v>556305.07955310505</v>
      </c>
      <c r="E138" s="1">
        <f t="shared" ca="1" si="72"/>
        <v>521884.96322490298</v>
      </c>
      <c r="F138" s="1">
        <f t="shared" si="64"/>
        <v>0</v>
      </c>
      <c r="G138" s="1" t="str">
        <f t="shared" si="65"/>
        <v/>
      </c>
      <c r="H138" s="1">
        <f t="shared" ca="1" si="66"/>
        <v>556305.07955310505</v>
      </c>
      <c r="I138" s="1" t="str">
        <f t="shared" si="67"/>
        <v/>
      </c>
      <c r="J138" s="6">
        <f t="shared" ca="1" si="68"/>
        <v>-1.2875814725805447E-4</v>
      </c>
      <c r="K138" s="5" t="str">
        <f t="shared" si="69"/>
        <v/>
      </c>
      <c r="L138" s="5" t="str">
        <f t="shared" si="70"/>
        <v/>
      </c>
    </row>
    <row r="139" spans="1:12" x14ac:dyDescent="0.25">
      <c r="B139" s="7">
        <v>5</v>
      </c>
      <c r="C139" s="7">
        <v>6</v>
      </c>
      <c r="D139" s="1">
        <f t="shared" ca="1" si="71"/>
        <v>113514.227694264</v>
      </c>
      <c r="E139" s="1">
        <f t="shared" ca="1" si="72"/>
        <v>97877.547242112298</v>
      </c>
      <c r="F139" s="1">
        <f t="shared" ca="1" si="64"/>
        <v>113514.227694264</v>
      </c>
      <c r="G139" s="1">
        <f t="shared" ca="1" si="65"/>
        <v>15636.680452151704</v>
      </c>
      <c r="H139" s="1" t="str">
        <f t="shared" si="66"/>
        <v/>
      </c>
      <c r="I139" s="1" t="str">
        <f t="shared" si="67"/>
        <v/>
      </c>
      <c r="J139" s="6">
        <f t="shared" ca="1" si="68"/>
        <v>-7.8601207339346942E-3</v>
      </c>
      <c r="K139" s="5" t="str">
        <f t="shared" ca="1" si="69"/>
        <v/>
      </c>
      <c r="L139" s="5" t="str">
        <f t="shared" ca="1" si="70"/>
        <v/>
      </c>
    </row>
    <row r="140" spans="1:12" x14ac:dyDescent="0.25">
      <c r="B140" s="7">
        <v>5</v>
      </c>
      <c r="C140" s="7">
        <v>7</v>
      </c>
      <c r="D140" s="1">
        <f t="shared" ca="1" si="71"/>
        <v>17620.693062061</v>
      </c>
      <c r="E140" s="1">
        <f t="shared" ca="1" si="72"/>
        <v>14992.0085000779</v>
      </c>
      <c r="F140" s="1">
        <f t="shared" ca="1" si="64"/>
        <v>17620.693062061</v>
      </c>
      <c r="G140" s="1">
        <f t="shared" ca="1" si="65"/>
        <v>2628.6845619831001</v>
      </c>
      <c r="H140" s="1" t="str">
        <f t="shared" si="66"/>
        <v/>
      </c>
      <c r="I140" s="1" t="str">
        <f t="shared" si="67"/>
        <v/>
      </c>
      <c r="J140" s="6">
        <f t="shared" ca="1" si="68"/>
        <v>-5.4572747435850145E-3</v>
      </c>
      <c r="K140" s="5" t="str">
        <f t="shared" ca="1" si="69"/>
        <v/>
      </c>
      <c r="L140" s="5" t="str">
        <f t="shared" ca="1" si="70"/>
        <v/>
      </c>
    </row>
    <row r="141" spans="1:12" x14ac:dyDescent="0.25">
      <c r="B141" s="7">
        <v>5</v>
      </c>
      <c r="C141" s="7">
        <v>8</v>
      </c>
      <c r="D141" s="1">
        <f t="shared" ca="1" si="71"/>
        <v>4001.2210482325399</v>
      </c>
      <c r="E141" s="1">
        <f t="shared" ca="1" si="72"/>
        <v>3241.8969727165099</v>
      </c>
      <c r="F141" s="1">
        <f t="shared" ca="1" si="64"/>
        <v>4001.2210482325399</v>
      </c>
      <c r="G141" s="1">
        <f t="shared" ca="1" si="65"/>
        <v>759.32407551603001</v>
      </c>
      <c r="H141" s="1" t="str">
        <f t="shared" si="66"/>
        <v/>
      </c>
      <c r="I141" s="1" t="str">
        <f t="shared" si="67"/>
        <v/>
      </c>
      <c r="J141" s="6">
        <f t="shared" ca="1" si="68"/>
        <v>-7.0881648657971945E-3</v>
      </c>
      <c r="K141" s="5" t="str">
        <f t="shared" ca="1" si="69"/>
        <v/>
      </c>
      <c r="L141" s="5" t="str">
        <f t="shared" ca="1" si="70"/>
        <v/>
      </c>
    </row>
    <row r="142" spans="1:12" x14ac:dyDescent="0.25">
      <c r="B142" s="7">
        <v>5</v>
      </c>
      <c r="C142" s="7">
        <v>9</v>
      </c>
      <c r="D142" s="1">
        <f t="shared" ca="1" si="71"/>
        <v>49026.568673252303</v>
      </c>
      <c r="E142" s="1">
        <f t="shared" ca="1" si="72"/>
        <v>44836.121065813102</v>
      </c>
      <c r="F142" s="1">
        <f t="shared" ca="1" si="64"/>
        <v>49026.568673252303</v>
      </c>
      <c r="G142" s="1">
        <f t="shared" ca="1" si="65"/>
        <v>4190.4476074392005</v>
      </c>
      <c r="H142" s="1" t="str">
        <f t="shared" si="66"/>
        <v/>
      </c>
      <c r="I142" s="1" t="str">
        <f t="shared" si="67"/>
        <v/>
      </c>
      <c r="J142" s="6">
        <f t="shared" ca="1" si="68"/>
        <v>-7.4050806991618878E-3</v>
      </c>
      <c r="K142" s="5" t="str">
        <f t="shared" ca="1" si="69"/>
        <v/>
      </c>
      <c r="L142" s="5" t="str">
        <f t="shared" ca="1" si="70"/>
        <v/>
      </c>
    </row>
    <row r="143" spans="1:12" x14ac:dyDescent="0.25">
      <c r="B143" s="7">
        <v>5</v>
      </c>
      <c r="C143" s="7">
        <v>10</v>
      </c>
      <c r="D143" s="1">
        <f t="shared" ca="1" si="71"/>
        <v>39076.872554958602</v>
      </c>
      <c r="E143" s="1">
        <f t="shared" ca="1" si="72"/>
        <v>30735.629058898299</v>
      </c>
      <c r="F143" s="1">
        <f t="shared" ca="1" si="64"/>
        <v>39076.872554958602</v>
      </c>
      <c r="G143" s="1">
        <f t="shared" ca="1" si="65"/>
        <v>8341.2434960603023</v>
      </c>
      <c r="H143" s="1" t="str">
        <f t="shared" si="66"/>
        <v/>
      </c>
      <c r="I143" s="1" t="str">
        <f t="shared" si="67"/>
        <v/>
      </c>
      <c r="J143" s="6">
        <f t="shared" ca="1" si="68"/>
        <v>-1.9015638546365492E-2</v>
      </c>
      <c r="K143" s="5" t="str">
        <f t="shared" ca="1" si="69"/>
        <v/>
      </c>
      <c r="L143" s="5" t="str">
        <f t="shared" ca="1" si="70"/>
        <v/>
      </c>
    </row>
    <row r="144" spans="1:12" x14ac:dyDescent="0.25">
      <c r="B144" s="7">
        <v>5</v>
      </c>
      <c r="C144" s="7">
        <v>11</v>
      </c>
      <c r="D144" s="1">
        <f t="shared" ca="1" si="71"/>
        <v>2622.6497999383</v>
      </c>
      <c r="E144" s="1">
        <f t="shared" ca="1" si="72"/>
        <v>2256.0442729729698</v>
      </c>
      <c r="F144" s="1">
        <f t="shared" ca="1" si="64"/>
        <v>2622.6497999383</v>
      </c>
      <c r="G144" s="1">
        <f t="shared" ca="1" si="65"/>
        <v>366.60552696533023</v>
      </c>
      <c r="H144" s="1" t="str">
        <f t="shared" si="66"/>
        <v/>
      </c>
      <c r="I144" s="1" t="str">
        <f t="shared" si="67"/>
        <v/>
      </c>
      <c r="J144" s="6">
        <f t="shared" ca="1" si="68"/>
        <v>2.1799742176683953E-2</v>
      </c>
      <c r="K144" s="5" t="str">
        <f t="shared" ca="1" si="69"/>
        <v/>
      </c>
      <c r="L144" s="5" t="str">
        <f t="shared" ca="1" si="70"/>
        <v/>
      </c>
    </row>
    <row r="145" spans="1:12" x14ac:dyDescent="0.25">
      <c r="B145" s="7">
        <v>5</v>
      </c>
      <c r="C145" s="7">
        <v>12</v>
      </c>
      <c r="D145" s="1">
        <f t="shared" ca="1" si="71"/>
        <v>28850.0225828818</v>
      </c>
      <c r="E145" s="1">
        <f t="shared" ca="1" si="72"/>
        <v>26384.308742523299</v>
      </c>
      <c r="F145" s="1">
        <f t="shared" ca="1" si="64"/>
        <v>28850.0225828818</v>
      </c>
      <c r="G145" s="1">
        <f t="shared" ca="1" si="65"/>
        <v>2465.7138403585013</v>
      </c>
      <c r="H145" s="1" t="str">
        <f t="shared" si="66"/>
        <v/>
      </c>
      <c r="I145" s="1" t="str">
        <f t="shared" si="67"/>
        <v/>
      </c>
      <c r="J145" s="6">
        <f t="shared" ca="1" si="68"/>
        <v>-4.4045636191979709E-3</v>
      </c>
      <c r="K145" s="5" t="str">
        <f t="shared" ca="1" si="69"/>
        <v/>
      </c>
      <c r="L145" s="5" t="str">
        <f t="shared" ca="1" si="70"/>
        <v/>
      </c>
    </row>
    <row r="146" spans="1:12" x14ac:dyDescent="0.25">
      <c r="B146" s="7">
        <v>5</v>
      </c>
      <c r="C146" s="7">
        <v>13</v>
      </c>
      <c r="D146" s="1">
        <f t="shared" ca="1" si="71"/>
        <v>2734.3937802754399</v>
      </c>
      <c r="E146" s="1">
        <f t="shared" ca="1" si="72"/>
        <v>2478.1698329590799</v>
      </c>
      <c r="F146" s="1">
        <f t="shared" ca="1" si="64"/>
        <v>2734.3937802754399</v>
      </c>
      <c r="G146" s="1">
        <f t="shared" ca="1" si="65"/>
        <v>256.22394731635995</v>
      </c>
      <c r="H146" s="1" t="str">
        <f t="shared" si="66"/>
        <v/>
      </c>
      <c r="I146" s="1" t="str">
        <f t="shared" si="67"/>
        <v/>
      </c>
      <c r="J146" s="6">
        <f t="shared" ca="1" si="68"/>
        <v>-6.9583804241829601E-5</v>
      </c>
      <c r="K146" s="5" t="str">
        <f t="shared" ca="1" si="69"/>
        <v/>
      </c>
      <c r="L146" s="5" t="str">
        <f t="shared" ca="1" si="70"/>
        <v/>
      </c>
    </row>
    <row r="147" spans="1:12" x14ac:dyDescent="0.25">
      <c r="B147" s="7">
        <v>5</v>
      </c>
      <c r="C147" s="7">
        <v>14</v>
      </c>
      <c r="D147" s="1">
        <f t="shared" ca="1" si="71"/>
        <v>18173.8056546607</v>
      </c>
      <c r="E147" s="1">
        <f t="shared" ca="1" si="72"/>
        <v>14370.054117456801</v>
      </c>
      <c r="F147" s="1">
        <f t="shared" ca="1" si="64"/>
        <v>18173.8056546607</v>
      </c>
      <c r="G147" s="1">
        <f t="shared" ca="1" si="65"/>
        <v>3803.7515372038997</v>
      </c>
      <c r="H147" s="1" t="str">
        <f t="shared" si="66"/>
        <v/>
      </c>
      <c r="I147" s="1" t="str">
        <f t="shared" si="67"/>
        <v/>
      </c>
      <c r="J147" s="6">
        <f t="shared" ca="1" si="68"/>
        <v>4.697051381004601E-3</v>
      </c>
      <c r="K147" s="5" t="str">
        <f t="shared" ca="1" si="69"/>
        <v/>
      </c>
      <c r="L147" s="5" t="str">
        <f t="shared" ca="1" si="70"/>
        <v/>
      </c>
    </row>
    <row r="148" spans="1:12" x14ac:dyDescent="0.25">
      <c r="B148" s="7">
        <v>5</v>
      </c>
      <c r="C148" s="7">
        <v>15</v>
      </c>
      <c r="D148" s="1">
        <f t="shared" ca="1" si="71"/>
        <v>9306.5030589189591</v>
      </c>
      <c r="E148" s="1">
        <f t="shared" ca="1" si="72"/>
        <v>8678.4250964900493</v>
      </c>
      <c r="F148" s="1">
        <f t="shared" ca="1" si="64"/>
        <v>9306.5030589189591</v>
      </c>
      <c r="G148" s="1">
        <f t="shared" ca="1" si="65"/>
        <v>628.07796242890981</v>
      </c>
      <c r="H148" s="1" t="str">
        <f t="shared" si="66"/>
        <v/>
      </c>
      <c r="I148" s="1" t="str">
        <f t="shared" si="67"/>
        <v/>
      </c>
      <c r="J148" s="6">
        <f t="shared" ca="1" si="68"/>
        <v>-6.0521831056145148E-4</v>
      </c>
      <c r="K148" s="5" t="str">
        <f t="shared" ca="1" si="69"/>
        <v/>
      </c>
      <c r="L148" s="5" t="str">
        <f t="shared" ca="1" si="70"/>
        <v/>
      </c>
    </row>
    <row r="149" spans="1:12" x14ac:dyDescent="0.25">
      <c r="B149" s="7">
        <v>5</v>
      </c>
      <c r="C149" s="7">
        <v>16</v>
      </c>
      <c r="D149" s="1">
        <f t="shared" ca="1" si="71"/>
        <v>50302.449251073202</v>
      </c>
      <c r="E149" s="1">
        <f t="shared" ca="1" si="72"/>
        <v>45057.297592669202</v>
      </c>
      <c r="F149" s="1">
        <f t="shared" ca="1" si="64"/>
        <v>50302.449251073202</v>
      </c>
      <c r="G149" s="1">
        <f t="shared" ca="1" si="65"/>
        <v>5245.151658404</v>
      </c>
      <c r="H149" s="1" t="str">
        <f t="shared" si="66"/>
        <v/>
      </c>
      <c r="I149" s="1" t="str">
        <f t="shared" si="67"/>
        <v/>
      </c>
      <c r="J149" s="6">
        <f t="shared" ca="1" si="68"/>
        <v>-1.8547014865491551E-2</v>
      </c>
      <c r="K149" s="5" t="str">
        <f t="shared" ca="1" si="69"/>
        <v/>
      </c>
      <c r="L149" s="5" t="str">
        <f t="shared" ca="1" si="70"/>
        <v/>
      </c>
    </row>
    <row r="150" spans="1:12" x14ac:dyDescent="0.25">
      <c r="B150" s="7">
        <v>5</v>
      </c>
      <c r="C150" s="7">
        <v>17</v>
      </c>
      <c r="D150" s="1">
        <f t="shared" ca="1" si="71"/>
        <v>4143.2447942542804</v>
      </c>
      <c r="E150" s="1">
        <f t="shared" ca="1" si="72"/>
        <v>3667.87643936627</v>
      </c>
      <c r="F150" s="1">
        <f t="shared" ca="1" si="64"/>
        <v>4143.2447942542804</v>
      </c>
      <c r="G150" s="1">
        <f t="shared" ca="1" si="65"/>
        <v>475.36835488801034</v>
      </c>
      <c r="H150" s="1" t="str">
        <f t="shared" si="66"/>
        <v/>
      </c>
      <c r="I150" s="1" t="str">
        <f t="shared" si="67"/>
        <v/>
      </c>
      <c r="J150" s="6">
        <f t="shared" ca="1" si="68"/>
        <v>-1.4573641850978069E-2</v>
      </c>
      <c r="K150" s="5" t="str">
        <f t="shared" ca="1" si="69"/>
        <v/>
      </c>
      <c r="L150" s="5" t="str">
        <f t="shared" ca="1" si="70"/>
        <v/>
      </c>
    </row>
    <row r="151" spans="1:12" x14ac:dyDescent="0.25">
      <c r="B151" s="7">
        <v>5</v>
      </c>
      <c r="C151" s="7">
        <v>18</v>
      </c>
      <c r="D151" s="1">
        <f t="shared" ca="1" si="71"/>
        <v>150578.26800196999</v>
      </c>
      <c r="E151" s="1">
        <f t="shared" ca="1" si="72"/>
        <v>136109.01705590499</v>
      </c>
      <c r="F151" s="1">
        <f t="shared" ca="1" si="64"/>
        <v>150578.26800196999</v>
      </c>
      <c r="G151" s="1">
        <f t="shared" ca="1" si="65"/>
        <v>14469.250946065004</v>
      </c>
      <c r="H151" s="1" t="str">
        <f t="shared" si="66"/>
        <v/>
      </c>
      <c r="I151" s="1" t="str">
        <f t="shared" si="67"/>
        <v/>
      </c>
      <c r="J151" s="6">
        <f t="shared" ca="1" si="68"/>
        <v>-1.4557782863724673E-2</v>
      </c>
      <c r="K151" s="5" t="str">
        <f t="shared" ca="1" si="69"/>
        <v/>
      </c>
      <c r="L151" s="5" t="str">
        <f t="shared" ca="1" si="70"/>
        <v/>
      </c>
    </row>
    <row r="152" spans="1:12" x14ac:dyDescent="0.25">
      <c r="B152" s="7">
        <v>5</v>
      </c>
      <c r="C152" s="7">
        <v>19</v>
      </c>
      <c r="D152" s="1">
        <f t="shared" ca="1" si="71"/>
        <v>42622.777559287999</v>
      </c>
      <c r="E152" s="1">
        <f t="shared" ca="1" si="72"/>
        <v>39318.887836387999</v>
      </c>
      <c r="F152" s="1">
        <f t="shared" ca="1" si="64"/>
        <v>42622.777559287999</v>
      </c>
      <c r="G152" s="1">
        <f t="shared" ca="1" si="65"/>
        <v>3303.8897228999995</v>
      </c>
      <c r="H152" s="1" t="str">
        <f t="shared" si="66"/>
        <v/>
      </c>
      <c r="I152" s="1" t="str">
        <f t="shared" si="67"/>
        <v/>
      </c>
      <c r="J152" s="6">
        <f t="shared" ca="1" si="68"/>
        <v>-3.7183646204119662E-3</v>
      </c>
      <c r="K152" s="5" t="str">
        <f t="shared" ca="1" si="69"/>
        <v/>
      </c>
      <c r="L152" s="5" t="str">
        <f t="shared" ca="1" si="70"/>
        <v/>
      </c>
    </row>
    <row r="153" spans="1:12" x14ac:dyDescent="0.25">
      <c r="B153" s="7">
        <v>5</v>
      </c>
      <c r="C153" s="7">
        <v>20</v>
      </c>
      <c r="D153" s="1">
        <f t="shared" ca="1" si="71"/>
        <v>488244.27827788802</v>
      </c>
      <c r="E153" s="1">
        <f t="shared" ca="1" si="72"/>
        <v>443096.39667738799</v>
      </c>
      <c r="F153" s="1">
        <f t="shared" si="64"/>
        <v>0</v>
      </c>
      <c r="G153" s="1" t="str">
        <f t="shared" si="65"/>
        <v/>
      </c>
      <c r="H153" s="1" t="str">
        <f t="shared" si="66"/>
        <v/>
      </c>
      <c r="I153" s="1">
        <f t="shared" ca="1" si="67"/>
        <v>488244.27827788802</v>
      </c>
      <c r="J153" s="6">
        <f t="shared" ca="1" si="68"/>
        <v>-1.8344195259628403E-2</v>
      </c>
      <c r="K153" s="5" t="str">
        <f t="shared" si="69"/>
        <v/>
      </c>
      <c r="L153" s="5" t="str">
        <f t="shared" si="70"/>
        <v/>
      </c>
    </row>
    <row r="154" spans="1:12" x14ac:dyDescent="0.25">
      <c r="B154" s="7">
        <v>6</v>
      </c>
      <c r="C154" s="7">
        <v>1</v>
      </c>
      <c r="D154" s="1">
        <f t="shared" ca="1" si="71"/>
        <v>28068.577200189</v>
      </c>
      <c r="E154" s="1">
        <f t="shared" ca="1" si="72"/>
        <v>23305.730389951001</v>
      </c>
      <c r="F154" s="1">
        <f t="shared" ca="1" si="64"/>
        <v>28068.577200189</v>
      </c>
      <c r="G154" s="1">
        <f t="shared" ca="1" si="65"/>
        <v>4762.8468102379993</v>
      </c>
      <c r="H154" s="1" t="str">
        <f t="shared" si="66"/>
        <v/>
      </c>
      <c r="I154" s="1" t="str">
        <f t="shared" si="67"/>
        <v/>
      </c>
      <c r="J154" s="6">
        <f t="shared" ca="1" si="68"/>
        <v>-1.9388683075354143E-2</v>
      </c>
      <c r="K154" s="5" t="str">
        <f t="shared" ca="1" si="69"/>
        <v/>
      </c>
      <c r="L154" s="5" t="str">
        <f t="shared" ca="1" si="70"/>
        <v/>
      </c>
    </row>
    <row r="155" spans="1:12" x14ac:dyDescent="0.25">
      <c r="B155" s="7">
        <v>6</v>
      </c>
      <c r="C155" s="7">
        <v>2</v>
      </c>
      <c r="D155" s="1">
        <f t="shared" ca="1" si="71"/>
        <v>65869.112280041198</v>
      </c>
      <c r="E155" s="1">
        <f t="shared" ca="1" si="72"/>
        <v>55823.741016058702</v>
      </c>
      <c r="F155" s="1">
        <f t="shared" ca="1" si="64"/>
        <v>65869.112280041198</v>
      </c>
      <c r="G155" s="1">
        <f t="shared" ca="1" si="65"/>
        <v>10045.371263982495</v>
      </c>
      <c r="H155" s="1" t="str">
        <f t="shared" si="66"/>
        <v/>
      </c>
      <c r="I155" s="1" t="str">
        <f t="shared" si="67"/>
        <v/>
      </c>
      <c r="J155" s="6">
        <f t="shared" ca="1" si="68"/>
        <v>-2.0287458985773308E-3</v>
      </c>
      <c r="K155" s="5" t="str">
        <f t="shared" ca="1" si="69"/>
        <v/>
      </c>
      <c r="L155" s="5" t="str">
        <f t="shared" ca="1" si="70"/>
        <v/>
      </c>
    </row>
    <row r="156" spans="1:12" x14ac:dyDescent="0.25">
      <c r="B156" s="7">
        <v>6</v>
      </c>
      <c r="C156" s="7">
        <v>3</v>
      </c>
      <c r="D156" s="1">
        <f t="shared" ca="1" si="71"/>
        <v>42782.853768176203</v>
      </c>
      <c r="E156" s="1">
        <f t="shared" ca="1" si="72"/>
        <v>37709.209129498799</v>
      </c>
      <c r="F156" s="1">
        <f t="shared" ca="1" si="64"/>
        <v>42782.853768176203</v>
      </c>
      <c r="G156" s="1">
        <f t="shared" ca="1" si="65"/>
        <v>5073.6446386774041</v>
      </c>
      <c r="H156" s="1" t="str">
        <f t="shared" si="66"/>
        <v/>
      </c>
      <c r="I156" s="1" t="str">
        <f t="shared" si="67"/>
        <v/>
      </c>
      <c r="J156" s="6">
        <f t="shared" ca="1" si="68"/>
        <v>-6.5653939578925293E-3</v>
      </c>
      <c r="K156" s="5" t="str">
        <f t="shared" ca="1" si="69"/>
        <v/>
      </c>
      <c r="L156" s="5" t="str">
        <f t="shared" ca="1" si="70"/>
        <v/>
      </c>
    </row>
    <row r="157" spans="1:12" x14ac:dyDescent="0.25">
      <c r="B157" s="7">
        <v>6</v>
      </c>
      <c r="C157" s="7">
        <v>4</v>
      </c>
      <c r="D157" s="1">
        <f t="shared" ca="1" si="71"/>
        <v>224043.536736443</v>
      </c>
      <c r="E157" s="1">
        <f t="shared" ca="1" si="72"/>
        <v>196647.37848873099</v>
      </c>
      <c r="F157" s="1">
        <f t="shared" ca="1" si="64"/>
        <v>224043.536736443</v>
      </c>
      <c r="G157" s="1">
        <f t="shared" ca="1" si="65"/>
        <v>27396.15824771201</v>
      </c>
      <c r="H157" s="1" t="str">
        <f t="shared" si="66"/>
        <v/>
      </c>
      <c r="I157" s="1" t="str">
        <f t="shared" si="67"/>
        <v/>
      </c>
      <c r="J157" s="6">
        <f t="shared" ca="1" si="68"/>
        <v>9.2146445971952613E-3</v>
      </c>
      <c r="K157" s="5" t="str">
        <f t="shared" ca="1" si="69"/>
        <v/>
      </c>
      <c r="L157" s="5" t="str">
        <f t="shared" ca="1" si="70"/>
        <v/>
      </c>
    </row>
    <row r="158" spans="1:12" x14ac:dyDescent="0.25">
      <c r="B158" s="7">
        <v>6</v>
      </c>
      <c r="C158" s="7">
        <v>5</v>
      </c>
      <c r="D158" s="1">
        <f t="shared" ca="1" si="71"/>
        <v>5286768.7500440497</v>
      </c>
      <c r="E158" s="1">
        <f t="shared" ca="1" si="72"/>
        <v>5054121.5405049399</v>
      </c>
      <c r="F158" s="1">
        <f t="shared" ca="1" si="64"/>
        <v>5286768.7500440497</v>
      </c>
      <c r="G158" s="1">
        <f t="shared" ca="1" si="65"/>
        <v>232647.20953910984</v>
      </c>
      <c r="H158" s="1" t="str">
        <f t="shared" si="66"/>
        <v/>
      </c>
      <c r="I158" s="1" t="str">
        <f t="shared" si="67"/>
        <v/>
      </c>
      <c r="J158" s="6">
        <f t="shared" ca="1" si="68"/>
        <v>-1.3859952081447441E-4</v>
      </c>
      <c r="K158" s="5">
        <f t="shared" ca="1" si="69"/>
        <v>4.400555812795319E-2</v>
      </c>
      <c r="L158" s="5">
        <f t="shared" ca="1" si="70"/>
        <v>-1.3859952081447441E-4</v>
      </c>
    </row>
    <row r="159" spans="1:12" x14ac:dyDescent="0.25">
      <c r="A159" s="7" t="b">
        <v>1</v>
      </c>
      <c r="B159" s="7">
        <v>6</v>
      </c>
      <c r="C159" s="7">
        <v>6</v>
      </c>
      <c r="D159" s="1">
        <f t="shared" ca="1" si="71"/>
        <v>1415610.6314201001</v>
      </c>
      <c r="E159" s="1">
        <f t="shared" ca="1" si="72"/>
        <v>1153506.6638812299</v>
      </c>
      <c r="F159" s="1">
        <f t="shared" si="64"/>
        <v>0</v>
      </c>
      <c r="G159" s="1" t="str">
        <f t="shared" si="65"/>
        <v/>
      </c>
      <c r="H159" s="1">
        <f t="shared" ca="1" si="66"/>
        <v>1415610.6314201001</v>
      </c>
      <c r="I159" s="1" t="str">
        <f t="shared" si="67"/>
        <v/>
      </c>
      <c r="J159" s="6">
        <f t="shared" ca="1" si="68"/>
        <v>-1.1381637577970834E-2</v>
      </c>
      <c r="K159" s="5" t="str">
        <f t="shared" si="69"/>
        <v/>
      </c>
      <c r="L159" s="5" t="str">
        <f t="shared" si="70"/>
        <v/>
      </c>
    </row>
    <row r="160" spans="1:12" x14ac:dyDescent="0.25">
      <c r="B160" s="7">
        <v>6</v>
      </c>
      <c r="C160" s="7">
        <v>7</v>
      </c>
      <c r="D160" s="1">
        <f t="shared" ca="1" si="71"/>
        <v>170972.51035075399</v>
      </c>
      <c r="E160" s="1">
        <f t="shared" ca="1" si="72"/>
        <v>149079.578072181</v>
      </c>
      <c r="F160" s="1">
        <f t="shared" ca="1" si="64"/>
        <v>170972.51035075399</v>
      </c>
      <c r="G160" s="1">
        <f t="shared" ca="1" si="65"/>
        <v>21892.932278572989</v>
      </c>
      <c r="H160" s="1" t="str">
        <f t="shared" si="66"/>
        <v/>
      </c>
      <c r="I160" s="1" t="str">
        <f t="shared" si="67"/>
        <v/>
      </c>
      <c r="J160" s="6">
        <f t="shared" ca="1" si="68"/>
        <v>-3.9050575046849145E-3</v>
      </c>
      <c r="K160" s="5" t="str">
        <f t="shared" ca="1" si="69"/>
        <v/>
      </c>
      <c r="L160" s="5" t="str">
        <f t="shared" ca="1" si="70"/>
        <v/>
      </c>
    </row>
    <row r="161" spans="2:12" x14ac:dyDescent="0.25">
      <c r="B161" s="7">
        <v>6</v>
      </c>
      <c r="C161" s="7">
        <v>8</v>
      </c>
      <c r="D161" s="1">
        <f t="shared" ca="1" si="71"/>
        <v>20882.311473521699</v>
      </c>
      <c r="E161" s="1">
        <f t="shared" ca="1" si="72"/>
        <v>17093.053726408602</v>
      </c>
      <c r="F161" s="1">
        <f t="shared" ca="1" si="64"/>
        <v>20882.311473521699</v>
      </c>
      <c r="G161" s="1">
        <f t="shared" ca="1" si="65"/>
        <v>3789.2577471130971</v>
      </c>
      <c r="H161" s="1" t="str">
        <f t="shared" si="66"/>
        <v/>
      </c>
      <c r="I161" s="1" t="str">
        <f t="shared" si="67"/>
        <v/>
      </c>
      <c r="J161" s="6">
        <f t="shared" ca="1" si="68"/>
        <v>-7.2881725727690786E-3</v>
      </c>
      <c r="K161" s="5" t="str">
        <f t="shared" ca="1" si="69"/>
        <v/>
      </c>
      <c r="L161" s="5" t="str">
        <f t="shared" ca="1" si="70"/>
        <v/>
      </c>
    </row>
    <row r="162" spans="2:12" x14ac:dyDescent="0.25">
      <c r="B162" s="7">
        <v>6</v>
      </c>
      <c r="C162" s="7">
        <v>9</v>
      </c>
      <c r="D162" s="1">
        <f t="shared" ca="1" si="71"/>
        <v>265225.58836111298</v>
      </c>
      <c r="E162" s="1">
        <f t="shared" ca="1" si="72"/>
        <v>247226.57459501</v>
      </c>
      <c r="F162" s="1">
        <f t="shared" ca="1" si="64"/>
        <v>265225.58836111298</v>
      </c>
      <c r="G162" s="1">
        <f t="shared" ca="1" si="65"/>
        <v>17999.013766102988</v>
      </c>
      <c r="H162" s="1" t="str">
        <f t="shared" si="66"/>
        <v/>
      </c>
      <c r="I162" s="1" t="str">
        <f t="shared" si="67"/>
        <v/>
      </c>
      <c r="J162" s="6">
        <f t="shared" ca="1" si="68"/>
        <v>-3.1587030527293366E-3</v>
      </c>
      <c r="K162" s="5" t="str">
        <f t="shared" ca="1" si="69"/>
        <v/>
      </c>
      <c r="L162" s="5" t="str">
        <f t="shared" ca="1" si="70"/>
        <v/>
      </c>
    </row>
    <row r="163" spans="2:12" x14ac:dyDescent="0.25">
      <c r="B163" s="7">
        <v>6</v>
      </c>
      <c r="C163" s="7">
        <v>10</v>
      </c>
      <c r="D163" s="1">
        <f t="shared" ca="1" si="71"/>
        <v>120001.375634576</v>
      </c>
      <c r="E163" s="1">
        <f t="shared" ca="1" si="72"/>
        <v>104473.10322197199</v>
      </c>
      <c r="F163" s="1">
        <f t="shared" ca="1" si="64"/>
        <v>120001.375634576</v>
      </c>
      <c r="G163" s="1">
        <f t="shared" ca="1" si="65"/>
        <v>15528.272412604012</v>
      </c>
      <c r="H163" s="1" t="str">
        <f t="shared" si="66"/>
        <v/>
      </c>
      <c r="I163" s="1" t="str">
        <f t="shared" si="67"/>
        <v/>
      </c>
      <c r="J163" s="6">
        <f t="shared" ca="1" si="68"/>
        <v>-1.5389020652619241E-2</v>
      </c>
      <c r="K163" s="5" t="str">
        <f t="shared" ca="1" si="69"/>
        <v/>
      </c>
      <c r="L163" s="5" t="str">
        <f t="shared" ca="1" si="70"/>
        <v/>
      </c>
    </row>
    <row r="164" spans="2:12" x14ac:dyDescent="0.25">
      <c r="B164" s="7">
        <v>6</v>
      </c>
      <c r="C164" s="7">
        <v>11</v>
      </c>
      <c r="D164" s="1">
        <f t="shared" ca="1" si="71"/>
        <v>7132.0533158047601</v>
      </c>
      <c r="E164" s="1">
        <f t="shared" ca="1" si="72"/>
        <v>6264.4274776395396</v>
      </c>
      <c r="F164" s="1">
        <f t="shared" ca="1" si="64"/>
        <v>7132.0533158047601</v>
      </c>
      <c r="G164" s="1">
        <f t="shared" ca="1" si="65"/>
        <v>867.62583816522056</v>
      </c>
      <c r="H164" s="1" t="str">
        <f t="shared" si="66"/>
        <v/>
      </c>
      <c r="I164" s="1" t="str">
        <f t="shared" si="67"/>
        <v/>
      </c>
      <c r="J164" s="6">
        <f t="shared" ca="1" si="68"/>
        <v>2.422325217225051E-2</v>
      </c>
      <c r="K164" s="5" t="str">
        <f t="shared" ca="1" si="69"/>
        <v/>
      </c>
      <c r="L164" s="5" t="str">
        <f t="shared" ca="1" si="70"/>
        <v/>
      </c>
    </row>
    <row r="165" spans="2:12" x14ac:dyDescent="0.25">
      <c r="B165" s="7">
        <v>6</v>
      </c>
      <c r="C165" s="7">
        <v>12</v>
      </c>
      <c r="D165" s="1">
        <f t="shared" ca="1" si="71"/>
        <v>66589.024555975004</v>
      </c>
      <c r="E165" s="1">
        <f t="shared" ca="1" si="72"/>
        <v>60187.4073582981</v>
      </c>
      <c r="F165" s="1">
        <f t="shared" ca="1" si="64"/>
        <v>66589.024555975004</v>
      </c>
      <c r="G165" s="1">
        <f t="shared" ca="1" si="65"/>
        <v>6401.6171976769037</v>
      </c>
      <c r="H165" s="1" t="str">
        <f t="shared" si="66"/>
        <v/>
      </c>
      <c r="I165" s="1" t="str">
        <f t="shared" si="67"/>
        <v/>
      </c>
      <c r="J165" s="6">
        <f t="shared" ca="1" si="68"/>
        <v>-4.1477855082222362E-3</v>
      </c>
      <c r="K165" s="5" t="str">
        <f t="shared" ca="1" si="69"/>
        <v/>
      </c>
      <c r="L165" s="5" t="str">
        <f t="shared" ca="1" si="70"/>
        <v/>
      </c>
    </row>
    <row r="166" spans="2:12" x14ac:dyDescent="0.25">
      <c r="B166" s="7">
        <v>6</v>
      </c>
      <c r="C166" s="7">
        <v>13</v>
      </c>
      <c r="D166" s="1">
        <f t="shared" ca="1" si="71"/>
        <v>13001.728019071301</v>
      </c>
      <c r="E166" s="1">
        <f t="shared" ca="1" si="72"/>
        <v>12066.147962618301</v>
      </c>
      <c r="F166" s="1">
        <f t="shared" ca="1" si="64"/>
        <v>13001.728019071301</v>
      </c>
      <c r="G166" s="1">
        <f t="shared" ca="1" si="65"/>
        <v>935.580056453</v>
      </c>
      <c r="H166" s="1" t="str">
        <f t="shared" si="66"/>
        <v/>
      </c>
      <c r="I166" s="1" t="str">
        <f t="shared" si="67"/>
        <v/>
      </c>
      <c r="J166" s="6">
        <f t="shared" ca="1" si="68"/>
        <v>-8.803721245214443E-4</v>
      </c>
      <c r="K166" s="5" t="str">
        <f t="shared" ca="1" si="69"/>
        <v/>
      </c>
      <c r="L166" s="5" t="str">
        <f t="shared" ca="1" si="70"/>
        <v/>
      </c>
    </row>
    <row r="167" spans="2:12" x14ac:dyDescent="0.25">
      <c r="B167" s="7">
        <v>6</v>
      </c>
      <c r="C167" s="7">
        <v>14</v>
      </c>
      <c r="D167" s="1">
        <f t="shared" ca="1" si="71"/>
        <v>56703.856074052601</v>
      </c>
      <c r="E167" s="1">
        <f t="shared" ca="1" si="72"/>
        <v>44279.918227645998</v>
      </c>
      <c r="F167" s="1">
        <f t="shared" ca="1" si="64"/>
        <v>56703.856074052601</v>
      </c>
      <c r="G167" s="1">
        <f t="shared" ca="1" si="65"/>
        <v>12423.937846406603</v>
      </c>
      <c r="H167" s="1" t="str">
        <f t="shared" si="66"/>
        <v/>
      </c>
      <c r="I167" s="1" t="str">
        <f t="shared" si="67"/>
        <v/>
      </c>
      <c r="J167" s="6">
        <f t="shared" ca="1" si="68"/>
        <v>5.6407949740989154E-3</v>
      </c>
      <c r="K167" s="5" t="str">
        <f t="shared" ca="1" si="69"/>
        <v/>
      </c>
      <c r="L167" s="5" t="str">
        <f t="shared" ca="1" si="70"/>
        <v/>
      </c>
    </row>
    <row r="168" spans="2:12" x14ac:dyDescent="0.25">
      <c r="B168" s="7">
        <v>6</v>
      </c>
      <c r="C168" s="7">
        <v>15</v>
      </c>
      <c r="D168" s="1">
        <f t="shared" ca="1" si="71"/>
        <v>26859.653302238999</v>
      </c>
      <c r="E168" s="1">
        <f t="shared" ca="1" si="72"/>
        <v>25188.378546009601</v>
      </c>
      <c r="F168" s="1">
        <f t="shared" ca="1" si="64"/>
        <v>26859.653302238999</v>
      </c>
      <c r="G168" s="1">
        <f t="shared" ca="1" si="65"/>
        <v>1671.2747562293989</v>
      </c>
      <c r="H168" s="1" t="str">
        <f t="shared" si="66"/>
        <v/>
      </c>
      <c r="I168" s="1" t="str">
        <f t="shared" si="67"/>
        <v/>
      </c>
      <c r="J168" s="6">
        <f t="shared" ca="1" si="68"/>
        <v>-4.2042748714329106E-4</v>
      </c>
      <c r="K168" s="5" t="str">
        <f t="shared" ca="1" si="69"/>
        <v/>
      </c>
      <c r="L168" s="5" t="str">
        <f t="shared" ca="1" si="70"/>
        <v/>
      </c>
    </row>
    <row r="169" spans="2:12" x14ac:dyDescent="0.25">
      <c r="B169" s="7">
        <v>6</v>
      </c>
      <c r="C169" s="7">
        <v>16</v>
      </c>
      <c r="D169" s="1">
        <f t="shared" ca="1" si="71"/>
        <v>300238.039807319</v>
      </c>
      <c r="E169" s="1">
        <f t="shared" ca="1" si="72"/>
        <v>268883.84304752701</v>
      </c>
      <c r="F169" s="1">
        <f t="shared" ca="1" si="64"/>
        <v>300238.039807319</v>
      </c>
      <c r="G169" s="1">
        <f t="shared" ca="1" si="65"/>
        <v>31354.196759791987</v>
      </c>
      <c r="H169" s="1" t="str">
        <f t="shared" si="66"/>
        <v/>
      </c>
      <c r="I169" s="1" t="str">
        <f t="shared" si="67"/>
        <v/>
      </c>
      <c r="J169" s="6">
        <f t="shared" ca="1" si="68"/>
        <v>-1.7464455202630576E-2</v>
      </c>
      <c r="K169" s="5" t="str">
        <f t="shared" ca="1" si="69"/>
        <v/>
      </c>
      <c r="L169" s="5" t="str">
        <f t="shared" ca="1" si="70"/>
        <v/>
      </c>
    </row>
    <row r="170" spans="2:12" x14ac:dyDescent="0.25">
      <c r="B170" s="7">
        <v>6</v>
      </c>
      <c r="C170" s="7">
        <v>17</v>
      </c>
      <c r="D170" s="1">
        <f t="shared" ca="1" si="71"/>
        <v>10042.616173599001</v>
      </c>
      <c r="E170" s="1">
        <f t="shared" ca="1" si="72"/>
        <v>8844.5019184423309</v>
      </c>
      <c r="F170" s="1">
        <f t="shared" ca="1" si="64"/>
        <v>10042.616173599001</v>
      </c>
      <c r="G170" s="1">
        <f t="shared" ca="1" si="65"/>
        <v>1198.11425515667</v>
      </c>
      <c r="H170" s="1" t="str">
        <f t="shared" si="66"/>
        <v/>
      </c>
      <c r="I170" s="1" t="str">
        <f t="shared" si="67"/>
        <v/>
      </c>
      <c r="J170" s="6">
        <f t="shared" ca="1" si="68"/>
        <v>-1.2349418707047432E-2</v>
      </c>
      <c r="K170" s="5" t="str">
        <f t="shared" ca="1" si="69"/>
        <v/>
      </c>
      <c r="L170" s="5" t="str">
        <f t="shared" ca="1" si="70"/>
        <v/>
      </c>
    </row>
    <row r="171" spans="2:12" x14ac:dyDescent="0.25">
      <c r="B171" s="7">
        <v>6</v>
      </c>
      <c r="C171" s="7">
        <v>18</v>
      </c>
      <c r="D171" s="1">
        <f t="shared" ca="1" si="71"/>
        <v>388072.90583507199</v>
      </c>
      <c r="E171" s="1">
        <f t="shared" ca="1" si="72"/>
        <v>360113.89906509803</v>
      </c>
      <c r="F171" s="1">
        <f t="shared" ca="1" si="64"/>
        <v>388072.90583507199</v>
      </c>
      <c r="G171" s="1">
        <f t="shared" ca="1" si="65"/>
        <v>27959.006769973959</v>
      </c>
      <c r="H171" s="1" t="str">
        <f t="shared" si="66"/>
        <v/>
      </c>
      <c r="I171" s="1" t="str">
        <f t="shared" si="67"/>
        <v/>
      </c>
      <c r="J171" s="6">
        <f t="shared" ca="1" si="68"/>
        <v>-1.3321761102743173E-2</v>
      </c>
      <c r="K171" s="5" t="str">
        <f t="shared" ca="1" si="69"/>
        <v/>
      </c>
      <c r="L171" s="5" t="str">
        <f t="shared" ca="1" si="70"/>
        <v/>
      </c>
    </row>
    <row r="172" spans="2:12" x14ac:dyDescent="0.25">
      <c r="B172" s="7">
        <v>6</v>
      </c>
      <c r="C172" s="7">
        <v>19</v>
      </c>
      <c r="D172" s="1">
        <f t="shared" ca="1" si="71"/>
        <v>78375.077712330298</v>
      </c>
      <c r="E172" s="1">
        <f t="shared" ca="1" si="72"/>
        <v>74545.484262344893</v>
      </c>
      <c r="F172" s="1">
        <f t="shared" ca="1" si="64"/>
        <v>78375.077712330298</v>
      </c>
      <c r="G172" s="1">
        <f t="shared" ca="1" si="65"/>
        <v>3829.5934499854047</v>
      </c>
      <c r="H172" s="1" t="str">
        <f t="shared" si="66"/>
        <v/>
      </c>
      <c r="I172" s="1" t="str">
        <f t="shared" si="67"/>
        <v/>
      </c>
      <c r="J172" s="6">
        <f t="shared" ca="1" si="68"/>
        <v>-3.8208037855269703E-4</v>
      </c>
      <c r="K172" s="5" t="str">
        <f t="shared" ca="1" si="69"/>
        <v/>
      </c>
      <c r="L172" s="5" t="str">
        <f t="shared" ca="1" si="70"/>
        <v/>
      </c>
    </row>
    <row r="173" spans="2:12" x14ac:dyDescent="0.25">
      <c r="B173" s="7">
        <v>6</v>
      </c>
      <c r="C173" s="7">
        <v>20</v>
      </c>
      <c r="D173" s="1">
        <f t="shared" ca="1" si="71"/>
        <v>1651371.9002448099</v>
      </c>
      <c r="E173" s="1">
        <f t="shared" ca="1" si="72"/>
        <v>1531990.43404939</v>
      </c>
      <c r="F173" s="1">
        <f t="shared" si="64"/>
        <v>0</v>
      </c>
      <c r="G173" s="1" t="str">
        <f t="shared" si="65"/>
        <v/>
      </c>
      <c r="H173" s="1" t="str">
        <f t="shared" si="66"/>
        <v/>
      </c>
      <c r="I173" s="1">
        <f t="shared" ca="1" si="67"/>
        <v>1651371.9002448099</v>
      </c>
      <c r="J173" s="6">
        <f t="shared" ca="1" si="68"/>
        <v>-3.5494179155408211E-3</v>
      </c>
      <c r="K173" s="5" t="str">
        <f t="shared" si="69"/>
        <v/>
      </c>
      <c r="L173" s="5" t="str">
        <f t="shared" si="70"/>
        <v/>
      </c>
    </row>
    <row r="174" spans="2:12" x14ac:dyDescent="0.25">
      <c r="B174" s="7">
        <v>7</v>
      </c>
      <c r="C174" s="7">
        <v>1</v>
      </c>
      <c r="D174" s="1">
        <f t="shared" ca="1" si="71"/>
        <v>31931.126614586301</v>
      </c>
      <c r="E174" s="1">
        <f t="shared" ca="1" si="72"/>
        <v>26337.904937629701</v>
      </c>
      <c r="F174" s="1">
        <f t="shared" ca="1" si="64"/>
        <v>31931.126614586301</v>
      </c>
      <c r="G174" s="1">
        <f t="shared" ca="1" si="65"/>
        <v>5593.2216769566003</v>
      </c>
      <c r="H174" s="1" t="str">
        <f t="shared" si="66"/>
        <v/>
      </c>
      <c r="I174" s="1" t="str">
        <f t="shared" si="67"/>
        <v/>
      </c>
      <c r="J174" s="6">
        <f t="shared" ca="1" si="68"/>
        <v>-9.1081629254968176E-3</v>
      </c>
      <c r="K174" s="5" t="str">
        <f t="shared" ca="1" si="69"/>
        <v/>
      </c>
      <c r="L174" s="5" t="str">
        <f t="shared" ca="1" si="70"/>
        <v/>
      </c>
    </row>
    <row r="175" spans="2:12" x14ac:dyDescent="0.25">
      <c r="B175" s="7">
        <v>7</v>
      </c>
      <c r="C175" s="7">
        <v>2</v>
      </c>
      <c r="D175" s="1">
        <f t="shared" ca="1" si="71"/>
        <v>6960.57869428719</v>
      </c>
      <c r="E175" s="1">
        <f t="shared" ca="1" si="72"/>
        <v>5343.3620163710102</v>
      </c>
      <c r="F175" s="1">
        <f t="shared" ca="1" si="64"/>
        <v>6960.57869428719</v>
      </c>
      <c r="G175" s="1">
        <f t="shared" ca="1" si="65"/>
        <v>1617.2166779161798</v>
      </c>
      <c r="H175" s="1" t="str">
        <f t="shared" si="66"/>
        <v/>
      </c>
      <c r="I175" s="1" t="str">
        <f t="shared" si="67"/>
        <v/>
      </c>
      <c r="J175" s="6">
        <f t="shared" ca="1" si="68"/>
        <v>-2.2216570583039781E-3</v>
      </c>
      <c r="K175" s="5" t="str">
        <f t="shared" ca="1" si="69"/>
        <v/>
      </c>
      <c r="L175" s="5" t="str">
        <f t="shared" ca="1" si="70"/>
        <v/>
      </c>
    </row>
    <row r="176" spans="2:12" x14ac:dyDescent="0.25">
      <c r="B176" s="7">
        <v>7</v>
      </c>
      <c r="C176" s="7">
        <v>3</v>
      </c>
      <c r="D176" s="1">
        <f t="shared" ca="1" si="71"/>
        <v>14298.1643017731</v>
      </c>
      <c r="E176" s="1">
        <f t="shared" ca="1" si="72"/>
        <v>12084.1470335059</v>
      </c>
      <c r="F176" s="1">
        <f t="shared" ca="1" si="64"/>
        <v>14298.1643017731</v>
      </c>
      <c r="G176" s="1">
        <f t="shared" ca="1" si="65"/>
        <v>2214.0172682672001</v>
      </c>
      <c r="H176" s="1" t="str">
        <f t="shared" si="66"/>
        <v/>
      </c>
      <c r="I176" s="1" t="str">
        <f t="shared" si="67"/>
        <v/>
      </c>
      <c r="J176" s="6">
        <f t="shared" ca="1" si="68"/>
        <v>-7.1104812215183437E-3</v>
      </c>
      <c r="K176" s="5" t="str">
        <f t="shared" ca="1" si="69"/>
        <v/>
      </c>
      <c r="L176" s="5" t="str">
        <f t="shared" ca="1" si="70"/>
        <v/>
      </c>
    </row>
    <row r="177" spans="1:12" x14ac:dyDescent="0.25">
      <c r="B177" s="7">
        <v>7</v>
      </c>
      <c r="C177" s="7">
        <v>4</v>
      </c>
      <c r="D177" s="1">
        <f t="shared" ca="1" si="71"/>
        <v>17773.7004682525</v>
      </c>
      <c r="E177" s="1">
        <f t="shared" ca="1" si="72"/>
        <v>14307.430880698001</v>
      </c>
      <c r="F177" s="1">
        <f t="shared" ca="1" si="64"/>
        <v>17773.7004682525</v>
      </c>
      <c r="G177" s="1">
        <f t="shared" ca="1" si="65"/>
        <v>3466.2695875544996</v>
      </c>
      <c r="H177" s="1" t="str">
        <f t="shared" si="66"/>
        <v/>
      </c>
      <c r="I177" s="1" t="str">
        <f t="shared" si="67"/>
        <v/>
      </c>
      <c r="J177" s="6">
        <f t="shared" ca="1" si="68"/>
        <v>8.3211454780287766E-3</v>
      </c>
      <c r="K177" s="5" t="str">
        <f t="shared" ca="1" si="69"/>
        <v/>
      </c>
      <c r="L177" s="5" t="str">
        <f t="shared" ca="1" si="70"/>
        <v/>
      </c>
    </row>
    <row r="178" spans="1:12" x14ac:dyDescent="0.25">
      <c r="B178" s="7">
        <v>7</v>
      </c>
      <c r="C178" s="7">
        <v>5</v>
      </c>
      <c r="D178" s="1">
        <f t="shared" ca="1" si="71"/>
        <v>211212.803595526</v>
      </c>
      <c r="E178" s="1">
        <f t="shared" ca="1" si="72"/>
        <v>190034.13034387201</v>
      </c>
      <c r="F178" s="1">
        <f t="shared" ca="1" si="64"/>
        <v>211212.803595526</v>
      </c>
      <c r="G178" s="1">
        <f t="shared" ca="1" si="65"/>
        <v>21178.673251653992</v>
      </c>
      <c r="H178" s="1" t="str">
        <f t="shared" si="66"/>
        <v/>
      </c>
      <c r="I178" s="1" t="str">
        <f t="shared" si="67"/>
        <v/>
      </c>
      <c r="J178" s="6">
        <f t="shared" ca="1" si="68"/>
        <v>1.1205776131771495E-4</v>
      </c>
      <c r="K178" s="5" t="str">
        <f t="shared" ca="1" si="69"/>
        <v/>
      </c>
      <c r="L178" s="5" t="str">
        <f t="shared" ca="1" si="70"/>
        <v/>
      </c>
    </row>
    <row r="179" spans="1:12" x14ac:dyDescent="0.25">
      <c r="B179" s="7">
        <v>7</v>
      </c>
      <c r="C179" s="7">
        <v>6</v>
      </c>
      <c r="D179" s="1">
        <f t="shared" ca="1" si="71"/>
        <v>80710.880462066096</v>
      </c>
      <c r="E179" s="1">
        <f t="shared" ca="1" si="72"/>
        <v>65242.208025765998</v>
      </c>
      <c r="F179" s="1">
        <f t="shared" ca="1" si="64"/>
        <v>80710.880462066096</v>
      </c>
      <c r="G179" s="1">
        <f t="shared" ca="1" si="65"/>
        <v>15468.672436300098</v>
      </c>
      <c r="H179" s="1" t="str">
        <f t="shared" si="66"/>
        <v/>
      </c>
      <c r="I179" s="1" t="str">
        <f t="shared" si="67"/>
        <v/>
      </c>
      <c r="J179" s="6">
        <f t="shared" ca="1" si="68"/>
        <v>-1.7883319868864104E-2</v>
      </c>
      <c r="K179" s="5" t="str">
        <f t="shared" ca="1" si="69"/>
        <v/>
      </c>
      <c r="L179" s="5" t="str">
        <f t="shared" ca="1" si="70"/>
        <v/>
      </c>
    </row>
    <row r="180" spans="1:12" x14ac:dyDescent="0.25">
      <c r="A180" s="7" t="b">
        <v>1</v>
      </c>
      <c r="B180" s="7">
        <v>7</v>
      </c>
      <c r="C180" s="7">
        <v>7</v>
      </c>
      <c r="D180" s="1">
        <f t="shared" ca="1" si="71"/>
        <v>721779.70480898395</v>
      </c>
      <c r="E180" s="1">
        <f t="shared" ca="1" si="72"/>
        <v>554155.21964726795</v>
      </c>
      <c r="F180" s="1">
        <f t="shared" si="64"/>
        <v>0</v>
      </c>
      <c r="G180" s="1" t="str">
        <f t="shared" si="65"/>
        <v/>
      </c>
      <c r="H180" s="1">
        <f t="shared" ca="1" si="66"/>
        <v>721779.70480898395</v>
      </c>
      <c r="I180" s="1" t="str">
        <f t="shared" si="67"/>
        <v/>
      </c>
      <c r="J180" s="6">
        <f t="shared" ca="1" si="68"/>
        <v>-2.6194491070291497E-3</v>
      </c>
      <c r="K180" s="5" t="str">
        <f t="shared" si="69"/>
        <v/>
      </c>
      <c r="L180" s="5" t="str">
        <f t="shared" si="70"/>
        <v/>
      </c>
    </row>
    <row r="181" spans="1:12" x14ac:dyDescent="0.25">
      <c r="B181" s="7">
        <v>7</v>
      </c>
      <c r="C181" s="7">
        <v>8</v>
      </c>
      <c r="D181" s="1">
        <f t="shared" ca="1" si="71"/>
        <v>1925.8279252801201</v>
      </c>
      <c r="E181" s="1">
        <f t="shared" ca="1" si="72"/>
        <v>1614.5646058775501</v>
      </c>
      <c r="F181" s="1">
        <f t="shared" ca="1" si="64"/>
        <v>1925.8279252801201</v>
      </c>
      <c r="G181" s="1">
        <f t="shared" ca="1" si="65"/>
        <v>311.26331940257</v>
      </c>
      <c r="H181" s="1" t="str">
        <f t="shared" si="66"/>
        <v/>
      </c>
      <c r="I181" s="1" t="str">
        <f t="shared" si="67"/>
        <v/>
      </c>
      <c r="J181" s="6">
        <f t="shared" ca="1" si="68"/>
        <v>-3.9855111595794917E-3</v>
      </c>
      <c r="K181" s="5" t="str">
        <f t="shared" ca="1" si="69"/>
        <v/>
      </c>
      <c r="L181" s="5" t="str">
        <f t="shared" ca="1" si="70"/>
        <v/>
      </c>
    </row>
    <row r="182" spans="1:12" x14ac:dyDescent="0.25">
      <c r="B182" s="7">
        <v>7</v>
      </c>
      <c r="C182" s="7">
        <v>9</v>
      </c>
      <c r="D182" s="1">
        <f t="shared" ca="1" si="71"/>
        <v>97290.507890412395</v>
      </c>
      <c r="E182" s="1">
        <f t="shared" ca="1" si="72"/>
        <v>85190.210472575505</v>
      </c>
      <c r="F182" s="1">
        <f t="shared" ref="F182:F245" ca="1" si="73">IF($A182,0,IF($C182&lt;20,D182,0))</f>
        <v>97290.507890412395</v>
      </c>
      <c r="G182" s="1">
        <f t="shared" ref="G182:G245" ca="1" si="74">IF($A182,"",IF($C182&lt;20,D182-E182,""))</f>
        <v>12100.29741783689</v>
      </c>
      <c r="H182" s="1" t="str">
        <f t="shared" ref="H182:H245" si="75">IF(A182,D182,"")</f>
        <v/>
      </c>
      <c r="I182" s="1" t="str">
        <f t="shared" ref="I182:I245" si="76">IF(C182=20,D182,"")</f>
        <v/>
      </c>
      <c r="J182" s="6">
        <f t="shared" ref="J182:J245" ca="1" si="77">INDIRECT(ADDRESS(C182+27,B182+61,,,))</f>
        <v>-6.9736541699243907E-3</v>
      </c>
      <c r="K182" s="5" t="str">
        <f t="shared" ref="K182:K245" ca="1" si="78">IF(F182&gt;criteriaEU,G182/D182,"")</f>
        <v/>
      </c>
      <c r="L182" s="5" t="str">
        <f t="shared" ref="L182:L245" ca="1" si="79">IF(K182&lt;&gt;"",J182,"")</f>
        <v/>
      </c>
    </row>
    <row r="183" spans="1:12" x14ac:dyDescent="0.25">
      <c r="B183" s="7">
        <v>7</v>
      </c>
      <c r="C183" s="7">
        <v>10</v>
      </c>
      <c r="D183" s="1">
        <f t="shared" ref="D183:D246" ca="1" si="80">INDIRECT(ADDRESS(C183+4,B183+1,,,))</f>
        <v>29120.731358199198</v>
      </c>
      <c r="E183" s="1">
        <f t="shared" ref="E183:E246" ca="1" si="81">INDIRECT(ADDRESS(C183+27,B183+1,,,))</f>
        <v>21078.7376172207</v>
      </c>
      <c r="F183" s="1">
        <f t="shared" ca="1" si="73"/>
        <v>29120.731358199198</v>
      </c>
      <c r="G183" s="1">
        <f t="shared" ca="1" si="74"/>
        <v>8041.993740978498</v>
      </c>
      <c r="H183" s="1" t="str">
        <f t="shared" si="75"/>
        <v/>
      </c>
      <c r="I183" s="1" t="str">
        <f t="shared" si="76"/>
        <v/>
      </c>
      <c r="J183" s="6">
        <f t="shared" ca="1" si="77"/>
        <v>-1.9545633281447389E-2</v>
      </c>
      <c r="K183" s="5" t="str">
        <f t="shared" ca="1" si="78"/>
        <v/>
      </c>
      <c r="L183" s="5" t="str">
        <f t="shared" ca="1" si="79"/>
        <v/>
      </c>
    </row>
    <row r="184" spans="1:12" x14ac:dyDescent="0.25">
      <c r="B184" s="7">
        <v>7</v>
      </c>
      <c r="C184" s="7">
        <v>11</v>
      </c>
      <c r="D184" s="1">
        <f t="shared" ca="1" si="80"/>
        <v>49.455399616254802</v>
      </c>
      <c r="E184" s="1">
        <f t="shared" ca="1" si="81"/>
        <v>40.9328686960312</v>
      </c>
      <c r="F184" s="1">
        <f t="shared" ca="1" si="73"/>
        <v>49.455399616254802</v>
      </c>
      <c r="G184" s="1">
        <f t="shared" ca="1" si="74"/>
        <v>8.5225309202236019</v>
      </c>
      <c r="H184" s="1" t="str">
        <f t="shared" si="75"/>
        <v/>
      </c>
      <c r="I184" s="1" t="str">
        <f t="shared" si="76"/>
        <v/>
      </c>
      <c r="J184" s="6">
        <f t="shared" ca="1" si="77"/>
        <v>2.3279382637771573E-2</v>
      </c>
      <c r="K184" s="5" t="str">
        <f t="shared" ca="1" si="78"/>
        <v/>
      </c>
      <c r="L184" s="5" t="str">
        <f t="shared" ca="1" si="79"/>
        <v/>
      </c>
    </row>
    <row r="185" spans="1:12" x14ac:dyDescent="0.25">
      <c r="B185" s="7">
        <v>7</v>
      </c>
      <c r="C185" s="7">
        <v>12</v>
      </c>
      <c r="D185" s="1">
        <f t="shared" ca="1" si="80"/>
        <v>4886.8931739469399</v>
      </c>
      <c r="E185" s="1">
        <f t="shared" ca="1" si="81"/>
        <v>4173.7626816516604</v>
      </c>
      <c r="F185" s="1">
        <f t="shared" ca="1" si="73"/>
        <v>4886.8931739469399</v>
      </c>
      <c r="G185" s="1">
        <f t="shared" ca="1" si="74"/>
        <v>713.13049229527951</v>
      </c>
      <c r="H185" s="1" t="str">
        <f t="shared" si="75"/>
        <v/>
      </c>
      <c r="I185" s="1" t="str">
        <f t="shared" si="76"/>
        <v/>
      </c>
      <c r="J185" s="6">
        <f t="shared" ca="1" si="77"/>
        <v>-4.4928284432241943E-3</v>
      </c>
      <c r="K185" s="5" t="str">
        <f t="shared" ca="1" si="78"/>
        <v/>
      </c>
      <c r="L185" s="5" t="str">
        <f t="shared" ca="1" si="79"/>
        <v/>
      </c>
    </row>
    <row r="186" spans="1:12" x14ac:dyDescent="0.25">
      <c r="B186" s="7">
        <v>7</v>
      </c>
      <c r="C186" s="7">
        <v>13</v>
      </c>
      <c r="D186" s="1">
        <f t="shared" ca="1" si="80"/>
        <v>978.09241471001599</v>
      </c>
      <c r="E186" s="1">
        <f t="shared" ca="1" si="81"/>
        <v>866.27506715310096</v>
      </c>
      <c r="F186" s="1">
        <f t="shared" ca="1" si="73"/>
        <v>978.09241471001599</v>
      </c>
      <c r="G186" s="1">
        <f t="shared" ca="1" si="74"/>
        <v>111.81734755691502</v>
      </c>
      <c r="H186" s="1" t="str">
        <f t="shared" si="75"/>
        <v/>
      </c>
      <c r="I186" s="1" t="str">
        <f t="shared" si="76"/>
        <v/>
      </c>
      <c r="J186" s="6">
        <f t="shared" ca="1" si="77"/>
        <v>-2.9943204369501226E-4</v>
      </c>
      <c r="K186" s="5" t="str">
        <f t="shared" ca="1" si="78"/>
        <v/>
      </c>
      <c r="L186" s="5" t="str">
        <f t="shared" ca="1" si="79"/>
        <v/>
      </c>
    </row>
    <row r="187" spans="1:12" x14ac:dyDescent="0.25">
      <c r="B187" s="7">
        <v>7</v>
      </c>
      <c r="C187" s="7">
        <v>14</v>
      </c>
      <c r="D187" s="1">
        <f t="shared" ca="1" si="80"/>
        <v>3358.7381497556398</v>
      </c>
      <c r="E187" s="1">
        <f t="shared" ca="1" si="81"/>
        <v>2322.9755978446201</v>
      </c>
      <c r="F187" s="1">
        <f t="shared" ca="1" si="73"/>
        <v>3358.7381497556398</v>
      </c>
      <c r="G187" s="1">
        <f t="shared" ca="1" si="74"/>
        <v>1035.7625519110197</v>
      </c>
      <c r="H187" s="1" t="str">
        <f t="shared" si="75"/>
        <v/>
      </c>
      <c r="I187" s="1" t="str">
        <f t="shared" si="76"/>
        <v/>
      </c>
      <c r="J187" s="6">
        <f t="shared" ca="1" si="77"/>
        <v>4.888572169393336E-3</v>
      </c>
      <c r="K187" s="5" t="str">
        <f t="shared" ca="1" si="78"/>
        <v/>
      </c>
      <c r="L187" s="5" t="str">
        <f t="shared" ca="1" si="79"/>
        <v/>
      </c>
    </row>
    <row r="188" spans="1:12" x14ac:dyDescent="0.25">
      <c r="B188" s="7">
        <v>7</v>
      </c>
      <c r="C188" s="7">
        <v>15</v>
      </c>
      <c r="D188" s="1">
        <f t="shared" ca="1" si="80"/>
        <v>739.07734978072199</v>
      </c>
      <c r="E188" s="1">
        <f t="shared" ca="1" si="81"/>
        <v>646.73552248899796</v>
      </c>
      <c r="F188" s="1">
        <f t="shared" ca="1" si="73"/>
        <v>739.07734978072199</v>
      </c>
      <c r="G188" s="1">
        <f t="shared" ca="1" si="74"/>
        <v>92.34182729172403</v>
      </c>
      <c r="H188" s="1" t="str">
        <f t="shared" si="75"/>
        <v/>
      </c>
      <c r="I188" s="1" t="str">
        <f t="shared" si="76"/>
        <v/>
      </c>
      <c r="J188" s="6">
        <f t="shared" ca="1" si="77"/>
        <v>-8.4796130774100612E-4</v>
      </c>
      <c r="K188" s="5" t="str">
        <f t="shared" ca="1" si="78"/>
        <v/>
      </c>
      <c r="L188" s="5" t="str">
        <f t="shared" ca="1" si="79"/>
        <v/>
      </c>
    </row>
    <row r="189" spans="1:12" x14ac:dyDescent="0.25">
      <c r="B189" s="7">
        <v>7</v>
      </c>
      <c r="C189" s="7">
        <v>16</v>
      </c>
      <c r="D189" s="1">
        <f t="shared" ca="1" si="80"/>
        <v>69559.153168514007</v>
      </c>
      <c r="E189" s="1">
        <f t="shared" ca="1" si="81"/>
        <v>58734.903265468798</v>
      </c>
      <c r="F189" s="1">
        <f t="shared" ca="1" si="73"/>
        <v>69559.153168514007</v>
      </c>
      <c r="G189" s="1">
        <f t="shared" ca="1" si="74"/>
        <v>10824.249903045209</v>
      </c>
      <c r="H189" s="1" t="str">
        <f t="shared" si="75"/>
        <v/>
      </c>
      <c r="I189" s="1" t="str">
        <f t="shared" si="76"/>
        <v/>
      </c>
      <c r="J189" s="6">
        <f t="shared" ca="1" si="77"/>
        <v>-1.6879582461257373E-2</v>
      </c>
      <c r="K189" s="5" t="str">
        <f t="shared" ca="1" si="78"/>
        <v/>
      </c>
      <c r="L189" s="5" t="str">
        <f t="shared" ca="1" si="79"/>
        <v/>
      </c>
    </row>
    <row r="190" spans="1:12" x14ac:dyDescent="0.25">
      <c r="B190" s="7">
        <v>7</v>
      </c>
      <c r="C190" s="7">
        <v>17</v>
      </c>
      <c r="D190" s="1">
        <f t="shared" ca="1" si="80"/>
        <v>1819.31605572064</v>
      </c>
      <c r="E190" s="1">
        <f t="shared" ca="1" si="81"/>
        <v>1543.66392775692</v>
      </c>
      <c r="F190" s="1">
        <f t="shared" ca="1" si="73"/>
        <v>1819.31605572064</v>
      </c>
      <c r="G190" s="1">
        <f t="shared" ca="1" si="74"/>
        <v>275.65212796371998</v>
      </c>
      <c r="H190" s="1" t="str">
        <f t="shared" si="75"/>
        <v/>
      </c>
      <c r="I190" s="1" t="str">
        <f t="shared" si="76"/>
        <v/>
      </c>
      <c r="J190" s="6">
        <f t="shared" ca="1" si="77"/>
        <v>-1.193261601586163E-2</v>
      </c>
      <c r="K190" s="5" t="str">
        <f t="shared" ca="1" si="78"/>
        <v/>
      </c>
      <c r="L190" s="5" t="str">
        <f t="shared" ca="1" si="79"/>
        <v/>
      </c>
    </row>
    <row r="191" spans="1:12" x14ac:dyDescent="0.25">
      <c r="B191" s="7">
        <v>7</v>
      </c>
      <c r="C191" s="7">
        <v>18</v>
      </c>
      <c r="D191" s="1">
        <f t="shared" ca="1" si="80"/>
        <v>55099.269353928401</v>
      </c>
      <c r="E191" s="1">
        <f t="shared" ca="1" si="81"/>
        <v>47702.423733382799</v>
      </c>
      <c r="F191" s="1">
        <f t="shared" ca="1" si="73"/>
        <v>55099.269353928401</v>
      </c>
      <c r="G191" s="1">
        <f t="shared" ca="1" si="74"/>
        <v>7396.8456205456023</v>
      </c>
      <c r="H191" s="1" t="str">
        <f t="shared" si="75"/>
        <v/>
      </c>
      <c r="I191" s="1" t="str">
        <f t="shared" si="76"/>
        <v/>
      </c>
      <c r="J191" s="6">
        <f t="shared" ca="1" si="77"/>
        <v>-1.7635797738429621E-2</v>
      </c>
      <c r="K191" s="5" t="str">
        <f t="shared" ca="1" si="78"/>
        <v/>
      </c>
      <c r="L191" s="5" t="str">
        <f t="shared" ca="1" si="79"/>
        <v/>
      </c>
    </row>
    <row r="192" spans="1:12" x14ac:dyDescent="0.25">
      <c r="B192" s="7">
        <v>7</v>
      </c>
      <c r="C192" s="7">
        <v>19</v>
      </c>
      <c r="D192" s="1">
        <f t="shared" ca="1" si="80"/>
        <v>317.49046167259701</v>
      </c>
      <c r="E192" s="1">
        <f t="shared" ca="1" si="81"/>
        <v>282.59795788330001</v>
      </c>
      <c r="F192" s="1">
        <f t="shared" ca="1" si="73"/>
        <v>317.49046167259701</v>
      </c>
      <c r="G192" s="1">
        <f t="shared" ca="1" si="74"/>
        <v>34.892503789296995</v>
      </c>
      <c r="H192" s="1" t="str">
        <f t="shared" si="75"/>
        <v/>
      </c>
      <c r="I192" s="1" t="str">
        <f t="shared" si="76"/>
        <v/>
      </c>
      <c r="J192" s="6">
        <f t="shared" ca="1" si="77"/>
        <v>-6.2661538630008964E-4</v>
      </c>
      <c r="K192" s="5" t="str">
        <f t="shared" ca="1" si="78"/>
        <v/>
      </c>
      <c r="L192" s="5" t="str">
        <f t="shared" ca="1" si="79"/>
        <v/>
      </c>
    </row>
    <row r="193" spans="1:12" x14ac:dyDescent="0.25">
      <c r="B193" s="7">
        <v>7</v>
      </c>
      <c r="C193" s="7">
        <v>20</v>
      </c>
      <c r="D193" s="1">
        <f t="shared" ca="1" si="80"/>
        <v>540578.54219990305</v>
      </c>
      <c r="E193" s="1">
        <f t="shared" ca="1" si="81"/>
        <v>455572.83132361801</v>
      </c>
      <c r="F193" s="1">
        <f t="shared" si="73"/>
        <v>0</v>
      </c>
      <c r="G193" s="1" t="str">
        <f t="shared" si="74"/>
        <v/>
      </c>
      <c r="H193" s="1" t="str">
        <f t="shared" si="75"/>
        <v/>
      </c>
      <c r="I193" s="1">
        <f t="shared" ca="1" si="76"/>
        <v>540578.54219990305</v>
      </c>
      <c r="J193" s="6">
        <f t="shared" ca="1" si="77"/>
        <v>-8.2131353710104219E-3</v>
      </c>
      <c r="K193" s="5" t="str">
        <f t="shared" si="78"/>
        <v/>
      </c>
      <c r="L193" s="5" t="str">
        <f t="shared" si="79"/>
        <v/>
      </c>
    </row>
    <row r="194" spans="1:12" x14ac:dyDescent="0.25">
      <c r="B194" s="7">
        <v>8</v>
      </c>
      <c r="C194" s="7">
        <v>1</v>
      </c>
      <c r="D194" s="1">
        <f t="shared" ca="1" si="80"/>
        <v>709.87624807366001</v>
      </c>
      <c r="E194" s="1">
        <f t="shared" ca="1" si="81"/>
        <v>516.79161102006697</v>
      </c>
      <c r="F194" s="1">
        <f t="shared" ca="1" si="73"/>
        <v>709.87624807366001</v>
      </c>
      <c r="G194" s="1">
        <f t="shared" ca="1" si="74"/>
        <v>193.08463705359304</v>
      </c>
      <c r="H194" s="1" t="str">
        <f t="shared" si="75"/>
        <v/>
      </c>
      <c r="I194" s="1" t="str">
        <f t="shared" si="76"/>
        <v/>
      </c>
      <c r="J194" s="6">
        <f t="shared" ca="1" si="77"/>
        <v>-1.626791724626634E-2</v>
      </c>
      <c r="K194" s="5" t="str">
        <f t="shared" ca="1" si="78"/>
        <v/>
      </c>
      <c r="L194" s="5" t="str">
        <f t="shared" ca="1" si="79"/>
        <v/>
      </c>
    </row>
    <row r="195" spans="1:12" x14ac:dyDescent="0.25">
      <c r="B195" s="7">
        <v>8</v>
      </c>
      <c r="C195" s="7">
        <v>2</v>
      </c>
      <c r="D195" s="1">
        <f t="shared" ca="1" si="80"/>
        <v>2262.00846177017</v>
      </c>
      <c r="E195" s="1">
        <f t="shared" ca="1" si="81"/>
        <v>1555.58821826794</v>
      </c>
      <c r="F195" s="1">
        <f t="shared" ca="1" si="73"/>
        <v>2262.00846177017</v>
      </c>
      <c r="G195" s="1">
        <f t="shared" ca="1" si="74"/>
        <v>706.42024350223005</v>
      </c>
      <c r="H195" s="1" t="str">
        <f t="shared" si="75"/>
        <v/>
      </c>
      <c r="I195" s="1" t="str">
        <f t="shared" si="76"/>
        <v/>
      </c>
      <c r="J195" s="6">
        <f t="shared" ca="1" si="77"/>
        <v>-2.3201446801499512E-3</v>
      </c>
      <c r="K195" s="5" t="str">
        <f t="shared" ca="1" si="78"/>
        <v/>
      </c>
      <c r="L195" s="5" t="str">
        <f t="shared" ca="1" si="79"/>
        <v/>
      </c>
    </row>
    <row r="196" spans="1:12" x14ac:dyDescent="0.25">
      <c r="B196" s="7">
        <v>8</v>
      </c>
      <c r="C196" s="7">
        <v>3</v>
      </c>
      <c r="D196" s="1">
        <f t="shared" ca="1" si="80"/>
        <v>56945.465893485503</v>
      </c>
      <c r="E196" s="1">
        <f t="shared" ca="1" si="81"/>
        <v>42403.019005054302</v>
      </c>
      <c r="F196" s="1">
        <f t="shared" ca="1" si="73"/>
        <v>56945.465893485503</v>
      </c>
      <c r="G196" s="1">
        <f t="shared" ca="1" si="74"/>
        <v>14542.446888431201</v>
      </c>
      <c r="H196" s="1" t="str">
        <f t="shared" si="75"/>
        <v/>
      </c>
      <c r="I196" s="1" t="str">
        <f t="shared" si="76"/>
        <v/>
      </c>
      <c r="J196" s="6">
        <f t="shared" ca="1" si="77"/>
        <v>-6.6736369389439878E-3</v>
      </c>
      <c r="K196" s="5" t="str">
        <f t="shared" ca="1" si="78"/>
        <v/>
      </c>
      <c r="L196" s="5" t="str">
        <f t="shared" ca="1" si="79"/>
        <v/>
      </c>
    </row>
    <row r="197" spans="1:12" x14ac:dyDescent="0.25">
      <c r="B197" s="7">
        <v>8</v>
      </c>
      <c r="C197" s="7">
        <v>4</v>
      </c>
      <c r="D197" s="1">
        <f t="shared" ca="1" si="80"/>
        <v>1717783.38089921</v>
      </c>
      <c r="E197" s="1">
        <f t="shared" ca="1" si="81"/>
        <v>1113327.4761753201</v>
      </c>
      <c r="F197" s="1">
        <f t="shared" ca="1" si="73"/>
        <v>1717783.38089921</v>
      </c>
      <c r="G197" s="1">
        <f t="shared" ca="1" si="74"/>
        <v>604455.90472388989</v>
      </c>
      <c r="H197" s="1" t="str">
        <f t="shared" si="75"/>
        <v/>
      </c>
      <c r="I197" s="1" t="str">
        <f t="shared" si="76"/>
        <v/>
      </c>
      <c r="J197" s="6">
        <f t="shared" ca="1" si="77"/>
        <v>2.0961972946513377E-2</v>
      </c>
      <c r="K197" s="5">
        <f t="shared" ca="1" si="78"/>
        <v>0.35188133232926883</v>
      </c>
      <c r="L197" s="5">
        <f t="shared" ca="1" si="79"/>
        <v>2.0961972946513377E-2</v>
      </c>
    </row>
    <row r="198" spans="1:12" x14ac:dyDescent="0.25">
      <c r="B198" s="7">
        <v>8</v>
      </c>
      <c r="C198" s="7">
        <v>5</v>
      </c>
      <c r="D198" s="1">
        <f t="shared" ca="1" si="80"/>
        <v>125761.972428226</v>
      </c>
      <c r="E198" s="1">
        <f t="shared" ca="1" si="81"/>
        <v>97505.615304677995</v>
      </c>
      <c r="F198" s="1">
        <f t="shared" ca="1" si="73"/>
        <v>125761.972428226</v>
      </c>
      <c r="G198" s="1">
        <f t="shared" ca="1" si="74"/>
        <v>28256.357123548005</v>
      </c>
      <c r="H198" s="1" t="str">
        <f t="shared" si="75"/>
        <v/>
      </c>
      <c r="I198" s="1" t="str">
        <f t="shared" si="76"/>
        <v/>
      </c>
      <c r="J198" s="6">
        <f t="shared" ca="1" si="77"/>
        <v>3.742153168913857E-4</v>
      </c>
      <c r="K198" s="5" t="str">
        <f t="shared" ca="1" si="78"/>
        <v/>
      </c>
      <c r="L198" s="5" t="str">
        <f t="shared" ca="1" si="79"/>
        <v/>
      </c>
    </row>
    <row r="199" spans="1:12" x14ac:dyDescent="0.25">
      <c r="B199" s="7">
        <v>8</v>
      </c>
      <c r="C199" s="7">
        <v>6</v>
      </c>
      <c r="D199" s="1">
        <f t="shared" ca="1" si="80"/>
        <v>638541.42052115197</v>
      </c>
      <c r="E199" s="1">
        <f t="shared" ca="1" si="81"/>
        <v>463134.89793070598</v>
      </c>
      <c r="F199" s="1">
        <f t="shared" ca="1" si="73"/>
        <v>638541.42052115197</v>
      </c>
      <c r="G199" s="1">
        <f t="shared" ca="1" si="74"/>
        <v>175406.52259044599</v>
      </c>
      <c r="H199" s="1" t="str">
        <f t="shared" si="75"/>
        <v/>
      </c>
      <c r="I199" s="1" t="str">
        <f t="shared" si="76"/>
        <v/>
      </c>
      <c r="J199" s="6">
        <f t="shared" ca="1" si="77"/>
        <v>-9.952927874422585E-3</v>
      </c>
      <c r="K199" s="5">
        <f t="shared" ca="1" si="78"/>
        <v>0.27469873833288089</v>
      </c>
      <c r="L199" s="5">
        <f t="shared" ca="1" si="79"/>
        <v>-9.952927874422585E-3</v>
      </c>
    </row>
    <row r="200" spans="1:12" x14ac:dyDescent="0.25">
      <c r="B200" s="7">
        <v>8</v>
      </c>
      <c r="C200" s="7">
        <v>7</v>
      </c>
      <c r="D200" s="1">
        <f t="shared" ca="1" si="80"/>
        <v>20898.880569013301</v>
      </c>
      <c r="E200" s="1">
        <f t="shared" ca="1" si="81"/>
        <v>15095.5199311459</v>
      </c>
      <c r="F200" s="1">
        <f t="shared" ca="1" si="73"/>
        <v>20898.880569013301</v>
      </c>
      <c r="G200" s="1">
        <f t="shared" ca="1" si="74"/>
        <v>5803.3606378674012</v>
      </c>
      <c r="H200" s="1" t="str">
        <f t="shared" si="75"/>
        <v/>
      </c>
      <c r="I200" s="1" t="str">
        <f t="shared" si="76"/>
        <v/>
      </c>
      <c r="J200" s="6">
        <f t="shared" ca="1" si="77"/>
        <v>-5.6239346037192392E-3</v>
      </c>
      <c r="K200" s="5" t="str">
        <f t="shared" ca="1" si="78"/>
        <v/>
      </c>
      <c r="L200" s="5" t="str">
        <f t="shared" ca="1" si="79"/>
        <v/>
      </c>
    </row>
    <row r="201" spans="1:12" x14ac:dyDescent="0.25">
      <c r="A201" s="7" t="b">
        <v>1</v>
      </c>
      <c r="B201" s="7">
        <v>8</v>
      </c>
      <c r="C201" s="7">
        <v>8</v>
      </c>
      <c r="D201" s="1">
        <f t="shared" ca="1" si="80"/>
        <v>1594320.1809012601</v>
      </c>
      <c r="E201" s="1">
        <f t="shared" ca="1" si="81"/>
        <v>1007194.53760923</v>
      </c>
      <c r="F201" s="1">
        <f t="shared" si="73"/>
        <v>0</v>
      </c>
      <c r="G201" s="1" t="str">
        <f t="shared" si="74"/>
        <v/>
      </c>
      <c r="H201" s="1">
        <f t="shared" ca="1" si="75"/>
        <v>1594320.1809012601</v>
      </c>
      <c r="I201" s="1" t="str">
        <f t="shared" si="76"/>
        <v/>
      </c>
      <c r="J201" s="6">
        <f t="shared" ca="1" si="77"/>
        <v>-1.7223837169426968E-2</v>
      </c>
      <c r="K201" s="5" t="str">
        <f t="shared" si="78"/>
        <v/>
      </c>
      <c r="L201" s="5" t="str">
        <f t="shared" si="79"/>
        <v/>
      </c>
    </row>
    <row r="202" spans="1:12" x14ac:dyDescent="0.25">
      <c r="B202" s="7">
        <v>8</v>
      </c>
      <c r="C202" s="7">
        <v>9</v>
      </c>
      <c r="D202" s="1">
        <f t="shared" ca="1" si="80"/>
        <v>200023.65630461101</v>
      </c>
      <c r="E202" s="1">
        <f t="shared" ca="1" si="81"/>
        <v>153045.01733943299</v>
      </c>
      <c r="F202" s="1">
        <f t="shared" ca="1" si="73"/>
        <v>200023.65630461101</v>
      </c>
      <c r="G202" s="1">
        <f t="shared" ca="1" si="74"/>
        <v>46978.638965178019</v>
      </c>
      <c r="H202" s="1" t="str">
        <f t="shared" si="75"/>
        <v/>
      </c>
      <c r="I202" s="1" t="str">
        <f t="shared" si="76"/>
        <v/>
      </c>
      <c r="J202" s="6">
        <f t="shared" ca="1" si="77"/>
        <v>-3.5090890123867257E-3</v>
      </c>
      <c r="K202" s="5" t="str">
        <f t="shared" ca="1" si="78"/>
        <v/>
      </c>
      <c r="L202" s="5" t="str">
        <f t="shared" ca="1" si="79"/>
        <v/>
      </c>
    </row>
    <row r="203" spans="1:12" x14ac:dyDescent="0.25">
      <c r="B203" s="7">
        <v>8</v>
      </c>
      <c r="C203" s="7">
        <v>10</v>
      </c>
      <c r="D203" s="1">
        <f t="shared" ca="1" si="80"/>
        <v>583496.89808335504</v>
      </c>
      <c r="E203" s="1">
        <f t="shared" ca="1" si="81"/>
        <v>372336.228887556</v>
      </c>
      <c r="F203" s="1">
        <f t="shared" ca="1" si="73"/>
        <v>583496.89808335504</v>
      </c>
      <c r="G203" s="1">
        <f t="shared" ca="1" si="74"/>
        <v>211160.66919579904</v>
      </c>
      <c r="H203" s="1" t="str">
        <f t="shared" si="75"/>
        <v/>
      </c>
      <c r="I203" s="1" t="str">
        <f t="shared" si="76"/>
        <v/>
      </c>
      <c r="J203" s="6">
        <f t="shared" ca="1" si="77"/>
        <v>-1.8149624382261958E-2</v>
      </c>
      <c r="K203" s="5">
        <f t="shared" ca="1" si="78"/>
        <v>0.36188824634614225</v>
      </c>
      <c r="L203" s="5">
        <f t="shared" ca="1" si="79"/>
        <v>-1.8149624382261958E-2</v>
      </c>
    </row>
    <row r="204" spans="1:12" x14ac:dyDescent="0.25">
      <c r="B204" s="7">
        <v>8</v>
      </c>
      <c r="C204" s="7">
        <v>11</v>
      </c>
      <c r="D204" s="1">
        <f t="shared" ca="1" si="80"/>
        <v>466.05073851671602</v>
      </c>
      <c r="E204" s="1">
        <f t="shared" ca="1" si="81"/>
        <v>344.62598379938902</v>
      </c>
      <c r="F204" s="1">
        <f t="shared" ca="1" si="73"/>
        <v>466.05073851671602</v>
      </c>
      <c r="G204" s="1">
        <f t="shared" ca="1" si="74"/>
        <v>121.424754717327</v>
      </c>
      <c r="H204" s="1" t="str">
        <f t="shared" si="75"/>
        <v/>
      </c>
      <c r="I204" s="1" t="str">
        <f t="shared" si="76"/>
        <v/>
      </c>
      <c r="J204" s="6">
        <f t="shared" ca="1" si="77"/>
        <v>3.0207843465562E-2</v>
      </c>
      <c r="K204" s="5" t="str">
        <f t="shared" ca="1" si="78"/>
        <v/>
      </c>
      <c r="L204" s="5" t="str">
        <f t="shared" ca="1" si="79"/>
        <v/>
      </c>
    </row>
    <row r="205" spans="1:12" x14ac:dyDescent="0.25">
      <c r="B205" s="7">
        <v>8</v>
      </c>
      <c r="C205" s="7">
        <v>12</v>
      </c>
      <c r="D205" s="1">
        <f t="shared" ca="1" si="80"/>
        <v>96184.899133668398</v>
      </c>
      <c r="E205" s="1">
        <f t="shared" ca="1" si="81"/>
        <v>72784.176918697398</v>
      </c>
      <c r="F205" s="1">
        <f t="shared" ca="1" si="73"/>
        <v>96184.899133668398</v>
      </c>
      <c r="G205" s="1">
        <f t="shared" ca="1" si="74"/>
        <v>23400.722214971</v>
      </c>
      <c r="H205" s="1" t="str">
        <f t="shared" si="75"/>
        <v/>
      </c>
      <c r="I205" s="1" t="str">
        <f t="shared" si="76"/>
        <v/>
      </c>
      <c r="J205" s="6">
        <f t="shared" ca="1" si="77"/>
        <v>-4.2877823853872668E-3</v>
      </c>
      <c r="K205" s="5" t="str">
        <f t="shared" ca="1" si="78"/>
        <v/>
      </c>
      <c r="L205" s="5" t="str">
        <f t="shared" ca="1" si="79"/>
        <v/>
      </c>
    </row>
    <row r="206" spans="1:12" x14ac:dyDescent="0.25">
      <c r="B206" s="7">
        <v>8</v>
      </c>
      <c r="C206" s="7">
        <v>13</v>
      </c>
      <c r="D206" s="1">
        <f t="shared" ca="1" si="80"/>
        <v>17886.646676961202</v>
      </c>
      <c r="E206" s="1">
        <f t="shared" ca="1" si="81"/>
        <v>13773.3033418739</v>
      </c>
      <c r="F206" s="1">
        <f t="shared" ca="1" si="73"/>
        <v>17886.646676961202</v>
      </c>
      <c r="G206" s="1">
        <f t="shared" ca="1" si="74"/>
        <v>4113.343335087302</v>
      </c>
      <c r="H206" s="1" t="str">
        <f t="shared" si="75"/>
        <v/>
      </c>
      <c r="I206" s="1" t="str">
        <f t="shared" si="76"/>
        <v/>
      </c>
      <c r="J206" s="6">
        <f t="shared" ca="1" si="77"/>
        <v>-3.1403255162343205E-4</v>
      </c>
      <c r="K206" s="5" t="str">
        <f t="shared" ca="1" si="78"/>
        <v/>
      </c>
      <c r="L206" s="5" t="str">
        <f t="shared" ca="1" si="79"/>
        <v/>
      </c>
    </row>
    <row r="207" spans="1:12" x14ac:dyDescent="0.25">
      <c r="B207" s="7">
        <v>8</v>
      </c>
      <c r="C207" s="7">
        <v>14</v>
      </c>
      <c r="D207" s="1">
        <f t="shared" ca="1" si="80"/>
        <v>154815.804150668</v>
      </c>
      <c r="E207" s="1">
        <f t="shared" ca="1" si="81"/>
        <v>92127.301419439405</v>
      </c>
      <c r="F207" s="1">
        <f t="shared" ca="1" si="73"/>
        <v>154815.804150668</v>
      </c>
      <c r="G207" s="1">
        <f t="shared" ca="1" si="74"/>
        <v>62688.502731228597</v>
      </c>
      <c r="H207" s="1" t="str">
        <f t="shared" si="75"/>
        <v/>
      </c>
      <c r="I207" s="1" t="str">
        <f t="shared" si="76"/>
        <v/>
      </c>
      <c r="J207" s="6">
        <f t="shared" ca="1" si="77"/>
        <v>5.1409926994321047E-3</v>
      </c>
      <c r="K207" s="5" t="str">
        <f t="shared" ca="1" si="78"/>
        <v/>
      </c>
      <c r="L207" s="5" t="str">
        <f t="shared" ca="1" si="79"/>
        <v/>
      </c>
    </row>
    <row r="208" spans="1:12" x14ac:dyDescent="0.25">
      <c r="B208" s="7">
        <v>8</v>
      </c>
      <c r="C208" s="7">
        <v>15</v>
      </c>
      <c r="D208" s="1">
        <f t="shared" ca="1" si="80"/>
        <v>19895.600217241899</v>
      </c>
      <c r="E208" s="1">
        <f t="shared" ca="1" si="81"/>
        <v>15381.5667523592</v>
      </c>
      <c r="F208" s="1">
        <f t="shared" ca="1" si="73"/>
        <v>19895.600217241899</v>
      </c>
      <c r="G208" s="1">
        <f t="shared" ca="1" si="74"/>
        <v>4514.0334648826993</v>
      </c>
      <c r="H208" s="1" t="str">
        <f t="shared" si="75"/>
        <v/>
      </c>
      <c r="I208" s="1" t="str">
        <f t="shared" si="76"/>
        <v/>
      </c>
      <c r="J208" s="6">
        <f t="shared" ca="1" si="77"/>
        <v>2.993817820665788E-4</v>
      </c>
      <c r="K208" s="5" t="str">
        <f t="shared" ca="1" si="78"/>
        <v/>
      </c>
      <c r="L208" s="5" t="str">
        <f t="shared" ca="1" si="79"/>
        <v/>
      </c>
    </row>
    <row r="209" spans="1:12" x14ac:dyDescent="0.25">
      <c r="B209" s="7">
        <v>8</v>
      </c>
      <c r="C209" s="7">
        <v>16</v>
      </c>
      <c r="D209" s="1">
        <f t="shared" ca="1" si="80"/>
        <v>265345.01856728602</v>
      </c>
      <c r="E209" s="1">
        <f t="shared" ca="1" si="81"/>
        <v>301372.63929686201</v>
      </c>
      <c r="F209" s="1">
        <f t="shared" ca="1" si="73"/>
        <v>265345.01856728602</v>
      </c>
      <c r="G209" s="1">
        <f t="shared" ca="1" si="74"/>
        <v>-36027.620729575981</v>
      </c>
      <c r="H209" s="1" t="str">
        <f t="shared" si="75"/>
        <v/>
      </c>
      <c r="I209" s="1" t="str">
        <f t="shared" si="76"/>
        <v/>
      </c>
      <c r="J209" s="6">
        <f t="shared" ca="1" si="77"/>
        <v>-6.7081902761272662E-3</v>
      </c>
      <c r="K209" s="5" t="str">
        <f t="shared" ca="1" si="78"/>
        <v/>
      </c>
      <c r="L209" s="5" t="str">
        <f t="shared" ca="1" si="79"/>
        <v/>
      </c>
    </row>
    <row r="210" spans="1:12" x14ac:dyDescent="0.25">
      <c r="B210" s="7">
        <v>8</v>
      </c>
      <c r="C210" s="7">
        <v>17</v>
      </c>
      <c r="D210" s="1">
        <f t="shared" ca="1" si="80"/>
        <v>5667.4750181550098</v>
      </c>
      <c r="E210" s="1">
        <f t="shared" ca="1" si="81"/>
        <v>4161.0389011507696</v>
      </c>
      <c r="F210" s="1">
        <f t="shared" ca="1" si="73"/>
        <v>5667.4750181550098</v>
      </c>
      <c r="G210" s="1">
        <f t="shared" ca="1" si="74"/>
        <v>1506.4361170042403</v>
      </c>
      <c r="H210" s="1" t="str">
        <f t="shared" si="75"/>
        <v/>
      </c>
      <c r="I210" s="1" t="str">
        <f t="shared" si="76"/>
        <v/>
      </c>
      <c r="J210" s="6">
        <f t="shared" ca="1" si="77"/>
        <v>-1.1885264715313579E-2</v>
      </c>
      <c r="K210" s="5" t="str">
        <f t="shared" ca="1" si="78"/>
        <v/>
      </c>
      <c r="L210" s="5" t="str">
        <f t="shared" ca="1" si="79"/>
        <v/>
      </c>
    </row>
    <row r="211" spans="1:12" x14ac:dyDescent="0.25">
      <c r="B211" s="7">
        <v>8</v>
      </c>
      <c r="C211" s="7">
        <v>18</v>
      </c>
      <c r="D211" s="1">
        <f t="shared" ca="1" si="80"/>
        <v>251012.31550440899</v>
      </c>
      <c r="E211" s="1">
        <f t="shared" ca="1" si="81"/>
        <v>222772.66457952</v>
      </c>
      <c r="F211" s="1">
        <f t="shared" ca="1" si="73"/>
        <v>251012.31550440899</v>
      </c>
      <c r="G211" s="1">
        <f t="shared" ca="1" si="74"/>
        <v>28239.650924888992</v>
      </c>
      <c r="H211" s="1" t="str">
        <f t="shared" si="75"/>
        <v/>
      </c>
      <c r="I211" s="1" t="str">
        <f t="shared" si="76"/>
        <v/>
      </c>
      <c r="J211" s="6">
        <f t="shared" ca="1" si="77"/>
        <v>-1.9893199663880635E-2</v>
      </c>
      <c r="K211" s="5" t="str">
        <f t="shared" ca="1" si="78"/>
        <v/>
      </c>
      <c r="L211" s="5" t="str">
        <f t="shared" ca="1" si="79"/>
        <v/>
      </c>
    </row>
    <row r="212" spans="1:12" x14ac:dyDescent="0.25">
      <c r="B212" s="7">
        <v>8</v>
      </c>
      <c r="C212" s="7">
        <v>19</v>
      </c>
      <c r="D212" s="1">
        <f t="shared" ca="1" si="80"/>
        <v>489.61257388526599</v>
      </c>
      <c r="E212" s="1">
        <f t="shared" ca="1" si="81"/>
        <v>374.601535096102</v>
      </c>
      <c r="F212" s="1">
        <f t="shared" ca="1" si="73"/>
        <v>489.61257388526599</v>
      </c>
      <c r="G212" s="1">
        <f t="shared" ca="1" si="74"/>
        <v>115.01103878916399</v>
      </c>
      <c r="H212" s="1" t="str">
        <f t="shared" si="75"/>
        <v/>
      </c>
      <c r="I212" s="1" t="str">
        <f t="shared" si="76"/>
        <v/>
      </c>
      <c r="J212" s="6">
        <f t="shared" ca="1" si="77"/>
        <v>-2.5590461165320684E-3</v>
      </c>
      <c r="K212" s="5" t="str">
        <f t="shared" ca="1" si="78"/>
        <v/>
      </c>
      <c r="L212" s="5" t="str">
        <f t="shared" ca="1" si="79"/>
        <v/>
      </c>
    </row>
    <row r="213" spans="1:12" x14ac:dyDescent="0.25">
      <c r="B213" s="7">
        <v>8</v>
      </c>
      <c r="C213" s="7">
        <v>20</v>
      </c>
      <c r="D213" s="1">
        <f t="shared" ca="1" si="80"/>
        <v>404952.01808822702</v>
      </c>
      <c r="E213" s="1">
        <f t="shared" ca="1" si="81"/>
        <v>304315.120094668</v>
      </c>
      <c r="F213" s="1">
        <f t="shared" si="73"/>
        <v>0</v>
      </c>
      <c r="G213" s="1" t="str">
        <f t="shared" si="74"/>
        <v/>
      </c>
      <c r="H213" s="1" t="str">
        <f t="shared" si="75"/>
        <v/>
      </c>
      <c r="I213" s="1">
        <f t="shared" ca="1" si="76"/>
        <v>404952.01808822702</v>
      </c>
      <c r="J213" s="6">
        <f t="shared" ca="1" si="77"/>
        <v>-4.6115648268808132E-3</v>
      </c>
      <c r="K213" s="5" t="str">
        <f t="shared" si="78"/>
        <v/>
      </c>
      <c r="L213" s="5" t="str">
        <f t="shared" si="79"/>
        <v/>
      </c>
    </row>
    <row r="214" spans="1:12" x14ac:dyDescent="0.25">
      <c r="B214" s="7">
        <v>9</v>
      </c>
      <c r="C214" s="7">
        <v>1</v>
      </c>
      <c r="D214" s="1">
        <f t="shared" ca="1" si="80"/>
        <v>109.30876772842799</v>
      </c>
      <c r="E214" s="1">
        <f t="shared" ca="1" si="81"/>
        <v>95.841718883240702</v>
      </c>
      <c r="F214" s="1">
        <f t="shared" ca="1" si="73"/>
        <v>109.30876772842799</v>
      </c>
      <c r="G214" s="1">
        <f t="shared" ca="1" si="74"/>
        <v>13.467048845187293</v>
      </c>
      <c r="H214" s="1" t="str">
        <f t="shared" si="75"/>
        <v/>
      </c>
      <c r="I214" s="1" t="str">
        <f t="shared" si="76"/>
        <v/>
      </c>
      <c r="J214" s="6">
        <f t="shared" ca="1" si="77"/>
        <v>-1.557436617514555E-2</v>
      </c>
      <c r="K214" s="5" t="str">
        <f t="shared" ca="1" si="78"/>
        <v/>
      </c>
      <c r="L214" s="5" t="str">
        <f t="shared" ca="1" si="79"/>
        <v/>
      </c>
    </row>
    <row r="215" spans="1:12" x14ac:dyDescent="0.25">
      <c r="B215" s="7">
        <v>9</v>
      </c>
      <c r="C215" s="7">
        <v>2</v>
      </c>
      <c r="D215" s="1">
        <f t="shared" ca="1" si="80"/>
        <v>824.74764335519103</v>
      </c>
      <c r="E215" s="1">
        <f t="shared" ca="1" si="81"/>
        <v>708.03545861899795</v>
      </c>
      <c r="F215" s="1">
        <f t="shared" ca="1" si="73"/>
        <v>824.74764335519103</v>
      </c>
      <c r="G215" s="1">
        <f t="shared" ca="1" si="74"/>
        <v>116.71218473619308</v>
      </c>
      <c r="H215" s="1" t="str">
        <f t="shared" si="75"/>
        <v/>
      </c>
      <c r="I215" s="1" t="str">
        <f t="shared" si="76"/>
        <v/>
      </c>
      <c r="J215" s="6">
        <f t="shared" ca="1" si="77"/>
        <v>-3.2385236079509219E-3</v>
      </c>
      <c r="K215" s="5" t="str">
        <f t="shared" ca="1" si="78"/>
        <v/>
      </c>
      <c r="L215" s="5" t="str">
        <f t="shared" ca="1" si="79"/>
        <v/>
      </c>
    </row>
    <row r="216" spans="1:12" x14ac:dyDescent="0.25">
      <c r="B216" s="7">
        <v>9</v>
      </c>
      <c r="C216" s="7">
        <v>3</v>
      </c>
      <c r="D216" s="1">
        <f t="shared" ca="1" si="80"/>
        <v>6533.9358111968104</v>
      </c>
      <c r="E216" s="1">
        <f t="shared" ca="1" si="81"/>
        <v>6139.5870417571996</v>
      </c>
      <c r="F216" s="1">
        <f t="shared" ca="1" si="73"/>
        <v>6533.9358111968104</v>
      </c>
      <c r="G216" s="1">
        <f t="shared" ca="1" si="74"/>
        <v>394.34876943961081</v>
      </c>
      <c r="H216" s="1" t="str">
        <f t="shared" si="75"/>
        <v/>
      </c>
      <c r="I216" s="1" t="str">
        <f t="shared" si="76"/>
        <v/>
      </c>
      <c r="J216" s="6">
        <f t="shared" ca="1" si="77"/>
        <v>-6.4617959199238083E-3</v>
      </c>
      <c r="K216" s="5" t="str">
        <f t="shared" ca="1" si="78"/>
        <v/>
      </c>
      <c r="L216" s="5" t="str">
        <f t="shared" ca="1" si="79"/>
        <v/>
      </c>
    </row>
    <row r="217" spans="1:12" x14ac:dyDescent="0.25">
      <c r="B217" s="7">
        <v>9</v>
      </c>
      <c r="C217" s="7">
        <v>4</v>
      </c>
      <c r="D217" s="1">
        <f t="shared" ca="1" si="80"/>
        <v>391053.45808974799</v>
      </c>
      <c r="E217" s="1">
        <f t="shared" ca="1" si="81"/>
        <v>360675.68475705897</v>
      </c>
      <c r="F217" s="1">
        <f t="shared" ca="1" si="73"/>
        <v>391053.45808974799</v>
      </c>
      <c r="G217" s="1">
        <f t="shared" ca="1" si="74"/>
        <v>30377.773332689016</v>
      </c>
      <c r="H217" s="1" t="str">
        <f t="shared" si="75"/>
        <v/>
      </c>
      <c r="I217" s="1" t="str">
        <f t="shared" si="76"/>
        <v/>
      </c>
      <c r="J217" s="6">
        <f t="shared" ca="1" si="77"/>
        <v>1.212433921761359E-2</v>
      </c>
      <c r="K217" s="5" t="str">
        <f t="shared" ca="1" si="78"/>
        <v/>
      </c>
      <c r="L217" s="5" t="str">
        <f t="shared" ca="1" si="79"/>
        <v/>
      </c>
    </row>
    <row r="218" spans="1:12" x14ac:dyDescent="0.25">
      <c r="B218" s="7">
        <v>9</v>
      </c>
      <c r="C218" s="7">
        <v>5</v>
      </c>
      <c r="D218" s="1">
        <f t="shared" ca="1" si="80"/>
        <v>43398.364386929898</v>
      </c>
      <c r="E218" s="1">
        <f t="shared" ca="1" si="81"/>
        <v>42584.830618876404</v>
      </c>
      <c r="F218" s="1">
        <f t="shared" ca="1" si="73"/>
        <v>43398.364386929898</v>
      </c>
      <c r="G218" s="1">
        <f t="shared" ca="1" si="74"/>
        <v>813.53376805349399</v>
      </c>
      <c r="H218" s="1" t="str">
        <f t="shared" si="75"/>
        <v/>
      </c>
      <c r="I218" s="1" t="str">
        <f t="shared" si="76"/>
        <v/>
      </c>
      <c r="J218" s="6">
        <f t="shared" ca="1" si="77"/>
        <v>-9.0397650485131019E-4</v>
      </c>
      <c r="K218" s="5" t="str">
        <f t="shared" ca="1" si="78"/>
        <v/>
      </c>
      <c r="L218" s="5" t="str">
        <f t="shared" ca="1" si="79"/>
        <v/>
      </c>
    </row>
    <row r="219" spans="1:12" x14ac:dyDescent="0.25">
      <c r="B219" s="7">
        <v>9</v>
      </c>
      <c r="C219" s="7">
        <v>6</v>
      </c>
      <c r="D219" s="1">
        <f t="shared" ca="1" si="80"/>
        <v>49903.485812592</v>
      </c>
      <c r="E219" s="1">
        <f t="shared" ca="1" si="81"/>
        <v>46163.876551887501</v>
      </c>
      <c r="F219" s="1">
        <f t="shared" ca="1" si="73"/>
        <v>49903.485812592</v>
      </c>
      <c r="G219" s="1">
        <f t="shared" ca="1" si="74"/>
        <v>3739.6092607044993</v>
      </c>
      <c r="H219" s="1" t="str">
        <f t="shared" si="75"/>
        <v/>
      </c>
      <c r="I219" s="1" t="str">
        <f t="shared" si="76"/>
        <v/>
      </c>
      <c r="J219" s="6">
        <f t="shared" ca="1" si="77"/>
        <v>-7.9770338701459567E-3</v>
      </c>
      <c r="K219" s="5" t="str">
        <f t="shared" ca="1" si="78"/>
        <v/>
      </c>
      <c r="L219" s="5" t="str">
        <f t="shared" ca="1" si="79"/>
        <v/>
      </c>
    </row>
    <row r="220" spans="1:12" x14ac:dyDescent="0.25">
      <c r="B220" s="7">
        <v>9</v>
      </c>
      <c r="C220" s="7">
        <v>7</v>
      </c>
      <c r="D220" s="1">
        <f t="shared" ca="1" si="80"/>
        <v>4017.3219792251298</v>
      </c>
      <c r="E220" s="1">
        <f t="shared" ca="1" si="81"/>
        <v>3597.9148640479898</v>
      </c>
      <c r="F220" s="1">
        <f t="shared" ca="1" si="73"/>
        <v>4017.3219792251298</v>
      </c>
      <c r="G220" s="1">
        <f t="shared" ca="1" si="74"/>
        <v>419.40711517713999</v>
      </c>
      <c r="H220" s="1" t="str">
        <f t="shared" si="75"/>
        <v/>
      </c>
      <c r="I220" s="1" t="str">
        <f t="shared" si="76"/>
        <v/>
      </c>
      <c r="J220" s="6">
        <f t="shared" ca="1" si="77"/>
        <v>-5.1597389747166716E-3</v>
      </c>
      <c r="K220" s="5" t="str">
        <f t="shared" ca="1" si="78"/>
        <v/>
      </c>
      <c r="L220" s="5" t="str">
        <f t="shared" ca="1" si="79"/>
        <v/>
      </c>
    </row>
    <row r="221" spans="1:12" x14ac:dyDescent="0.25">
      <c r="A221" s="7" t="b">
        <v>1</v>
      </c>
      <c r="B221" s="7">
        <v>9</v>
      </c>
      <c r="C221" s="7">
        <v>8</v>
      </c>
      <c r="D221" s="1">
        <f t="shared" ca="1" si="80"/>
        <v>456904.83004806202</v>
      </c>
      <c r="E221" s="1">
        <f t="shared" ca="1" si="81"/>
        <v>431596.989923638</v>
      </c>
      <c r="F221" s="1">
        <f t="shared" si="73"/>
        <v>0</v>
      </c>
      <c r="G221" s="1" t="str">
        <f t="shared" si="74"/>
        <v/>
      </c>
      <c r="H221" s="1">
        <f t="shared" ca="1" si="75"/>
        <v>456904.83004806202</v>
      </c>
      <c r="I221" s="1" t="str">
        <f t="shared" si="76"/>
        <v/>
      </c>
      <c r="J221" s="6">
        <f t="shared" ca="1" si="77"/>
        <v>-7.5915516487245268E-4</v>
      </c>
      <c r="K221" s="5" t="str">
        <f t="shared" si="78"/>
        <v/>
      </c>
      <c r="L221" s="5" t="str">
        <f t="shared" si="79"/>
        <v/>
      </c>
    </row>
    <row r="222" spans="1:12" x14ac:dyDescent="0.25">
      <c r="B222" s="7">
        <v>9</v>
      </c>
      <c r="C222" s="7">
        <v>9</v>
      </c>
      <c r="D222" s="1">
        <f t="shared" ca="1" si="80"/>
        <v>31172.4432896084</v>
      </c>
      <c r="E222" s="1">
        <f t="shared" ca="1" si="81"/>
        <v>30315.440588069399</v>
      </c>
      <c r="F222" s="1">
        <f t="shared" ca="1" si="73"/>
        <v>31172.4432896084</v>
      </c>
      <c r="G222" s="1">
        <f t="shared" ca="1" si="74"/>
        <v>857.00270153900055</v>
      </c>
      <c r="H222" s="1" t="str">
        <f t="shared" si="75"/>
        <v/>
      </c>
      <c r="I222" s="1" t="str">
        <f t="shared" si="76"/>
        <v/>
      </c>
      <c r="J222" s="6">
        <f t="shared" ca="1" si="77"/>
        <v>-4.1462232946324262E-3</v>
      </c>
      <c r="K222" s="5" t="str">
        <f t="shared" ca="1" si="78"/>
        <v/>
      </c>
      <c r="L222" s="5" t="str">
        <f t="shared" ca="1" si="79"/>
        <v/>
      </c>
    </row>
    <row r="223" spans="1:12" x14ac:dyDescent="0.25">
      <c r="B223" s="7">
        <v>9</v>
      </c>
      <c r="C223" s="7">
        <v>10</v>
      </c>
      <c r="D223" s="1">
        <f t="shared" ca="1" si="80"/>
        <v>175860.72906548201</v>
      </c>
      <c r="E223" s="1">
        <f t="shared" ca="1" si="81"/>
        <v>146497.14122605699</v>
      </c>
      <c r="F223" s="1">
        <f t="shared" ca="1" si="73"/>
        <v>175860.72906548201</v>
      </c>
      <c r="G223" s="1">
        <f t="shared" ca="1" si="74"/>
        <v>29363.587839425018</v>
      </c>
      <c r="H223" s="1" t="str">
        <f t="shared" si="75"/>
        <v/>
      </c>
      <c r="I223" s="1" t="str">
        <f t="shared" si="76"/>
        <v/>
      </c>
      <c r="J223" s="6">
        <f t="shared" ca="1" si="77"/>
        <v>-1.875340075036095E-2</v>
      </c>
      <c r="K223" s="5" t="str">
        <f t="shared" ca="1" si="78"/>
        <v/>
      </c>
      <c r="L223" s="5" t="str">
        <f t="shared" ca="1" si="79"/>
        <v/>
      </c>
    </row>
    <row r="224" spans="1:12" x14ac:dyDescent="0.25">
      <c r="B224" s="7">
        <v>9</v>
      </c>
      <c r="C224" s="7">
        <v>11</v>
      </c>
      <c r="D224" s="1">
        <f t="shared" ca="1" si="80"/>
        <v>254.554304115593</v>
      </c>
      <c r="E224" s="1">
        <f t="shared" ca="1" si="81"/>
        <v>232.488402711936</v>
      </c>
      <c r="F224" s="1">
        <f t="shared" ca="1" si="73"/>
        <v>254.554304115593</v>
      </c>
      <c r="G224" s="1">
        <f t="shared" ca="1" si="74"/>
        <v>22.065901403656994</v>
      </c>
      <c r="H224" s="1" t="str">
        <f t="shared" si="75"/>
        <v/>
      </c>
      <c r="I224" s="1" t="str">
        <f t="shared" si="76"/>
        <v/>
      </c>
      <c r="J224" s="6">
        <f t="shared" ca="1" si="77"/>
        <v>2.2011702153307309E-2</v>
      </c>
      <c r="K224" s="5" t="str">
        <f t="shared" ca="1" si="78"/>
        <v/>
      </c>
      <c r="L224" s="5" t="str">
        <f t="shared" ca="1" si="79"/>
        <v/>
      </c>
    </row>
    <row r="225" spans="2:12" x14ac:dyDescent="0.25">
      <c r="B225" s="7">
        <v>9</v>
      </c>
      <c r="C225" s="7">
        <v>12</v>
      </c>
      <c r="D225" s="1">
        <f t="shared" ca="1" si="80"/>
        <v>14784.557723714801</v>
      </c>
      <c r="E225" s="1">
        <f t="shared" ca="1" si="81"/>
        <v>13949.0403881808</v>
      </c>
      <c r="F225" s="1">
        <f t="shared" ca="1" si="73"/>
        <v>14784.557723714801</v>
      </c>
      <c r="G225" s="1">
        <f t="shared" ca="1" si="74"/>
        <v>835.51733553400118</v>
      </c>
      <c r="H225" s="1" t="str">
        <f t="shared" si="75"/>
        <v/>
      </c>
      <c r="I225" s="1" t="str">
        <f t="shared" si="76"/>
        <v/>
      </c>
      <c r="J225" s="6">
        <f t="shared" ca="1" si="77"/>
        <v>-3.7500483926058517E-3</v>
      </c>
      <c r="K225" s="5" t="str">
        <f t="shared" ca="1" si="78"/>
        <v/>
      </c>
      <c r="L225" s="5" t="str">
        <f t="shared" ca="1" si="79"/>
        <v/>
      </c>
    </row>
    <row r="226" spans="2:12" x14ac:dyDescent="0.25">
      <c r="B226" s="7">
        <v>9</v>
      </c>
      <c r="C226" s="7">
        <v>13</v>
      </c>
      <c r="D226" s="1">
        <f t="shared" ca="1" si="80"/>
        <v>1363.7618086617499</v>
      </c>
      <c r="E226" s="1">
        <f t="shared" ca="1" si="81"/>
        <v>1314.8664465766401</v>
      </c>
      <c r="F226" s="1">
        <f t="shared" ca="1" si="73"/>
        <v>1363.7618086617499</v>
      </c>
      <c r="G226" s="1">
        <f t="shared" ca="1" si="74"/>
        <v>48.895362085109809</v>
      </c>
      <c r="H226" s="1" t="str">
        <f t="shared" si="75"/>
        <v/>
      </c>
      <c r="I226" s="1" t="str">
        <f t="shared" si="76"/>
        <v/>
      </c>
      <c r="J226" s="6">
        <f t="shared" ca="1" si="77"/>
        <v>-8.9826864096951013E-4</v>
      </c>
      <c r="K226" s="5" t="str">
        <f t="shared" ca="1" si="78"/>
        <v/>
      </c>
      <c r="L226" s="5" t="str">
        <f t="shared" ca="1" si="79"/>
        <v/>
      </c>
    </row>
    <row r="227" spans="2:12" x14ac:dyDescent="0.25">
      <c r="B227" s="7">
        <v>9</v>
      </c>
      <c r="C227" s="7">
        <v>14</v>
      </c>
      <c r="D227" s="1">
        <f t="shared" ca="1" si="80"/>
        <v>34362.254158623196</v>
      </c>
      <c r="E227" s="1">
        <f t="shared" ca="1" si="81"/>
        <v>24235.009816287598</v>
      </c>
      <c r="F227" s="1">
        <f t="shared" ca="1" si="73"/>
        <v>34362.254158623196</v>
      </c>
      <c r="G227" s="1">
        <f t="shared" ca="1" si="74"/>
        <v>10127.244342335598</v>
      </c>
      <c r="H227" s="1" t="str">
        <f t="shared" si="75"/>
        <v/>
      </c>
      <c r="I227" s="1" t="str">
        <f t="shared" si="76"/>
        <v/>
      </c>
      <c r="J227" s="6">
        <f t="shared" ca="1" si="77"/>
        <v>7.0993814263795281E-3</v>
      </c>
      <c r="K227" s="5" t="str">
        <f t="shared" ca="1" si="78"/>
        <v/>
      </c>
      <c r="L227" s="5" t="str">
        <f t="shared" ca="1" si="79"/>
        <v/>
      </c>
    </row>
    <row r="228" spans="2:12" x14ac:dyDescent="0.25">
      <c r="B228" s="7">
        <v>9</v>
      </c>
      <c r="C228" s="7">
        <v>15</v>
      </c>
      <c r="D228" s="1">
        <f t="shared" ca="1" si="80"/>
        <v>10186.421697193</v>
      </c>
      <c r="E228" s="1">
        <f t="shared" ca="1" si="81"/>
        <v>9893.4439074471193</v>
      </c>
      <c r="F228" s="1">
        <f t="shared" ca="1" si="73"/>
        <v>10186.421697193</v>
      </c>
      <c r="G228" s="1">
        <f t="shared" ca="1" si="74"/>
        <v>292.97778974588073</v>
      </c>
      <c r="H228" s="1" t="str">
        <f t="shared" si="75"/>
        <v/>
      </c>
      <c r="I228" s="1" t="str">
        <f t="shared" si="76"/>
        <v/>
      </c>
      <c r="J228" s="6">
        <f t="shared" ca="1" si="77"/>
        <v>-1.4492735741805996E-4</v>
      </c>
      <c r="K228" s="5" t="str">
        <f t="shared" ca="1" si="78"/>
        <v/>
      </c>
      <c r="L228" s="5" t="str">
        <f t="shared" ca="1" si="79"/>
        <v/>
      </c>
    </row>
    <row r="229" spans="2:12" x14ac:dyDescent="0.25">
      <c r="B229" s="7">
        <v>9</v>
      </c>
      <c r="C229" s="7">
        <v>16</v>
      </c>
      <c r="D229" s="1">
        <f t="shared" ca="1" si="80"/>
        <v>53123.661016477898</v>
      </c>
      <c r="E229" s="1">
        <f t="shared" ca="1" si="81"/>
        <v>49306.146964474297</v>
      </c>
      <c r="F229" s="1">
        <f t="shared" ca="1" si="73"/>
        <v>53123.661016477898</v>
      </c>
      <c r="G229" s="1">
        <f t="shared" ca="1" si="74"/>
        <v>3817.5140520036002</v>
      </c>
      <c r="H229" s="1" t="str">
        <f t="shared" si="75"/>
        <v/>
      </c>
      <c r="I229" s="1" t="str">
        <f t="shared" si="76"/>
        <v/>
      </c>
      <c r="J229" s="6">
        <f t="shared" ca="1" si="77"/>
        <v>-2.4122454723942203E-2</v>
      </c>
      <c r="K229" s="5" t="str">
        <f t="shared" ca="1" si="78"/>
        <v/>
      </c>
      <c r="L229" s="5" t="str">
        <f t="shared" ca="1" si="79"/>
        <v/>
      </c>
    </row>
    <row r="230" spans="2:12" x14ac:dyDescent="0.25">
      <c r="B230" s="7">
        <v>9</v>
      </c>
      <c r="C230" s="7">
        <v>17</v>
      </c>
      <c r="D230" s="1">
        <f t="shared" ca="1" si="80"/>
        <v>2787.8293837170099</v>
      </c>
      <c r="E230" s="1">
        <f t="shared" ca="1" si="81"/>
        <v>2566.6454222299999</v>
      </c>
      <c r="F230" s="1">
        <f t="shared" ca="1" si="73"/>
        <v>2787.8293837170099</v>
      </c>
      <c r="G230" s="1">
        <f t="shared" ca="1" si="74"/>
        <v>221.18396148701004</v>
      </c>
      <c r="H230" s="1" t="str">
        <f t="shared" si="75"/>
        <v/>
      </c>
      <c r="I230" s="1" t="str">
        <f t="shared" si="76"/>
        <v/>
      </c>
      <c r="J230" s="6">
        <f t="shared" ca="1" si="77"/>
        <v>-1.2499227967819179E-2</v>
      </c>
      <c r="K230" s="5" t="str">
        <f t="shared" ca="1" si="78"/>
        <v/>
      </c>
      <c r="L230" s="5" t="str">
        <f t="shared" ca="1" si="79"/>
        <v/>
      </c>
    </row>
    <row r="231" spans="2:12" x14ac:dyDescent="0.25">
      <c r="B231" s="7">
        <v>9</v>
      </c>
      <c r="C231" s="7">
        <v>18</v>
      </c>
      <c r="D231" s="1">
        <f t="shared" ca="1" si="80"/>
        <v>88874.243303428506</v>
      </c>
      <c r="E231" s="1">
        <f t="shared" ca="1" si="81"/>
        <v>83777.704781885404</v>
      </c>
      <c r="F231" s="1">
        <f t="shared" ca="1" si="73"/>
        <v>88874.243303428506</v>
      </c>
      <c r="G231" s="1">
        <f t="shared" ca="1" si="74"/>
        <v>5096.5385215431015</v>
      </c>
      <c r="H231" s="1" t="str">
        <f t="shared" si="75"/>
        <v/>
      </c>
      <c r="I231" s="1" t="str">
        <f t="shared" si="76"/>
        <v/>
      </c>
      <c r="J231" s="6">
        <f t="shared" ca="1" si="77"/>
        <v>-1.7324024726759282E-2</v>
      </c>
      <c r="K231" s="5" t="str">
        <f t="shared" ca="1" si="78"/>
        <v/>
      </c>
      <c r="L231" s="5" t="str">
        <f t="shared" ca="1" si="79"/>
        <v/>
      </c>
    </row>
    <row r="232" spans="2:12" x14ac:dyDescent="0.25">
      <c r="B232" s="7">
        <v>9</v>
      </c>
      <c r="C232" s="7">
        <v>19</v>
      </c>
      <c r="D232" s="1">
        <f t="shared" ca="1" si="80"/>
        <v>38.962824176143201</v>
      </c>
      <c r="E232" s="1">
        <f t="shared" ca="1" si="81"/>
        <v>37.354249554109202</v>
      </c>
      <c r="F232" s="1">
        <f t="shared" ca="1" si="73"/>
        <v>38.962824176143201</v>
      </c>
      <c r="G232" s="1">
        <f t="shared" ca="1" si="74"/>
        <v>1.6085746220339985</v>
      </c>
      <c r="H232" s="1" t="str">
        <f t="shared" si="75"/>
        <v/>
      </c>
      <c r="I232" s="1" t="str">
        <f t="shared" si="76"/>
        <v/>
      </c>
      <c r="J232" s="6">
        <f t="shared" ca="1" si="77"/>
        <v>-9.5099839104040794E-4</v>
      </c>
      <c r="K232" s="5" t="str">
        <f t="shared" ca="1" si="78"/>
        <v/>
      </c>
      <c r="L232" s="5" t="str">
        <f t="shared" ca="1" si="79"/>
        <v/>
      </c>
    </row>
    <row r="233" spans="2:12" x14ac:dyDescent="0.25">
      <c r="B233" s="7">
        <v>9</v>
      </c>
      <c r="C233" s="7">
        <v>20</v>
      </c>
      <c r="D233" s="1">
        <f t="shared" ca="1" si="80"/>
        <v>121958.791379213</v>
      </c>
      <c r="E233" s="1">
        <f t="shared" ca="1" si="81"/>
        <v>117652.77350508299</v>
      </c>
      <c r="F233" s="1">
        <f t="shared" si="73"/>
        <v>0</v>
      </c>
      <c r="G233" s="1" t="str">
        <f t="shared" si="74"/>
        <v/>
      </c>
      <c r="H233" s="1" t="str">
        <f t="shared" si="75"/>
        <v/>
      </c>
      <c r="I233" s="1">
        <f t="shared" ca="1" si="76"/>
        <v>121958.791379213</v>
      </c>
      <c r="J233" s="6">
        <f t="shared" ca="1" si="77"/>
        <v>-9.9604476539509844E-3</v>
      </c>
      <c r="K233" s="5" t="str">
        <f t="shared" si="78"/>
        <v/>
      </c>
      <c r="L233" s="5" t="str">
        <f t="shared" si="79"/>
        <v/>
      </c>
    </row>
    <row r="234" spans="2:12" x14ac:dyDescent="0.25">
      <c r="B234" s="7">
        <v>10</v>
      </c>
      <c r="C234" s="7">
        <v>1</v>
      </c>
      <c r="D234" s="1">
        <f t="shared" ca="1" si="80"/>
        <v>674.81752756781498</v>
      </c>
      <c r="E234" s="1">
        <f t="shared" ca="1" si="81"/>
        <v>494.42427772054202</v>
      </c>
      <c r="F234" s="1">
        <f t="shared" ca="1" si="73"/>
        <v>674.81752756781498</v>
      </c>
      <c r="G234" s="1">
        <f t="shared" ca="1" si="74"/>
        <v>180.39324984727295</v>
      </c>
      <c r="H234" s="1" t="str">
        <f t="shared" si="75"/>
        <v/>
      </c>
      <c r="I234" s="1" t="str">
        <f t="shared" si="76"/>
        <v/>
      </c>
      <c r="J234" s="6">
        <f t="shared" ca="1" si="77"/>
        <v>-1.5743890060391699E-2</v>
      </c>
      <c r="K234" s="5" t="str">
        <f t="shared" ca="1" si="78"/>
        <v/>
      </c>
      <c r="L234" s="5" t="str">
        <f t="shared" ca="1" si="79"/>
        <v/>
      </c>
    </row>
    <row r="235" spans="2:12" x14ac:dyDescent="0.25">
      <c r="B235" s="7">
        <v>10</v>
      </c>
      <c r="C235" s="7">
        <v>2</v>
      </c>
      <c r="D235" s="1">
        <f t="shared" ca="1" si="80"/>
        <v>2327.26139961536</v>
      </c>
      <c r="E235" s="1">
        <f t="shared" ca="1" si="81"/>
        <v>1748.92966206391</v>
      </c>
      <c r="F235" s="1">
        <f t="shared" ca="1" si="73"/>
        <v>2327.26139961536</v>
      </c>
      <c r="G235" s="1">
        <f t="shared" ca="1" si="74"/>
        <v>578.33173755145003</v>
      </c>
      <c r="H235" s="1" t="str">
        <f t="shared" si="75"/>
        <v/>
      </c>
      <c r="I235" s="1" t="str">
        <f t="shared" si="76"/>
        <v/>
      </c>
      <c r="J235" s="6">
        <f t="shared" ca="1" si="77"/>
        <v>-2.231207815959038E-3</v>
      </c>
      <c r="K235" s="5" t="str">
        <f t="shared" ca="1" si="78"/>
        <v/>
      </c>
      <c r="L235" s="5" t="str">
        <f t="shared" ca="1" si="79"/>
        <v/>
      </c>
    </row>
    <row r="236" spans="2:12" x14ac:dyDescent="0.25">
      <c r="B236" s="7">
        <v>10</v>
      </c>
      <c r="C236" s="7">
        <v>3</v>
      </c>
      <c r="D236" s="1">
        <f t="shared" ca="1" si="80"/>
        <v>7158.9170315993897</v>
      </c>
      <c r="E236" s="1">
        <f t="shared" ca="1" si="81"/>
        <v>5851.8079659533796</v>
      </c>
      <c r="F236" s="1">
        <f t="shared" ca="1" si="73"/>
        <v>7158.9170315993897</v>
      </c>
      <c r="G236" s="1">
        <f t="shared" ca="1" si="74"/>
        <v>1307.1090656460101</v>
      </c>
      <c r="H236" s="1" t="str">
        <f t="shared" si="75"/>
        <v/>
      </c>
      <c r="I236" s="1" t="str">
        <f t="shared" si="76"/>
        <v/>
      </c>
      <c r="J236" s="6">
        <f t="shared" ca="1" si="77"/>
        <v>-6.75427438520332E-3</v>
      </c>
      <c r="K236" s="5" t="str">
        <f t="shared" ca="1" si="78"/>
        <v/>
      </c>
      <c r="L236" s="5" t="str">
        <f t="shared" ca="1" si="79"/>
        <v/>
      </c>
    </row>
    <row r="237" spans="2:12" x14ac:dyDescent="0.25">
      <c r="B237" s="7">
        <v>10</v>
      </c>
      <c r="C237" s="7">
        <v>4</v>
      </c>
      <c r="D237" s="1">
        <f t="shared" ca="1" si="80"/>
        <v>1815886.0995662899</v>
      </c>
      <c r="E237" s="1">
        <f t="shared" ca="1" si="81"/>
        <v>1111144.9322752701</v>
      </c>
      <c r="F237" s="1">
        <f t="shared" ca="1" si="73"/>
        <v>1815886.0995662899</v>
      </c>
      <c r="G237" s="1">
        <f t="shared" ca="1" si="74"/>
        <v>704741.16729101981</v>
      </c>
      <c r="H237" s="1" t="str">
        <f t="shared" si="75"/>
        <v/>
      </c>
      <c r="I237" s="1" t="str">
        <f t="shared" si="76"/>
        <v/>
      </c>
      <c r="J237" s="6">
        <f t="shared" ca="1" si="77"/>
        <v>1.4080134700479158E-2</v>
      </c>
      <c r="K237" s="5">
        <f t="shared" ca="1" si="78"/>
        <v>0.38809767168730552</v>
      </c>
      <c r="L237" s="5">
        <f t="shared" ca="1" si="79"/>
        <v>1.4080134700479158E-2</v>
      </c>
    </row>
    <row r="238" spans="2:12" x14ac:dyDescent="0.25">
      <c r="B238" s="7">
        <v>10</v>
      </c>
      <c r="C238" s="7">
        <v>5</v>
      </c>
      <c r="D238" s="1">
        <f t="shared" ca="1" si="80"/>
        <v>147147.28576563101</v>
      </c>
      <c r="E238" s="1">
        <f t="shared" ca="1" si="81"/>
        <v>126461.087213747</v>
      </c>
      <c r="F238" s="1">
        <f t="shared" ca="1" si="73"/>
        <v>147147.28576563101</v>
      </c>
      <c r="G238" s="1">
        <f t="shared" ca="1" si="74"/>
        <v>20686.198551884008</v>
      </c>
      <c r="H238" s="1" t="str">
        <f t="shared" si="75"/>
        <v/>
      </c>
      <c r="I238" s="1" t="str">
        <f t="shared" si="76"/>
        <v/>
      </c>
      <c r="J238" s="6">
        <f t="shared" ca="1" si="77"/>
        <v>-5.1437440892236814E-4</v>
      </c>
      <c r="K238" s="5" t="str">
        <f t="shared" ca="1" si="78"/>
        <v/>
      </c>
      <c r="L238" s="5" t="str">
        <f t="shared" ca="1" si="79"/>
        <v/>
      </c>
    </row>
    <row r="239" spans="2:12" x14ac:dyDescent="0.25">
      <c r="B239" s="7">
        <v>10</v>
      </c>
      <c r="C239" s="7">
        <v>6</v>
      </c>
      <c r="D239" s="1">
        <f t="shared" ca="1" si="80"/>
        <v>229551.124900678</v>
      </c>
      <c r="E239" s="1">
        <f t="shared" ca="1" si="81"/>
        <v>184671.59122876899</v>
      </c>
      <c r="F239" s="1">
        <f t="shared" ca="1" si="73"/>
        <v>229551.124900678</v>
      </c>
      <c r="G239" s="1">
        <f t="shared" ca="1" si="74"/>
        <v>44879.533671909012</v>
      </c>
      <c r="H239" s="1" t="str">
        <f t="shared" si="75"/>
        <v/>
      </c>
      <c r="I239" s="1" t="str">
        <f t="shared" si="76"/>
        <v/>
      </c>
      <c r="J239" s="6">
        <f t="shared" ca="1" si="77"/>
        <v>-6.5966123314165773E-3</v>
      </c>
      <c r="K239" s="5" t="str">
        <f t="shared" ca="1" si="78"/>
        <v/>
      </c>
      <c r="L239" s="5" t="str">
        <f t="shared" ca="1" si="79"/>
        <v/>
      </c>
    </row>
    <row r="240" spans="2:12" x14ac:dyDescent="0.25">
      <c r="B240" s="7">
        <v>10</v>
      </c>
      <c r="C240" s="7">
        <v>7</v>
      </c>
      <c r="D240" s="1">
        <f t="shared" ca="1" si="80"/>
        <v>39974.928206841701</v>
      </c>
      <c r="E240" s="1">
        <f t="shared" ca="1" si="81"/>
        <v>31277.511968933501</v>
      </c>
      <c r="F240" s="1">
        <f t="shared" ca="1" si="73"/>
        <v>39974.928206841701</v>
      </c>
      <c r="G240" s="1">
        <f t="shared" ca="1" si="74"/>
        <v>8697.4162379082009</v>
      </c>
      <c r="H240" s="1" t="str">
        <f t="shared" si="75"/>
        <v/>
      </c>
      <c r="I240" s="1" t="str">
        <f t="shared" si="76"/>
        <v/>
      </c>
      <c r="J240" s="6">
        <f t="shared" ca="1" si="77"/>
        <v>-5.7898320768781358E-3</v>
      </c>
      <c r="K240" s="5" t="str">
        <f t="shared" ca="1" si="78"/>
        <v/>
      </c>
      <c r="L240" s="5" t="str">
        <f t="shared" ca="1" si="79"/>
        <v/>
      </c>
    </row>
    <row r="241" spans="1:12" x14ac:dyDescent="0.25">
      <c r="B241" s="7">
        <v>10</v>
      </c>
      <c r="C241" s="7">
        <v>8</v>
      </c>
      <c r="D241" s="1">
        <f t="shared" ca="1" si="80"/>
        <v>68523.054478031496</v>
      </c>
      <c r="E241" s="1">
        <f t="shared" ca="1" si="81"/>
        <v>46681.491592509803</v>
      </c>
      <c r="F241" s="1">
        <f t="shared" ca="1" si="73"/>
        <v>68523.054478031496</v>
      </c>
      <c r="G241" s="1">
        <f t="shared" ca="1" si="74"/>
        <v>21841.562885521693</v>
      </c>
      <c r="H241" s="1" t="str">
        <f t="shared" si="75"/>
        <v/>
      </c>
      <c r="I241" s="1" t="str">
        <f t="shared" si="76"/>
        <v/>
      </c>
      <c r="J241" s="6">
        <f t="shared" ca="1" si="77"/>
        <v>-1.3718996084022075E-2</v>
      </c>
      <c r="K241" s="5" t="str">
        <f t="shared" ca="1" si="78"/>
        <v/>
      </c>
      <c r="L241" s="5" t="str">
        <f t="shared" ca="1" si="79"/>
        <v/>
      </c>
    </row>
    <row r="242" spans="1:12" x14ac:dyDescent="0.25">
      <c r="B242" s="7">
        <v>10</v>
      </c>
      <c r="C242" s="7">
        <v>9</v>
      </c>
      <c r="D242" s="1">
        <f t="shared" ca="1" si="80"/>
        <v>160768.42822548101</v>
      </c>
      <c r="E242" s="1">
        <f t="shared" ca="1" si="81"/>
        <v>135979.41396425301</v>
      </c>
      <c r="F242" s="1">
        <f t="shared" ca="1" si="73"/>
        <v>160768.42822548101</v>
      </c>
      <c r="G242" s="1">
        <f t="shared" ca="1" si="74"/>
        <v>24789.014261228003</v>
      </c>
      <c r="H242" s="1" t="str">
        <f t="shared" si="75"/>
        <v/>
      </c>
      <c r="I242" s="1" t="str">
        <f t="shared" si="76"/>
        <v/>
      </c>
      <c r="J242" s="6">
        <f t="shared" ca="1" si="77"/>
        <v>-5.0625645991795396E-3</v>
      </c>
      <c r="K242" s="5" t="str">
        <f t="shared" ca="1" si="78"/>
        <v/>
      </c>
      <c r="L242" s="5" t="str">
        <f t="shared" ca="1" si="79"/>
        <v/>
      </c>
    </row>
    <row r="243" spans="1:12" x14ac:dyDescent="0.25">
      <c r="A243" s="7" t="b">
        <v>1</v>
      </c>
      <c r="B243" s="7">
        <v>10</v>
      </c>
      <c r="C243" s="7">
        <v>10</v>
      </c>
      <c r="D243" s="1">
        <f t="shared" ca="1" si="80"/>
        <v>1109907.47697082</v>
      </c>
      <c r="E243" s="1">
        <f t="shared" ca="1" si="81"/>
        <v>811642.04259876604</v>
      </c>
      <c r="F243" s="1">
        <f t="shared" si="73"/>
        <v>0</v>
      </c>
      <c r="G243" s="1" t="str">
        <f t="shared" si="74"/>
        <v/>
      </c>
      <c r="H243" s="1">
        <f t="shared" ca="1" si="75"/>
        <v>1109907.47697082</v>
      </c>
      <c r="I243" s="1" t="str">
        <f t="shared" si="76"/>
        <v/>
      </c>
      <c r="J243" s="6">
        <f t="shared" ca="1" si="77"/>
        <v>-1.8387814814279337E-2</v>
      </c>
      <c r="K243" s="5" t="str">
        <f t="shared" si="78"/>
        <v/>
      </c>
      <c r="L243" s="5" t="str">
        <f t="shared" si="79"/>
        <v/>
      </c>
    </row>
    <row r="244" spans="1:12" x14ac:dyDescent="0.25">
      <c r="B244" s="7">
        <v>10</v>
      </c>
      <c r="C244" s="7">
        <v>11</v>
      </c>
      <c r="D244" s="1">
        <f t="shared" ca="1" si="80"/>
        <v>1076.5217572257</v>
      </c>
      <c r="E244" s="1">
        <f t="shared" ca="1" si="81"/>
        <v>875.28450550972104</v>
      </c>
      <c r="F244" s="1">
        <f t="shared" ca="1" si="73"/>
        <v>1076.5217572257</v>
      </c>
      <c r="G244" s="1">
        <f t="shared" ca="1" si="74"/>
        <v>201.23725171597891</v>
      </c>
      <c r="H244" s="1" t="str">
        <f t="shared" si="75"/>
        <v/>
      </c>
      <c r="I244" s="1" t="str">
        <f t="shared" si="76"/>
        <v/>
      </c>
      <c r="J244" s="6">
        <f t="shared" ca="1" si="77"/>
        <v>2.5481289050577928E-2</v>
      </c>
      <c r="K244" s="5" t="str">
        <f t="shared" ca="1" si="78"/>
        <v/>
      </c>
      <c r="L244" s="5" t="str">
        <f t="shared" ca="1" si="79"/>
        <v/>
      </c>
    </row>
    <row r="245" spans="1:12" x14ac:dyDescent="0.25">
      <c r="B245" s="7">
        <v>10</v>
      </c>
      <c r="C245" s="7">
        <v>12</v>
      </c>
      <c r="D245" s="1">
        <f t="shared" ca="1" si="80"/>
        <v>28037.716907112601</v>
      </c>
      <c r="E245" s="1">
        <f t="shared" ca="1" si="81"/>
        <v>23335.4547090497</v>
      </c>
      <c r="F245" s="1">
        <f t="shared" ca="1" si="73"/>
        <v>28037.716907112601</v>
      </c>
      <c r="G245" s="1">
        <f t="shared" ca="1" si="74"/>
        <v>4702.262198062901</v>
      </c>
      <c r="H245" s="1" t="str">
        <f t="shared" si="75"/>
        <v/>
      </c>
      <c r="I245" s="1" t="str">
        <f t="shared" si="76"/>
        <v/>
      </c>
      <c r="J245" s="6">
        <f t="shared" ca="1" si="77"/>
        <v>-3.4378324379003276E-3</v>
      </c>
      <c r="K245" s="5" t="str">
        <f t="shared" ca="1" si="78"/>
        <v/>
      </c>
      <c r="L245" s="5" t="str">
        <f t="shared" ca="1" si="79"/>
        <v/>
      </c>
    </row>
    <row r="246" spans="1:12" x14ac:dyDescent="0.25">
      <c r="B246" s="7">
        <v>10</v>
      </c>
      <c r="C246" s="7">
        <v>13</v>
      </c>
      <c r="D246" s="1">
        <f t="shared" ca="1" si="80"/>
        <v>22791.7085504186</v>
      </c>
      <c r="E246" s="1">
        <f t="shared" ca="1" si="81"/>
        <v>19311.159281108201</v>
      </c>
      <c r="F246" s="1">
        <f t="shared" ref="F246:F309" ca="1" si="82">IF($A246,0,IF($C246&lt;20,D246,0))</f>
        <v>22791.7085504186</v>
      </c>
      <c r="G246" s="1">
        <f t="shared" ref="G246:G309" ca="1" si="83">IF($A246,"",IF($C246&lt;20,D246-E246,""))</f>
        <v>3480.5492693103988</v>
      </c>
      <c r="H246" s="1" t="str">
        <f t="shared" ref="H246:H309" si="84">IF(A246,D246,"")</f>
        <v/>
      </c>
      <c r="I246" s="1" t="str">
        <f t="shared" ref="I246:I309" si="85">IF(C246=20,D246,"")</f>
        <v/>
      </c>
      <c r="J246" s="6">
        <f t="shared" ref="J246:J309" ca="1" si="86">INDIRECT(ADDRESS(C246+27,B246+61,,,))</f>
        <v>2.5986892914620498E-4</v>
      </c>
      <c r="K246" s="5" t="str">
        <f t="shared" ref="K246:K309" ca="1" si="87">IF(F246&gt;criteriaEU,G246/D246,"")</f>
        <v/>
      </c>
      <c r="L246" s="5" t="str">
        <f t="shared" ref="L246:L309" ca="1" si="88">IF(K246&lt;&gt;"",J246,"")</f>
        <v/>
      </c>
    </row>
    <row r="247" spans="1:12" x14ac:dyDescent="0.25">
      <c r="B247" s="7">
        <v>10</v>
      </c>
      <c r="C247" s="7">
        <v>14</v>
      </c>
      <c r="D247" s="1">
        <f t="shared" ref="D247:D310" ca="1" si="89">INDIRECT(ADDRESS(C247+4,B247+1,,,))</f>
        <v>336198.12794302503</v>
      </c>
      <c r="E247" s="1">
        <f t="shared" ref="E247:E310" ca="1" si="90">INDIRECT(ADDRESS(C247+27,B247+1,,,))</f>
        <v>184550.270958751</v>
      </c>
      <c r="F247" s="1">
        <f t="shared" ca="1" si="82"/>
        <v>336198.12794302503</v>
      </c>
      <c r="G247" s="1">
        <f t="shared" ca="1" si="83"/>
        <v>151647.85698427403</v>
      </c>
      <c r="H247" s="1" t="str">
        <f t="shared" si="84"/>
        <v/>
      </c>
      <c r="I247" s="1" t="str">
        <f t="shared" si="85"/>
        <v/>
      </c>
      <c r="J247" s="6">
        <f t="shared" ca="1" si="86"/>
        <v>5.6620046924757391E-3</v>
      </c>
      <c r="K247" s="5" t="str">
        <f t="shared" ca="1" si="87"/>
        <v/>
      </c>
      <c r="L247" s="5" t="str">
        <f t="shared" ca="1" si="88"/>
        <v/>
      </c>
    </row>
    <row r="248" spans="1:12" x14ac:dyDescent="0.25">
      <c r="B248" s="7">
        <v>10</v>
      </c>
      <c r="C248" s="7">
        <v>15</v>
      </c>
      <c r="D248" s="1">
        <f t="shared" ca="1" si="89"/>
        <v>78623.834182376595</v>
      </c>
      <c r="E248" s="1">
        <f t="shared" ca="1" si="90"/>
        <v>66534.760748622299</v>
      </c>
      <c r="F248" s="1">
        <f t="shared" ca="1" si="82"/>
        <v>78623.834182376595</v>
      </c>
      <c r="G248" s="1">
        <f t="shared" ca="1" si="83"/>
        <v>12089.073433754296</v>
      </c>
      <c r="H248" s="1" t="str">
        <f t="shared" si="84"/>
        <v/>
      </c>
      <c r="I248" s="1" t="str">
        <f t="shared" si="85"/>
        <v/>
      </c>
      <c r="J248" s="6">
        <f t="shared" ca="1" si="86"/>
        <v>-2.5554363397292098E-4</v>
      </c>
      <c r="K248" s="5" t="str">
        <f t="shared" ca="1" si="87"/>
        <v/>
      </c>
      <c r="L248" s="5" t="str">
        <f t="shared" ca="1" si="88"/>
        <v/>
      </c>
    </row>
    <row r="249" spans="1:12" x14ac:dyDescent="0.25">
      <c r="B249" s="7">
        <v>10</v>
      </c>
      <c r="C249" s="7">
        <v>16</v>
      </c>
      <c r="D249" s="1">
        <f t="shared" ca="1" si="89"/>
        <v>227185.084065662</v>
      </c>
      <c r="E249" s="1">
        <f t="shared" ca="1" si="90"/>
        <v>185923.10285665101</v>
      </c>
      <c r="F249" s="1">
        <f t="shared" ca="1" si="82"/>
        <v>227185.084065662</v>
      </c>
      <c r="G249" s="1">
        <f t="shared" ca="1" si="83"/>
        <v>41261.981209010992</v>
      </c>
      <c r="H249" s="1" t="str">
        <f t="shared" si="84"/>
        <v/>
      </c>
      <c r="I249" s="1" t="str">
        <f t="shared" si="85"/>
        <v/>
      </c>
      <c r="J249" s="6">
        <f t="shared" ca="1" si="86"/>
        <v>-1.7608100207259093E-2</v>
      </c>
      <c r="K249" s="5" t="str">
        <f t="shared" ca="1" si="87"/>
        <v/>
      </c>
      <c r="L249" s="5" t="str">
        <f t="shared" ca="1" si="88"/>
        <v/>
      </c>
    </row>
    <row r="250" spans="1:12" x14ac:dyDescent="0.25">
      <c r="B250" s="7">
        <v>10</v>
      </c>
      <c r="C250" s="7">
        <v>17</v>
      </c>
      <c r="D250" s="1">
        <f t="shared" ca="1" si="89"/>
        <v>14052.4104778398</v>
      </c>
      <c r="E250" s="1">
        <f t="shared" ca="1" si="90"/>
        <v>11355.247544277599</v>
      </c>
      <c r="F250" s="1">
        <f t="shared" ca="1" si="82"/>
        <v>14052.4104778398</v>
      </c>
      <c r="G250" s="1">
        <f t="shared" ca="1" si="83"/>
        <v>2697.1629335622001</v>
      </c>
      <c r="H250" s="1" t="str">
        <f t="shared" si="84"/>
        <v/>
      </c>
      <c r="I250" s="1" t="str">
        <f t="shared" si="85"/>
        <v/>
      </c>
      <c r="J250" s="6">
        <f t="shared" ca="1" si="86"/>
        <v>-9.3986791026918568E-3</v>
      </c>
      <c r="K250" s="5" t="str">
        <f t="shared" ca="1" si="87"/>
        <v/>
      </c>
      <c r="L250" s="5" t="str">
        <f t="shared" ca="1" si="88"/>
        <v/>
      </c>
    </row>
    <row r="251" spans="1:12" x14ac:dyDescent="0.25">
      <c r="B251" s="7">
        <v>10</v>
      </c>
      <c r="C251" s="7">
        <v>18</v>
      </c>
      <c r="D251" s="1">
        <f t="shared" ca="1" si="89"/>
        <v>264888.54807736899</v>
      </c>
      <c r="E251" s="1">
        <f t="shared" ca="1" si="90"/>
        <v>218933.304231794</v>
      </c>
      <c r="F251" s="1">
        <f t="shared" ca="1" si="82"/>
        <v>264888.54807736899</v>
      </c>
      <c r="G251" s="1">
        <f t="shared" ca="1" si="83"/>
        <v>45955.243845574994</v>
      </c>
      <c r="H251" s="1" t="str">
        <f t="shared" si="84"/>
        <v/>
      </c>
      <c r="I251" s="1" t="str">
        <f t="shared" si="85"/>
        <v/>
      </c>
      <c r="J251" s="6">
        <f t="shared" ca="1" si="86"/>
        <v>-1.74686341042102E-2</v>
      </c>
      <c r="K251" s="5" t="str">
        <f t="shared" ca="1" si="87"/>
        <v/>
      </c>
      <c r="L251" s="5" t="str">
        <f t="shared" ca="1" si="88"/>
        <v/>
      </c>
    </row>
    <row r="252" spans="1:12" x14ac:dyDescent="0.25">
      <c r="B252" s="7">
        <v>10</v>
      </c>
      <c r="C252" s="7">
        <v>19</v>
      </c>
      <c r="D252" s="1">
        <f t="shared" ca="1" si="89"/>
        <v>1978.6556050377601</v>
      </c>
      <c r="E252" s="1">
        <f t="shared" ca="1" si="90"/>
        <v>1675.7394277982401</v>
      </c>
      <c r="F252" s="1">
        <f t="shared" ca="1" si="82"/>
        <v>1978.6556050377601</v>
      </c>
      <c r="G252" s="1">
        <f t="shared" ca="1" si="83"/>
        <v>302.91617723952004</v>
      </c>
      <c r="H252" s="1" t="str">
        <f t="shared" si="84"/>
        <v/>
      </c>
      <c r="I252" s="1" t="str">
        <f t="shared" si="85"/>
        <v/>
      </c>
      <c r="J252" s="6">
        <f t="shared" ca="1" si="86"/>
        <v>-2.549628847897114E-3</v>
      </c>
      <c r="K252" s="5" t="str">
        <f t="shared" ca="1" si="87"/>
        <v/>
      </c>
      <c r="L252" s="5" t="str">
        <f t="shared" ca="1" si="88"/>
        <v/>
      </c>
    </row>
    <row r="253" spans="1:12" x14ac:dyDescent="0.25">
      <c r="B253" s="7">
        <v>10</v>
      </c>
      <c r="C253" s="7">
        <v>20</v>
      </c>
      <c r="D253" s="1">
        <f t="shared" ca="1" si="89"/>
        <v>407542.43817437801</v>
      </c>
      <c r="E253" s="1">
        <f t="shared" ca="1" si="90"/>
        <v>344066.71278030099</v>
      </c>
      <c r="F253" s="1">
        <f t="shared" si="82"/>
        <v>0</v>
      </c>
      <c r="G253" s="1" t="str">
        <f t="shared" si="83"/>
        <v/>
      </c>
      <c r="H253" s="1" t="str">
        <f t="shared" si="84"/>
        <v/>
      </c>
      <c r="I253" s="1">
        <f t="shared" ca="1" si="85"/>
        <v>407542.43817437801</v>
      </c>
      <c r="J253" s="6">
        <f t="shared" ca="1" si="86"/>
        <v>-8.770205236668811E-3</v>
      </c>
      <c r="K253" s="5" t="str">
        <f t="shared" si="87"/>
        <v/>
      </c>
      <c r="L253" s="5" t="str">
        <f t="shared" si="88"/>
        <v/>
      </c>
    </row>
    <row r="254" spans="1:12" x14ac:dyDescent="0.25">
      <c r="B254" s="7">
        <v>11</v>
      </c>
      <c r="C254" s="7">
        <v>1</v>
      </c>
      <c r="D254" s="1">
        <f t="shared" ca="1" si="89"/>
        <v>202.722043454806</v>
      </c>
      <c r="E254" s="1">
        <f t="shared" ca="1" si="90"/>
        <v>119.077620643906</v>
      </c>
      <c r="F254" s="1">
        <f t="shared" ca="1" si="82"/>
        <v>202.722043454806</v>
      </c>
      <c r="G254" s="1">
        <f t="shared" ca="1" si="83"/>
        <v>83.644422810899997</v>
      </c>
      <c r="H254" s="1" t="str">
        <f t="shared" si="84"/>
        <v/>
      </c>
      <c r="I254" s="1" t="str">
        <f t="shared" si="85"/>
        <v/>
      </c>
      <c r="J254" s="6">
        <f t="shared" ca="1" si="86"/>
        <v>-1.4887782365449239E-2</v>
      </c>
      <c r="K254" s="5" t="str">
        <f t="shared" ca="1" si="87"/>
        <v/>
      </c>
      <c r="L254" s="5" t="str">
        <f t="shared" ca="1" si="88"/>
        <v/>
      </c>
    </row>
    <row r="255" spans="1:12" x14ac:dyDescent="0.25">
      <c r="B255" s="7">
        <v>11</v>
      </c>
      <c r="C255" s="7">
        <v>2</v>
      </c>
      <c r="D255" s="1">
        <f t="shared" ca="1" si="89"/>
        <v>939.26103823520498</v>
      </c>
      <c r="E255" s="1">
        <f t="shared" ca="1" si="90"/>
        <v>568.06076544121197</v>
      </c>
      <c r="F255" s="1">
        <f t="shared" ca="1" si="82"/>
        <v>939.26103823520498</v>
      </c>
      <c r="G255" s="1">
        <f t="shared" ca="1" si="83"/>
        <v>371.20027279399301</v>
      </c>
      <c r="H255" s="1" t="str">
        <f t="shared" si="84"/>
        <v/>
      </c>
      <c r="I255" s="1" t="str">
        <f t="shared" si="85"/>
        <v/>
      </c>
      <c r="J255" s="6">
        <f t="shared" ca="1" si="86"/>
        <v>-2.3578393481777462E-3</v>
      </c>
      <c r="K255" s="5" t="str">
        <f t="shared" ca="1" si="87"/>
        <v/>
      </c>
      <c r="L255" s="5" t="str">
        <f t="shared" ca="1" si="88"/>
        <v/>
      </c>
    </row>
    <row r="256" spans="1:12" x14ac:dyDescent="0.25">
      <c r="B256" s="7">
        <v>11</v>
      </c>
      <c r="C256" s="7">
        <v>3</v>
      </c>
      <c r="D256" s="1">
        <f t="shared" ca="1" si="89"/>
        <v>4691.9434928748697</v>
      </c>
      <c r="E256" s="1">
        <f t="shared" ca="1" si="90"/>
        <v>3138.8488839102401</v>
      </c>
      <c r="F256" s="1">
        <f t="shared" ca="1" si="82"/>
        <v>4691.9434928748697</v>
      </c>
      <c r="G256" s="1">
        <f t="shared" ca="1" si="83"/>
        <v>1553.0946089646295</v>
      </c>
      <c r="H256" s="1" t="str">
        <f t="shared" si="84"/>
        <v/>
      </c>
      <c r="I256" s="1" t="str">
        <f t="shared" si="85"/>
        <v/>
      </c>
      <c r="J256" s="6">
        <f t="shared" ca="1" si="86"/>
        <v>-7.8827683263471855E-3</v>
      </c>
      <c r="K256" s="5" t="str">
        <f t="shared" ca="1" si="87"/>
        <v/>
      </c>
      <c r="L256" s="5" t="str">
        <f t="shared" ca="1" si="88"/>
        <v/>
      </c>
    </row>
    <row r="257" spans="1:12" x14ac:dyDescent="0.25">
      <c r="B257" s="7">
        <v>11</v>
      </c>
      <c r="C257" s="7">
        <v>4</v>
      </c>
      <c r="D257" s="1">
        <f t="shared" ca="1" si="89"/>
        <v>608470.81201073399</v>
      </c>
      <c r="E257" s="1">
        <f t="shared" ca="1" si="90"/>
        <v>318954.53745172801</v>
      </c>
      <c r="F257" s="1">
        <f t="shared" ca="1" si="82"/>
        <v>608470.81201073399</v>
      </c>
      <c r="G257" s="1">
        <f t="shared" ca="1" si="83"/>
        <v>289516.27455900598</v>
      </c>
      <c r="H257" s="1" t="str">
        <f t="shared" si="84"/>
        <v/>
      </c>
      <c r="I257" s="1" t="str">
        <f t="shared" si="85"/>
        <v/>
      </c>
      <c r="J257" s="6">
        <f t="shared" ca="1" si="86"/>
        <v>1.0926920720749673E-2</v>
      </c>
      <c r="K257" s="5">
        <f t="shared" ca="1" si="87"/>
        <v>0.47580963432293388</v>
      </c>
      <c r="L257" s="5">
        <f t="shared" ca="1" si="88"/>
        <v>1.0926920720749673E-2</v>
      </c>
    </row>
    <row r="258" spans="1:12" x14ac:dyDescent="0.25">
      <c r="B258" s="7">
        <v>11</v>
      </c>
      <c r="C258" s="7">
        <v>5</v>
      </c>
      <c r="D258" s="1">
        <f t="shared" ca="1" si="89"/>
        <v>55280.108062506901</v>
      </c>
      <c r="E258" s="1">
        <f t="shared" ca="1" si="90"/>
        <v>39043.775331899698</v>
      </c>
      <c r="F258" s="1">
        <f t="shared" ca="1" si="82"/>
        <v>55280.108062506901</v>
      </c>
      <c r="G258" s="1">
        <f t="shared" ca="1" si="83"/>
        <v>16236.332730607202</v>
      </c>
      <c r="H258" s="1" t="str">
        <f t="shared" si="84"/>
        <v/>
      </c>
      <c r="I258" s="1" t="str">
        <f t="shared" si="85"/>
        <v/>
      </c>
      <c r="J258" s="6">
        <f t="shared" ca="1" si="86"/>
        <v>1.1662838077098326E-5</v>
      </c>
      <c r="K258" s="5" t="str">
        <f t="shared" ca="1" si="87"/>
        <v/>
      </c>
      <c r="L258" s="5" t="str">
        <f t="shared" ca="1" si="88"/>
        <v/>
      </c>
    </row>
    <row r="259" spans="1:12" x14ac:dyDescent="0.25">
      <c r="B259" s="7">
        <v>11</v>
      </c>
      <c r="C259" s="7">
        <v>6</v>
      </c>
      <c r="D259" s="1">
        <f t="shared" ca="1" si="89"/>
        <v>198007.88230402899</v>
      </c>
      <c r="E259" s="1">
        <f t="shared" ca="1" si="90"/>
        <v>128016.639507132</v>
      </c>
      <c r="F259" s="1">
        <f t="shared" ca="1" si="82"/>
        <v>198007.88230402899</v>
      </c>
      <c r="G259" s="1">
        <f t="shared" ca="1" si="83"/>
        <v>69991.242796896986</v>
      </c>
      <c r="H259" s="1" t="str">
        <f t="shared" si="84"/>
        <v/>
      </c>
      <c r="I259" s="1" t="str">
        <f t="shared" si="85"/>
        <v/>
      </c>
      <c r="J259" s="6">
        <f t="shared" ca="1" si="86"/>
        <v>-1.3470418600909485E-2</v>
      </c>
      <c r="K259" s="5" t="str">
        <f t="shared" ca="1" si="87"/>
        <v/>
      </c>
      <c r="L259" s="5" t="str">
        <f t="shared" ca="1" si="88"/>
        <v/>
      </c>
    </row>
    <row r="260" spans="1:12" x14ac:dyDescent="0.25">
      <c r="B260" s="7">
        <v>11</v>
      </c>
      <c r="C260" s="7">
        <v>7</v>
      </c>
      <c r="D260" s="1">
        <f t="shared" ca="1" si="89"/>
        <v>25327.210408725499</v>
      </c>
      <c r="E260" s="1">
        <f t="shared" ca="1" si="90"/>
        <v>16462.915152789999</v>
      </c>
      <c r="F260" s="1">
        <f t="shared" ca="1" si="82"/>
        <v>25327.210408725499</v>
      </c>
      <c r="G260" s="1">
        <f t="shared" ca="1" si="83"/>
        <v>8864.2952559354999</v>
      </c>
      <c r="H260" s="1" t="str">
        <f t="shared" si="84"/>
        <v/>
      </c>
      <c r="I260" s="1" t="str">
        <f t="shared" si="85"/>
        <v/>
      </c>
      <c r="J260" s="6">
        <f t="shared" ca="1" si="86"/>
        <v>-5.9514810513196211E-3</v>
      </c>
      <c r="K260" s="5" t="str">
        <f t="shared" ca="1" si="87"/>
        <v/>
      </c>
      <c r="L260" s="5" t="str">
        <f t="shared" ca="1" si="88"/>
        <v/>
      </c>
    </row>
    <row r="261" spans="1:12" x14ac:dyDescent="0.25">
      <c r="B261" s="7">
        <v>11</v>
      </c>
      <c r="C261" s="7">
        <v>8</v>
      </c>
      <c r="D261" s="1">
        <f t="shared" ca="1" si="89"/>
        <v>12883.8019680136</v>
      </c>
      <c r="E261" s="1">
        <f t="shared" ca="1" si="90"/>
        <v>7514.8832459878304</v>
      </c>
      <c r="F261" s="1">
        <f t="shared" ca="1" si="82"/>
        <v>12883.8019680136</v>
      </c>
      <c r="G261" s="1">
        <f t="shared" ca="1" si="83"/>
        <v>5368.91872202577</v>
      </c>
      <c r="H261" s="1" t="str">
        <f t="shared" si="84"/>
        <v/>
      </c>
      <c r="I261" s="1" t="str">
        <f t="shared" si="85"/>
        <v/>
      </c>
      <c r="J261" s="6">
        <f t="shared" ca="1" si="86"/>
        <v>-8.7635752986708285E-3</v>
      </c>
      <c r="K261" s="5" t="str">
        <f t="shared" ca="1" si="87"/>
        <v/>
      </c>
      <c r="L261" s="5" t="str">
        <f t="shared" ca="1" si="88"/>
        <v/>
      </c>
    </row>
    <row r="262" spans="1:12" x14ac:dyDescent="0.25">
      <c r="B262" s="7">
        <v>11</v>
      </c>
      <c r="C262" s="7">
        <v>9</v>
      </c>
      <c r="D262" s="1">
        <f t="shared" ca="1" si="89"/>
        <v>58104.654232594701</v>
      </c>
      <c r="E262" s="1">
        <f t="shared" ca="1" si="90"/>
        <v>39789.572319737803</v>
      </c>
      <c r="F262" s="1">
        <f t="shared" ca="1" si="82"/>
        <v>58104.654232594701</v>
      </c>
      <c r="G262" s="1">
        <f t="shared" ca="1" si="83"/>
        <v>18315.081912856898</v>
      </c>
      <c r="H262" s="1" t="str">
        <f t="shared" si="84"/>
        <v/>
      </c>
      <c r="I262" s="1" t="str">
        <f t="shared" si="85"/>
        <v/>
      </c>
      <c r="J262" s="6">
        <f t="shared" ca="1" si="86"/>
        <v>-4.632980648278863E-3</v>
      </c>
      <c r="K262" s="5" t="str">
        <f t="shared" ca="1" si="87"/>
        <v/>
      </c>
      <c r="L262" s="5" t="str">
        <f t="shared" ca="1" si="88"/>
        <v/>
      </c>
    </row>
    <row r="263" spans="1:12" x14ac:dyDescent="0.25">
      <c r="A263" s="7" t="b">
        <v>1</v>
      </c>
      <c r="B263" s="7">
        <v>11</v>
      </c>
      <c r="C263" s="7">
        <v>10</v>
      </c>
      <c r="D263" s="1">
        <f t="shared" ca="1" si="89"/>
        <v>618469.62096441502</v>
      </c>
      <c r="E263" s="1">
        <f t="shared" ca="1" si="90"/>
        <v>354445.13650394202</v>
      </c>
      <c r="F263" s="1">
        <f t="shared" si="82"/>
        <v>0</v>
      </c>
      <c r="G263" s="1" t="str">
        <f t="shared" si="83"/>
        <v/>
      </c>
      <c r="H263" s="1">
        <f t="shared" ca="1" si="84"/>
        <v>618469.62096441502</v>
      </c>
      <c r="I263" s="1" t="str">
        <f t="shared" si="85"/>
        <v/>
      </c>
      <c r="J263" s="6">
        <f t="shared" ca="1" si="86"/>
        <v>-1.9850949521006751E-2</v>
      </c>
      <c r="K263" s="5" t="str">
        <f t="shared" si="87"/>
        <v/>
      </c>
      <c r="L263" s="5" t="str">
        <f t="shared" si="88"/>
        <v/>
      </c>
    </row>
    <row r="264" spans="1:12" x14ac:dyDescent="0.25">
      <c r="B264" s="7">
        <v>11</v>
      </c>
      <c r="C264" s="7">
        <v>11</v>
      </c>
      <c r="D264" s="1">
        <f t="shared" ca="1" si="89"/>
        <v>1837.11754802875</v>
      </c>
      <c r="E264" s="1">
        <f t="shared" ca="1" si="90"/>
        <v>1241.7606728661201</v>
      </c>
      <c r="F264" s="1">
        <f t="shared" ca="1" si="82"/>
        <v>1837.11754802875</v>
      </c>
      <c r="G264" s="1">
        <f t="shared" ca="1" si="83"/>
        <v>595.35687516262988</v>
      </c>
      <c r="H264" s="1" t="str">
        <f t="shared" si="84"/>
        <v/>
      </c>
      <c r="I264" s="1" t="str">
        <f t="shared" si="85"/>
        <v/>
      </c>
      <c r="J264" s="6">
        <f t="shared" ca="1" si="86"/>
        <v>2.7449391422243417E-2</v>
      </c>
      <c r="K264" s="5" t="str">
        <f t="shared" ca="1" si="87"/>
        <v/>
      </c>
      <c r="L264" s="5" t="str">
        <f t="shared" ca="1" si="88"/>
        <v/>
      </c>
    </row>
    <row r="265" spans="1:12" x14ac:dyDescent="0.25">
      <c r="B265" s="7">
        <v>11</v>
      </c>
      <c r="C265" s="7">
        <v>12</v>
      </c>
      <c r="D265" s="1">
        <f t="shared" ca="1" si="89"/>
        <v>25536.083704112199</v>
      </c>
      <c r="E265" s="1">
        <f t="shared" ca="1" si="90"/>
        <v>17490.156907548699</v>
      </c>
      <c r="F265" s="1">
        <f t="shared" ca="1" si="82"/>
        <v>25536.083704112199</v>
      </c>
      <c r="G265" s="1">
        <f t="shared" ca="1" si="83"/>
        <v>8045.9267965635008</v>
      </c>
      <c r="H265" s="1" t="str">
        <f t="shared" si="84"/>
        <v/>
      </c>
      <c r="I265" s="1" t="str">
        <f t="shared" si="85"/>
        <v/>
      </c>
      <c r="J265" s="6">
        <f t="shared" ca="1" si="86"/>
        <v>-3.5590150009941549E-3</v>
      </c>
      <c r="K265" s="5" t="str">
        <f t="shared" ca="1" si="87"/>
        <v/>
      </c>
      <c r="L265" s="5" t="str">
        <f t="shared" ca="1" si="88"/>
        <v/>
      </c>
    </row>
    <row r="266" spans="1:12" x14ac:dyDescent="0.25">
      <c r="B266" s="7">
        <v>11</v>
      </c>
      <c r="C266" s="7">
        <v>13</v>
      </c>
      <c r="D266" s="1">
        <f t="shared" ca="1" si="89"/>
        <v>17677.728585902601</v>
      </c>
      <c r="E266" s="1">
        <f t="shared" ca="1" si="90"/>
        <v>12341.263979826401</v>
      </c>
      <c r="F266" s="1">
        <f t="shared" ca="1" si="82"/>
        <v>17677.728585902601</v>
      </c>
      <c r="G266" s="1">
        <f t="shared" ca="1" si="83"/>
        <v>5336.4646060762007</v>
      </c>
      <c r="H266" s="1" t="str">
        <f t="shared" si="84"/>
        <v/>
      </c>
      <c r="I266" s="1" t="str">
        <f t="shared" si="85"/>
        <v/>
      </c>
      <c r="J266" s="6">
        <f t="shared" ca="1" si="86"/>
        <v>-1.5273514376821667E-3</v>
      </c>
      <c r="K266" s="5" t="str">
        <f t="shared" ca="1" si="87"/>
        <v/>
      </c>
      <c r="L266" s="5" t="str">
        <f t="shared" ca="1" si="88"/>
        <v/>
      </c>
    </row>
    <row r="267" spans="1:12" x14ac:dyDescent="0.25">
      <c r="B267" s="7">
        <v>11</v>
      </c>
      <c r="C267" s="7">
        <v>14</v>
      </c>
      <c r="D267" s="1">
        <f t="shared" ca="1" si="89"/>
        <v>98818.317909273494</v>
      </c>
      <c r="E267" s="1">
        <f t="shared" ca="1" si="90"/>
        <v>45266.138827034098</v>
      </c>
      <c r="F267" s="1">
        <f t="shared" ca="1" si="82"/>
        <v>98818.317909273494</v>
      </c>
      <c r="G267" s="1">
        <f t="shared" ca="1" si="83"/>
        <v>53552.179082239396</v>
      </c>
      <c r="H267" s="1" t="str">
        <f t="shared" si="84"/>
        <v/>
      </c>
      <c r="I267" s="1" t="str">
        <f t="shared" si="85"/>
        <v/>
      </c>
      <c r="J267" s="6">
        <f t="shared" ca="1" si="86"/>
        <v>7.4681343159778684E-3</v>
      </c>
      <c r="K267" s="5" t="str">
        <f t="shared" ca="1" si="87"/>
        <v/>
      </c>
      <c r="L267" s="5" t="str">
        <f t="shared" ca="1" si="88"/>
        <v/>
      </c>
    </row>
    <row r="268" spans="1:12" x14ac:dyDescent="0.25">
      <c r="B268" s="7">
        <v>11</v>
      </c>
      <c r="C268" s="7">
        <v>15</v>
      </c>
      <c r="D268" s="1">
        <f t="shared" ca="1" si="89"/>
        <v>118287.337366504</v>
      </c>
      <c r="E268" s="1">
        <f t="shared" ca="1" si="90"/>
        <v>83060.423545344107</v>
      </c>
      <c r="F268" s="1">
        <f t="shared" ca="1" si="82"/>
        <v>118287.337366504</v>
      </c>
      <c r="G268" s="1">
        <f t="shared" ca="1" si="83"/>
        <v>35226.913821159891</v>
      </c>
      <c r="H268" s="1" t="str">
        <f t="shared" si="84"/>
        <v/>
      </c>
      <c r="I268" s="1" t="str">
        <f t="shared" si="85"/>
        <v/>
      </c>
      <c r="J268" s="6">
        <f t="shared" ca="1" si="86"/>
        <v>6.3837935447078663E-6</v>
      </c>
      <c r="K268" s="5" t="str">
        <f t="shared" ca="1" si="87"/>
        <v/>
      </c>
      <c r="L268" s="5" t="str">
        <f t="shared" ca="1" si="88"/>
        <v/>
      </c>
    </row>
    <row r="269" spans="1:12" x14ac:dyDescent="0.25">
      <c r="B269" s="7">
        <v>11</v>
      </c>
      <c r="C269" s="7">
        <v>16</v>
      </c>
      <c r="D269" s="1">
        <f t="shared" ca="1" si="89"/>
        <v>100792.313238214</v>
      </c>
      <c r="E269" s="1">
        <f t="shared" ca="1" si="90"/>
        <v>74838.394392393995</v>
      </c>
      <c r="F269" s="1">
        <f t="shared" ca="1" si="82"/>
        <v>100792.313238214</v>
      </c>
      <c r="G269" s="1">
        <f t="shared" ca="1" si="83"/>
        <v>25953.918845820008</v>
      </c>
      <c r="H269" s="1" t="str">
        <f t="shared" si="84"/>
        <v/>
      </c>
      <c r="I269" s="1" t="str">
        <f t="shared" si="85"/>
        <v/>
      </c>
      <c r="J269" s="6">
        <f t="shared" ca="1" si="86"/>
        <v>-2.4707033688412979E-2</v>
      </c>
      <c r="K269" s="5" t="str">
        <f t="shared" ca="1" si="87"/>
        <v/>
      </c>
      <c r="L269" s="5" t="str">
        <f t="shared" ca="1" si="88"/>
        <v/>
      </c>
    </row>
    <row r="270" spans="1:12" x14ac:dyDescent="0.25">
      <c r="B270" s="7">
        <v>11</v>
      </c>
      <c r="C270" s="7">
        <v>17</v>
      </c>
      <c r="D270" s="1">
        <f t="shared" ca="1" si="89"/>
        <v>6218.9129710115103</v>
      </c>
      <c r="E270" s="1">
        <f t="shared" ca="1" si="90"/>
        <v>4111.7116379098497</v>
      </c>
      <c r="F270" s="1">
        <f t="shared" ca="1" si="82"/>
        <v>6218.9129710115103</v>
      </c>
      <c r="G270" s="1">
        <f t="shared" ca="1" si="83"/>
        <v>2107.2013331016606</v>
      </c>
      <c r="H270" s="1" t="str">
        <f t="shared" si="84"/>
        <v/>
      </c>
      <c r="I270" s="1" t="str">
        <f t="shared" si="85"/>
        <v/>
      </c>
      <c r="J270" s="6">
        <f t="shared" ca="1" si="86"/>
        <v>-8.4323779965389308E-3</v>
      </c>
      <c r="K270" s="5" t="str">
        <f t="shared" ca="1" si="87"/>
        <v/>
      </c>
      <c r="L270" s="5" t="str">
        <f t="shared" ca="1" si="88"/>
        <v/>
      </c>
    </row>
    <row r="271" spans="1:12" x14ac:dyDescent="0.25">
      <c r="B271" s="7">
        <v>11</v>
      </c>
      <c r="C271" s="7">
        <v>18</v>
      </c>
      <c r="D271" s="1">
        <f t="shared" ca="1" si="89"/>
        <v>129222.66686045501</v>
      </c>
      <c r="E271" s="1">
        <f t="shared" ca="1" si="90"/>
        <v>87265.564017365599</v>
      </c>
      <c r="F271" s="1">
        <f t="shared" ca="1" si="82"/>
        <v>129222.66686045501</v>
      </c>
      <c r="G271" s="1">
        <f t="shared" ca="1" si="83"/>
        <v>41957.102843089408</v>
      </c>
      <c r="H271" s="1" t="str">
        <f t="shared" si="84"/>
        <v/>
      </c>
      <c r="I271" s="1" t="str">
        <f t="shared" si="85"/>
        <v/>
      </c>
      <c r="J271" s="6">
        <f t="shared" ca="1" si="86"/>
        <v>-1.7407812295535938E-2</v>
      </c>
      <c r="K271" s="5" t="str">
        <f t="shared" ca="1" si="87"/>
        <v/>
      </c>
      <c r="L271" s="5" t="str">
        <f t="shared" ca="1" si="88"/>
        <v/>
      </c>
    </row>
    <row r="272" spans="1:12" x14ac:dyDescent="0.25">
      <c r="B272" s="7">
        <v>11</v>
      </c>
      <c r="C272" s="7">
        <v>19</v>
      </c>
      <c r="D272" s="1">
        <f t="shared" ca="1" si="89"/>
        <v>339.91058524679403</v>
      </c>
      <c r="E272" s="1">
        <f t="shared" ca="1" si="90"/>
        <v>238.81036612279101</v>
      </c>
      <c r="F272" s="1">
        <f t="shared" ca="1" si="82"/>
        <v>339.91058524679403</v>
      </c>
      <c r="G272" s="1">
        <f t="shared" ca="1" si="83"/>
        <v>101.10021912400302</v>
      </c>
      <c r="H272" s="1" t="str">
        <f t="shared" si="84"/>
        <v/>
      </c>
      <c r="I272" s="1" t="str">
        <f t="shared" si="85"/>
        <v/>
      </c>
      <c r="J272" s="6">
        <f t="shared" ca="1" si="86"/>
        <v>1.5538754209722257E-4</v>
      </c>
      <c r="K272" s="5" t="str">
        <f t="shared" ca="1" si="87"/>
        <v/>
      </c>
      <c r="L272" s="5" t="str">
        <f t="shared" ca="1" si="88"/>
        <v/>
      </c>
    </row>
    <row r="273" spans="1:12" x14ac:dyDescent="0.25">
      <c r="B273" s="7">
        <v>11</v>
      </c>
      <c r="C273" s="7">
        <v>20</v>
      </c>
      <c r="D273" s="1">
        <f t="shared" ca="1" si="89"/>
        <v>196157.79887621899</v>
      </c>
      <c r="E273" s="1">
        <f t="shared" ca="1" si="90"/>
        <v>134110.36859474401</v>
      </c>
      <c r="F273" s="1">
        <f t="shared" si="82"/>
        <v>0</v>
      </c>
      <c r="G273" s="1" t="str">
        <f t="shared" si="83"/>
        <v/>
      </c>
      <c r="H273" s="1" t="str">
        <f t="shared" si="84"/>
        <v/>
      </c>
      <c r="I273" s="1">
        <f t="shared" ca="1" si="85"/>
        <v>196157.79887621899</v>
      </c>
      <c r="J273" s="6">
        <f t="shared" ca="1" si="86"/>
        <v>-3.6491249015499112E-3</v>
      </c>
      <c r="K273" s="5" t="str">
        <f t="shared" si="87"/>
        <v/>
      </c>
      <c r="L273" s="5" t="str">
        <f t="shared" si="88"/>
        <v/>
      </c>
    </row>
    <row r="274" spans="1:12" x14ac:dyDescent="0.25">
      <c r="B274" s="7">
        <v>12</v>
      </c>
      <c r="C274" s="7">
        <v>1</v>
      </c>
      <c r="D274" s="1">
        <f t="shared" ca="1" si="89"/>
        <v>201.10640692507101</v>
      </c>
      <c r="E274" s="1">
        <f t="shared" ca="1" si="90"/>
        <v>140.489316513527</v>
      </c>
      <c r="F274" s="1">
        <f t="shared" ca="1" si="82"/>
        <v>201.10640692507101</v>
      </c>
      <c r="G274" s="1">
        <f t="shared" ca="1" si="83"/>
        <v>60.617090411544012</v>
      </c>
      <c r="H274" s="1" t="str">
        <f t="shared" si="84"/>
        <v/>
      </c>
      <c r="I274" s="1" t="str">
        <f t="shared" si="85"/>
        <v/>
      </c>
      <c r="J274" s="6">
        <f t="shared" ca="1" si="86"/>
        <v>-1.3326301179331874E-2</v>
      </c>
      <c r="K274" s="5" t="str">
        <f t="shared" ca="1" si="87"/>
        <v/>
      </c>
      <c r="L274" s="5" t="str">
        <f t="shared" ca="1" si="88"/>
        <v/>
      </c>
    </row>
    <row r="275" spans="1:12" x14ac:dyDescent="0.25">
      <c r="B275" s="7">
        <v>12</v>
      </c>
      <c r="C275" s="7">
        <v>2</v>
      </c>
      <c r="D275" s="1">
        <f t="shared" ca="1" si="89"/>
        <v>1701.8242483855699</v>
      </c>
      <c r="E275" s="1">
        <f t="shared" ca="1" si="90"/>
        <v>1281.86999075873</v>
      </c>
      <c r="F275" s="1">
        <f t="shared" ca="1" si="82"/>
        <v>1701.8242483855699</v>
      </c>
      <c r="G275" s="1">
        <f t="shared" ca="1" si="83"/>
        <v>419.95425762683999</v>
      </c>
      <c r="H275" s="1" t="str">
        <f t="shared" si="84"/>
        <v/>
      </c>
      <c r="I275" s="1" t="str">
        <f t="shared" si="85"/>
        <v/>
      </c>
      <c r="J275" s="6">
        <f t="shared" ca="1" si="86"/>
        <v>-1.1202802905773003E-3</v>
      </c>
      <c r="K275" s="5" t="str">
        <f t="shared" ca="1" si="87"/>
        <v/>
      </c>
      <c r="L275" s="5" t="str">
        <f t="shared" ca="1" si="88"/>
        <v/>
      </c>
    </row>
    <row r="276" spans="1:12" x14ac:dyDescent="0.25">
      <c r="B276" s="7">
        <v>12</v>
      </c>
      <c r="C276" s="7">
        <v>3</v>
      </c>
      <c r="D276" s="1">
        <f t="shared" ca="1" si="89"/>
        <v>6496.9543074015701</v>
      </c>
      <c r="E276" s="1">
        <f t="shared" ca="1" si="90"/>
        <v>5582.1456959128</v>
      </c>
      <c r="F276" s="1">
        <f t="shared" ca="1" si="82"/>
        <v>6496.9543074015701</v>
      </c>
      <c r="G276" s="1">
        <f t="shared" ca="1" si="83"/>
        <v>914.80861148877011</v>
      </c>
      <c r="H276" s="1" t="str">
        <f t="shared" si="84"/>
        <v/>
      </c>
      <c r="I276" s="1" t="str">
        <f t="shared" si="85"/>
        <v/>
      </c>
      <c r="J276" s="6">
        <f t="shared" ca="1" si="86"/>
        <v>-5.7859453268509003E-3</v>
      </c>
      <c r="K276" s="5" t="str">
        <f t="shared" ca="1" si="87"/>
        <v/>
      </c>
      <c r="L276" s="5" t="str">
        <f t="shared" ca="1" si="88"/>
        <v/>
      </c>
    </row>
    <row r="277" spans="1:12" x14ac:dyDescent="0.25">
      <c r="B277" s="7">
        <v>12</v>
      </c>
      <c r="C277" s="7">
        <v>4</v>
      </c>
      <c r="D277" s="1">
        <f t="shared" ca="1" si="89"/>
        <v>229896.871471733</v>
      </c>
      <c r="E277" s="1">
        <f t="shared" ca="1" si="90"/>
        <v>188976.74469542599</v>
      </c>
      <c r="F277" s="1">
        <f t="shared" ca="1" si="82"/>
        <v>229896.871471733</v>
      </c>
      <c r="G277" s="1">
        <f t="shared" ca="1" si="83"/>
        <v>40920.126776307006</v>
      </c>
      <c r="H277" s="1" t="str">
        <f t="shared" si="84"/>
        <v/>
      </c>
      <c r="I277" s="1" t="str">
        <f t="shared" si="85"/>
        <v/>
      </c>
      <c r="J277" s="6">
        <f t="shared" ca="1" si="86"/>
        <v>4.0932712076013076E-3</v>
      </c>
      <c r="K277" s="5" t="str">
        <f t="shared" ca="1" si="87"/>
        <v/>
      </c>
      <c r="L277" s="5" t="str">
        <f t="shared" ca="1" si="88"/>
        <v/>
      </c>
    </row>
    <row r="278" spans="1:12" x14ac:dyDescent="0.25">
      <c r="B278" s="7">
        <v>12</v>
      </c>
      <c r="C278" s="7">
        <v>5</v>
      </c>
      <c r="D278" s="1">
        <f t="shared" ca="1" si="89"/>
        <v>81647.092015143106</v>
      </c>
      <c r="E278" s="1">
        <f t="shared" ca="1" si="90"/>
        <v>69522.281721839303</v>
      </c>
      <c r="F278" s="1">
        <f t="shared" ca="1" si="82"/>
        <v>81647.092015143106</v>
      </c>
      <c r="G278" s="1">
        <f t="shared" ca="1" si="83"/>
        <v>12124.810293303803</v>
      </c>
      <c r="H278" s="1" t="str">
        <f t="shared" si="84"/>
        <v/>
      </c>
      <c r="I278" s="1" t="str">
        <f t="shared" si="85"/>
        <v/>
      </c>
      <c r="J278" s="6">
        <f t="shared" ca="1" si="86"/>
        <v>-1.118132602674777E-3</v>
      </c>
      <c r="K278" s="5" t="str">
        <f t="shared" ca="1" si="87"/>
        <v/>
      </c>
      <c r="L278" s="5" t="str">
        <f t="shared" ca="1" si="88"/>
        <v/>
      </c>
    </row>
    <row r="279" spans="1:12" x14ac:dyDescent="0.25">
      <c r="B279" s="7">
        <v>12</v>
      </c>
      <c r="C279" s="7">
        <v>6</v>
      </c>
      <c r="D279" s="1">
        <f t="shared" ca="1" si="89"/>
        <v>167211.76090497</v>
      </c>
      <c r="E279" s="1">
        <f t="shared" ca="1" si="90"/>
        <v>133087.145286738</v>
      </c>
      <c r="F279" s="1">
        <f t="shared" ca="1" si="82"/>
        <v>167211.76090497</v>
      </c>
      <c r="G279" s="1">
        <f t="shared" ca="1" si="83"/>
        <v>34124.615618231997</v>
      </c>
      <c r="H279" s="1" t="str">
        <f t="shared" si="84"/>
        <v/>
      </c>
      <c r="I279" s="1" t="str">
        <f t="shared" si="85"/>
        <v/>
      </c>
      <c r="J279" s="6">
        <f t="shared" ca="1" si="86"/>
        <v>-1.006769046409142E-2</v>
      </c>
      <c r="K279" s="5" t="str">
        <f t="shared" ca="1" si="87"/>
        <v/>
      </c>
      <c r="L279" s="5" t="str">
        <f t="shared" ca="1" si="88"/>
        <v/>
      </c>
    </row>
    <row r="280" spans="1:12" x14ac:dyDescent="0.25">
      <c r="B280" s="7">
        <v>12</v>
      </c>
      <c r="C280" s="7">
        <v>7</v>
      </c>
      <c r="D280" s="1">
        <f t="shared" ca="1" si="89"/>
        <v>49759.433572532798</v>
      </c>
      <c r="E280" s="1">
        <f t="shared" ca="1" si="90"/>
        <v>39018.326904547503</v>
      </c>
      <c r="F280" s="1">
        <f t="shared" ca="1" si="82"/>
        <v>49759.433572532798</v>
      </c>
      <c r="G280" s="1">
        <f t="shared" ca="1" si="83"/>
        <v>10741.106667985296</v>
      </c>
      <c r="H280" s="1" t="str">
        <f t="shared" si="84"/>
        <v/>
      </c>
      <c r="I280" s="1" t="str">
        <f t="shared" si="85"/>
        <v/>
      </c>
      <c r="J280" s="6">
        <f t="shared" ca="1" si="86"/>
        <v>-3.2252163318994965E-3</v>
      </c>
      <c r="K280" s="5" t="str">
        <f t="shared" ca="1" si="87"/>
        <v/>
      </c>
      <c r="L280" s="5" t="str">
        <f t="shared" ca="1" si="88"/>
        <v/>
      </c>
    </row>
    <row r="281" spans="1:12" x14ac:dyDescent="0.25">
      <c r="B281" s="7">
        <v>12</v>
      </c>
      <c r="C281" s="7">
        <v>8</v>
      </c>
      <c r="D281" s="1">
        <f t="shared" ca="1" si="89"/>
        <v>19610.4649357858</v>
      </c>
      <c r="E281" s="1">
        <f t="shared" ca="1" si="90"/>
        <v>15636.5276331884</v>
      </c>
      <c r="F281" s="1">
        <f t="shared" ca="1" si="82"/>
        <v>19610.4649357858</v>
      </c>
      <c r="G281" s="1">
        <f t="shared" ca="1" si="83"/>
        <v>3973.9373025974</v>
      </c>
      <c r="H281" s="1" t="str">
        <f t="shared" si="84"/>
        <v/>
      </c>
      <c r="I281" s="1" t="str">
        <f t="shared" si="85"/>
        <v/>
      </c>
      <c r="J281" s="6">
        <f t="shared" ca="1" si="86"/>
        <v>-2.2360985284698709E-3</v>
      </c>
      <c r="K281" s="5" t="str">
        <f t="shared" ca="1" si="87"/>
        <v/>
      </c>
      <c r="L281" s="5" t="str">
        <f t="shared" ca="1" si="88"/>
        <v/>
      </c>
    </row>
    <row r="282" spans="1:12" x14ac:dyDescent="0.25">
      <c r="B282" s="7">
        <v>12</v>
      </c>
      <c r="C282" s="7">
        <v>9</v>
      </c>
      <c r="D282" s="1">
        <f t="shared" ca="1" si="89"/>
        <v>101576.65652477001</v>
      </c>
      <c r="E282" s="1">
        <f t="shared" ca="1" si="90"/>
        <v>85946.561229770406</v>
      </c>
      <c r="F282" s="1">
        <f t="shared" ca="1" si="82"/>
        <v>101576.65652477001</v>
      </c>
      <c r="G282" s="1">
        <f t="shared" ca="1" si="83"/>
        <v>15630.095294999599</v>
      </c>
      <c r="H282" s="1" t="str">
        <f t="shared" si="84"/>
        <v/>
      </c>
      <c r="I282" s="1" t="str">
        <f t="shared" si="85"/>
        <v/>
      </c>
      <c r="J282" s="6">
        <f t="shared" ca="1" si="86"/>
        <v>-3.4631868624164634E-3</v>
      </c>
      <c r="K282" s="5" t="str">
        <f t="shared" ca="1" si="87"/>
        <v/>
      </c>
      <c r="L282" s="5" t="str">
        <f t="shared" ca="1" si="88"/>
        <v/>
      </c>
    </row>
    <row r="283" spans="1:12" x14ac:dyDescent="0.25">
      <c r="A283" s="7" t="b">
        <v>1</v>
      </c>
      <c r="B283" s="7">
        <v>12</v>
      </c>
      <c r="C283" s="7">
        <v>10</v>
      </c>
      <c r="D283" s="1">
        <f t="shared" ca="1" si="89"/>
        <v>1184112.5896113601</v>
      </c>
      <c r="E283" s="1">
        <f t="shared" ca="1" si="90"/>
        <v>954974.25077269902</v>
      </c>
      <c r="F283" s="1">
        <f t="shared" si="82"/>
        <v>0</v>
      </c>
      <c r="G283" s="1" t="str">
        <f t="shared" si="83"/>
        <v/>
      </c>
      <c r="H283" s="1">
        <f t="shared" ca="1" si="84"/>
        <v>1184112.5896113601</v>
      </c>
      <c r="I283" s="1" t="str">
        <f t="shared" si="85"/>
        <v/>
      </c>
      <c r="J283" s="6">
        <f t="shared" ca="1" si="86"/>
        <v>-1.2260914291866404E-2</v>
      </c>
      <c r="K283" s="5" t="str">
        <f t="shared" si="87"/>
        <v/>
      </c>
      <c r="L283" s="5" t="str">
        <f t="shared" si="88"/>
        <v/>
      </c>
    </row>
    <row r="284" spans="1:12" x14ac:dyDescent="0.25">
      <c r="B284" s="7">
        <v>12</v>
      </c>
      <c r="C284" s="7">
        <v>11</v>
      </c>
      <c r="D284" s="1">
        <f t="shared" ca="1" si="89"/>
        <v>795.99977720325103</v>
      </c>
      <c r="E284" s="1">
        <f t="shared" ca="1" si="90"/>
        <v>620.70628694320806</v>
      </c>
      <c r="F284" s="1">
        <f t="shared" ca="1" si="82"/>
        <v>795.99977720325103</v>
      </c>
      <c r="G284" s="1">
        <f t="shared" ca="1" si="83"/>
        <v>175.29349026004297</v>
      </c>
      <c r="H284" s="1" t="str">
        <f t="shared" si="84"/>
        <v/>
      </c>
      <c r="I284" s="1" t="str">
        <f t="shared" si="85"/>
        <v/>
      </c>
      <c r="J284" s="6">
        <f t="shared" ca="1" si="86"/>
        <v>3.7645227967252004E-2</v>
      </c>
      <c r="K284" s="5" t="str">
        <f t="shared" ca="1" si="87"/>
        <v/>
      </c>
      <c r="L284" s="5" t="str">
        <f t="shared" ca="1" si="88"/>
        <v/>
      </c>
    </row>
    <row r="285" spans="1:12" x14ac:dyDescent="0.25">
      <c r="B285" s="7">
        <v>12</v>
      </c>
      <c r="C285" s="7">
        <v>12</v>
      </c>
      <c r="D285" s="1">
        <f t="shared" ca="1" si="89"/>
        <v>34356.919764733902</v>
      </c>
      <c r="E285" s="1">
        <f t="shared" ca="1" si="90"/>
        <v>29730.5475822105</v>
      </c>
      <c r="F285" s="1">
        <f t="shared" ca="1" si="82"/>
        <v>34356.919764733902</v>
      </c>
      <c r="G285" s="1">
        <f t="shared" ca="1" si="83"/>
        <v>4626.3721825234024</v>
      </c>
      <c r="H285" s="1" t="str">
        <f t="shared" si="84"/>
        <v/>
      </c>
      <c r="I285" s="1" t="str">
        <f t="shared" si="85"/>
        <v/>
      </c>
      <c r="J285" s="6">
        <f t="shared" ca="1" si="86"/>
        <v>-5.4841939902987103E-3</v>
      </c>
      <c r="K285" s="5" t="str">
        <f t="shared" ca="1" si="87"/>
        <v/>
      </c>
      <c r="L285" s="5" t="str">
        <f t="shared" ca="1" si="88"/>
        <v/>
      </c>
    </row>
    <row r="286" spans="1:12" x14ac:dyDescent="0.25">
      <c r="B286" s="7">
        <v>12</v>
      </c>
      <c r="C286" s="7">
        <v>13</v>
      </c>
      <c r="D286" s="1">
        <f t="shared" ca="1" si="89"/>
        <v>32097.0565864042</v>
      </c>
      <c r="E286" s="1">
        <f t="shared" ca="1" si="90"/>
        <v>26439.844598534299</v>
      </c>
      <c r="F286" s="1">
        <f t="shared" ca="1" si="82"/>
        <v>32097.0565864042</v>
      </c>
      <c r="G286" s="1">
        <f t="shared" ca="1" si="83"/>
        <v>5657.2119878699013</v>
      </c>
      <c r="H286" s="1" t="str">
        <f t="shared" si="84"/>
        <v/>
      </c>
      <c r="I286" s="1" t="str">
        <f t="shared" si="85"/>
        <v/>
      </c>
      <c r="J286" s="6">
        <f t="shared" ca="1" si="86"/>
        <v>3.107634536806634E-3</v>
      </c>
      <c r="K286" s="5" t="str">
        <f t="shared" ca="1" si="87"/>
        <v/>
      </c>
      <c r="L286" s="5" t="str">
        <f t="shared" ca="1" si="88"/>
        <v/>
      </c>
    </row>
    <row r="287" spans="1:12" x14ac:dyDescent="0.25">
      <c r="B287" s="7">
        <v>12</v>
      </c>
      <c r="C287" s="7">
        <v>14</v>
      </c>
      <c r="D287" s="1">
        <f t="shared" ca="1" si="89"/>
        <v>58756.495906615201</v>
      </c>
      <c r="E287" s="1">
        <f t="shared" ca="1" si="90"/>
        <v>43703.078192147201</v>
      </c>
      <c r="F287" s="1">
        <f t="shared" ca="1" si="82"/>
        <v>58756.495906615201</v>
      </c>
      <c r="G287" s="1">
        <f t="shared" ca="1" si="83"/>
        <v>15053.417714468</v>
      </c>
      <c r="H287" s="1" t="str">
        <f t="shared" si="84"/>
        <v/>
      </c>
      <c r="I287" s="1" t="str">
        <f t="shared" si="85"/>
        <v/>
      </c>
      <c r="J287" s="6">
        <f t="shared" ca="1" si="86"/>
        <v>4.9545244181076345E-3</v>
      </c>
      <c r="K287" s="5" t="str">
        <f t="shared" ca="1" si="87"/>
        <v/>
      </c>
      <c r="L287" s="5" t="str">
        <f t="shared" ca="1" si="88"/>
        <v/>
      </c>
    </row>
    <row r="288" spans="1:12" x14ac:dyDescent="0.25">
      <c r="B288" s="7">
        <v>12</v>
      </c>
      <c r="C288" s="7">
        <v>15</v>
      </c>
      <c r="D288" s="1">
        <f t="shared" ca="1" si="89"/>
        <v>36016.470684624102</v>
      </c>
      <c r="E288" s="1">
        <f t="shared" ca="1" si="90"/>
        <v>31645.104462130501</v>
      </c>
      <c r="F288" s="1">
        <f t="shared" ca="1" si="82"/>
        <v>36016.470684624102</v>
      </c>
      <c r="G288" s="1">
        <f t="shared" ca="1" si="83"/>
        <v>4371.3662224936015</v>
      </c>
      <c r="H288" s="1" t="str">
        <f t="shared" si="84"/>
        <v/>
      </c>
      <c r="I288" s="1" t="str">
        <f t="shared" si="85"/>
        <v/>
      </c>
      <c r="J288" s="6">
        <f t="shared" ca="1" si="86"/>
        <v>2.1560190174416032E-4</v>
      </c>
      <c r="K288" s="5" t="str">
        <f t="shared" ca="1" si="87"/>
        <v/>
      </c>
      <c r="L288" s="5" t="str">
        <f t="shared" ca="1" si="88"/>
        <v/>
      </c>
    </row>
    <row r="289" spans="1:12" x14ac:dyDescent="0.25">
      <c r="B289" s="7">
        <v>12</v>
      </c>
      <c r="C289" s="7">
        <v>16</v>
      </c>
      <c r="D289" s="1">
        <f t="shared" ca="1" si="89"/>
        <v>181054.15220411599</v>
      </c>
      <c r="E289" s="1">
        <f t="shared" ca="1" si="90"/>
        <v>167120.797752857</v>
      </c>
      <c r="F289" s="1">
        <f t="shared" ca="1" si="82"/>
        <v>181054.15220411599</v>
      </c>
      <c r="G289" s="1">
        <f t="shared" ca="1" si="83"/>
        <v>13933.354451258987</v>
      </c>
      <c r="H289" s="1" t="str">
        <f t="shared" si="84"/>
        <v/>
      </c>
      <c r="I289" s="1" t="str">
        <f t="shared" si="85"/>
        <v/>
      </c>
      <c r="J289" s="6">
        <f t="shared" ca="1" si="86"/>
        <v>-2.6915864869797444E-2</v>
      </c>
      <c r="K289" s="5" t="str">
        <f t="shared" ca="1" si="87"/>
        <v/>
      </c>
      <c r="L289" s="5" t="str">
        <f t="shared" ca="1" si="88"/>
        <v/>
      </c>
    </row>
    <row r="290" spans="1:12" x14ac:dyDescent="0.25">
      <c r="B290" s="7">
        <v>12</v>
      </c>
      <c r="C290" s="7">
        <v>17</v>
      </c>
      <c r="D290" s="1">
        <f t="shared" ca="1" si="89"/>
        <v>7269.4474865239199</v>
      </c>
      <c r="E290" s="1">
        <f t="shared" ca="1" si="90"/>
        <v>5961.9722715586504</v>
      </c>
      <c r="F290" s="1">
        <f t="shared" ca="1" si="82"/>
        <v>7269.4474865239199</v>
      </c>
      <c r="G290" s="1">
        <f t="shared" ca="1" si="83"/>
        <v>1307.4752149652695</v>
      </c>
      <c r="H290" s="1" t="str">
        <f t="shared" si="84"/>
        <v/>
      </c>
      <c r="I290" s="1" t="str">
        <f t="shared" si="85"/>
        <v/>
      </c>
      <c r="J290" s="6">
        <f t="shared" ca="1" si="86"/>
        <v>-1.0918350888782864E-2</v>
      </c>
      <c r="K290" s="5" t="str">
        <f t="shared" ca="1" si="87"/>
        <v/>
      </c>
      <c r="L290" s="5" t="str">
        <f t="shared" ca="1" si="88"/>
        <v/>
      </c>
    </row>
    <row r="291" spans="1:12" x14ac:dyDescent="0.25">
      <c r="B291" s="7">
        <v>12</v>
      </c>
      <c r="C291" s="7">
        <v>18</v>
      </c>
      <c r="D291" s="1">
        <f t="shared" ca="1" si="89"/>
        <v>249444.946422874</v>
      </c>
      <c r="E291" s="1">
        <f t="shared" ca="1" si="90"/>
        <v>205915.40548946001</v>
      </c>
      <c r="F291" s="1">
        <f t="shared" ca="1" si="82"/>
        <v>249444.946422874</v>
      </c>
      <c r="G291" s="1">
        <f t="shared" ca="1" si="83"/>
        <v>43529.540933413984</v>
      </c>
      <c r="H291" s="1" t="str">
        <f t="shared" si="84"/>
        <v/>
      </c>
      <c r="I291" s="1" t="str">
        <f t="shared" si="85"/>
        <v/>
      </c>
      <c r="J291" s="6">
        <f t="shared" ca="1" si="86"/>
        <v>-2.1212203564543154E-2</v>
      </c>
      <c r="K291" s="5" t="str">
        <f t="shared" ca="1" si="87"/>
        <v/>
      </c>
      <c r="L291" s="5" t="str">
        <f t="shared" ca="1" si="88"/>
        <v/>
      </c>
    </row>
    <row r="292" spans="1:12" x14ac:dyDescent="0.25">
      <c r="B292" s="7">
        <v>12</v>
      </c>
      <c r="C292" s="7">
        <v>19</v>
      </c>
      <c r="D292" s="1">
        <f t="shared" ca="1" si="89"/>
        <v>375.38412174574802</v>
      </c>
      <c r="E292" s="1">
        <f t="shared" ca="1" si="90"/>
        <v>341.12616754868498</v>
      </c>
      <c r="F292" s="1">
        <f t="shared" ca="1" si="82"/>
        <v>375.38412174574802</v>
      </c>
      <c r="G292" s="1">
        <f t="shared" ca="1" si="83"/>
        <v>34.257954197063043</v>
      </c>
      <c r="H292" s="1" t="str">
        <f t="shared" si="84"/>
        <v/>
      </c>
      <c r="I292" s="1" t="str">
        <f t="shared" si="85"/>
        <v/>
      </c>
      <c r="J292" s="6">
        <f t="shared" ca="1" si="86"/>
        <v>-4.0670167774410479E-3</v>
      </c>
      <c r="K292" s="5" t="str">
        <f t="shared" ca="1" si="87"/>
        <v/>
      </c>
      <c r="L292" s="5" t="str">
        <f t="shared" ca="1" si="88"/>
        <v/>
      </c>
    </row>
    <row r="293" spans="1:12" x14ac:dyDescent="0.25">
      <c r="B293" s="7">
        <v>12</v>
      </c>
      <c r="C293" s="7">
        <v>20</v>
      </c>
      <c r="D293" s="1">
        <f t="shared" ca="1" si="89"/>
        <v>174383.04384402701</v>
      </c>
      <c r="E293" s="1">
        <f t="shared" ca="1" si="90"/>
        <v>147840.886384691</v>
      </c>
      <c r="F293" s="1">
        <f t="shared" si="82"/>
        <v>0</v>
      </c>
      <c r="G293" s="1" t="str">
        <f t="shared" si="83"/>
        <v/>
      </c>
      <c r="H293" s="1" t="str">
        <f t="shared" si="84"/>
        <v/>
      </c>
      <c r="I293" s="1">
        <f t="shared" ca="1" si="85"/>
        <v>174383.04384402701</v>
      </c>
      <c r="J293" s="6">
        <f t="shared" ca="1" si="86"/>
        <v>-9.6592592207142246E-3</v>
      </c>
      <c r="K293" s="5" t="str">
        <f t="shared" si="87"/>
        <v/>
      </c>
      <c r="L293" s="5" t="str">
        <f t="shared" si="88"/>
        <v/>
      </c>
    </row>
    <row r="294" spans="1:12" x14ac:dyDescent="0.25">
      <c r="B294" s="7">
        <v>13</v>
      </c>
      <c r="C294" s="7">
        <v>1</v>
      </c>
      <c r="D294" s="1">
        <f t="shared" ca="1" si="89"/>
        <v>4982.29150864658</v>
      </c>
      <c r="E294" s="1">
        <f t="shared" ca="1" si="90"/>
        <v>3692.7845813447798</v>
      </c>
      <c r="F294" s="1">
        <f t="shared" ca="1" si="82"/>
        <v>4982.29150864658</v>
      </c>
      <c r="G294" s="1">
        <f t="shared" ca="1" si="83"/>
        <v>1289.5069273018003</v>
      </c>
      <c r="H294" s="1" t="str">
        <f t="shared" si="84"/>
        <v/>
      </c>
      <c r="I294" s="1" t="str">
        <f t="shared" si="85"/>
        <v/>
      </c>
      <c r="J294" s="6">
        <f t="shared" ca="1" si="86"/>
        <v>-1.4432019566535378E-2</v>
      </c>
      <c r="K294" s="5" t="str">
        <f t="shared" ca="1" si="87"/>
        <v/>
      </c>
      <c r="L294" s="5" t="str">
        <f t="shared" ca="1" si="88"/>
        <v/>
      </c>
    </row>
    <row r="295" spans="1:12" x14ac:dyDescent="0.25">
      <c r="B295" s="7">
        <v>13</v>
      </c>
      <c r="C295" s="7">
        <v>2</v>
      </c>
      <c r="D295" s="1">
        <f t="shared" ca="1" si="89"/>
        <v>2254.3827336880599</v>
      </c>
      <c r="E295" s="1">
        <f t="shared" ca="1" si="90"/>
        <v>1565.3050147894701</v>
      </c>
      <c r="F295" s="1">
        <f t="shared" ca="1" si="82"/>
        <v>2254.3827336880599</v>
      </c>
      <c r="G295" s="1">
        <f t="shared" ca="1" si="83"/>
        <v>689.07771889858986</v>
      </c>
      <c r="H295" s="1" t="str">
        <f t="shared" si="84"/>
        <v/>
      </c>
      <c r="I295" s="1" t="str">
        <f t="shared" si="85"/>
        <v/>
      </c>
      <c r="J295" s="6">
        <f t="shared" ca="1" si="86"/>
        <v>-6.4325552415827941E-3</v>
      </c>
      <c r="K295" s="5" t="str">
        <f t="shared" ca="1" si="87"/>
        <v/>
      </c>
      <c r="L295" s="5" t="str">
        <f t="shared" ca="1" si="88"/>
        <v/>
      </c>
    </row>
    <row r="296" spans="1:12" x14ac:dyDescent="0.25">
      <c r="B296" s="7">
        <v>13</v>
      </c>
      <c r="C296" s="7">
        <v>3</v>
      </c>
      <c r="D296" s="1">
        <f t="shared" ca="1" si="89"/>
        <v>67670.783054776897</v>
      </c>
      <c r="E296" s="1">
        <f t="shared" ca="1" si="90"/>
        <v>51636.532677297699</v>
      </c>
      <c r="F296" s="1">
        <f t="shared" ca="1" si="82"/>
        <v>67670.783054776897</v>
      </c>
      <c r="G296" s="1">
        <f t="shared" ca="1" si="83"/>
        <v>16034.250377479199</v>
      </c>
      <c r="H296" s="1" t="str">
        <f t="shared" si="84"/>
        <v/>
      </c>
      <c r="I296" s="1" t="str">
        <f t="shared" si="85"/>
        <v/>
      </c>
      <c r="J296" s="6">
        <f t="shared" ca="1" si="86"/>
        <v>-7.149173249650532E-3</v>
      </c>
      <c r="K296" s="5" t="str">
        <f t="shared" ca="1" si="87"/>
        <v/>
      </c>
      <c r="L296" s="5" t="str">
        <f t="shared" ca="1" si="88"/>
        <v/>
      </c>
    </row>
    <row r="297" spans="1:12" x14ac:dyDescent="0.25">
      <c r="B297" s="7">
        <v>13</v>
      </c>
      <c r="C297" s="7">
        <v>4</v>
      </c>
      <c r="D297" s="1">
        <f t="shared" ca="1" si="89"/>
        <v>185561.40064112699</v>
      </c>
      <c r="E297" s="1">
        <f t="shared" ca="1" si="90"/>
        <v>102525.302213328</v>
      </c>
      <c r="F297" s="1">
        <f t="shared" ca="1" si="82"/>
        <v>185561.40064112699</v>
      </c>
      <c r="G297" s="1">
        <f t="shared" ca="1" si="83"/>
        <v>83036.098427798992</v>
      </c>
      <c r="H297" s="1" t="str">
        <f t="shared" si="84"/>
        <v/>
      </c>
      <c r="I297" s="1" t="str">
        <f t="shared" si="85"/>
        <v/>
      </c>
      <c r="J297" s="6">
        <f t="shared" ca="1" si="86"/>
        <v>1.4902226753639721E-2</v>
      </c>
      <c r="K297" s="5" t="str">
        <f t="shared" ca="1" si="87"/>
        <v/>
      </c>
      <c r="L297" s="5" t="str">
        <f t="shared" ca="1" si="88"/>
        <v/>
      </c>
    </row>
    <row r="298" spans="1:12" x14ac:dyDescent="0.25">
      <c r="B298" s="7">
        <v>13</v>
      </c>
      <c r="C298" s="7">
        <v>5</v>
      </c>
      <c r="D298" s="1">
        <f t="shared" ca="1" si="89"/>
        <v>105006.364255918</v>
      </c>
      <c r="E298" s="1">
        <f t="shared" ca="1" si="90"/>
        <v>83841.2982890313</v>
      </c>
      <c r="F298" s="1">
        <f t="shared" ca="1" si="82"/>
        <v>105006.364255918</v>
      </c>
      <c r="G298" s="1">
        <f t="shared" ca="1" si="83"/>
        <v>21165.065966886701</v>
      </c>
      <c r="H298" s="1" t="str">
        <f t="shared" si="84"/>
        <v/>
      </c>
      <c r="I298" s="1" t="str">
        <f t="shared" si="85"/>
        <v/>
      </c>
      <c r="J298" s="6">
        <f t="shared" ca="1" si="86"/>
        <v>-5.6027935958572915E-4</v>
      </c>
      <c r="K298" s="5" t="str">
        <f t="shared" ca="1" si="87"/>
        <v/>
      </c>
      <c r="L298" s="5" t="str">
        <f t="shared" ca="1" si="88"/>
        <v/>
      </c>
    </row>
    <row r="299" spans="1:12" x14ac:dyDescent="0.25">
      <c r="B299" s="7">
        <v>13</v>
      </c>
      <c r="C299" s="7">
        <v>6</v>
      </c>
      <c r="D299" s="1">
        <f t="shared" ca="1" si="89"/>
        <v>115289.79607597399</v>
      </c>
      <c r="E299" s="1">
        <f t="shared" ca="1" si="90"/>
        <v>85679.728363666305</v>
      </c>
      <c r="F299" s="1">
        <f t="shared" ca="1" si="82"/>
        <v>115289.79607597399</v>
      </c>
      <c r="G299" s="1">
        <f t="shared" ca="1" si="83"/>
        <v>29610.067712307689</v>
      </c>
      <c r="H299" s="1" t="str">
        <f t="shared" si="84"/>
        <v/>
      </c>
      <c r="I299" s="1" t="str">
        <f t="shared" si="85"/>
        <v/>
      </c>
      <c r="J299" s="6">
        <f t="shared" ca="1" si="86"/>
        <v>-8.7040701700975658E-3</v>
      </c>
      <c r="K299" s="5" t="str">
        <f t="shared" ca="1" si="87"/>
        <v/>
      </c>
      <c r="L299" s="5" t="str">
        <f t="shared" ca="1" si="88"/>
        <v/>
      </c>
    </row>
    <row r="300" spans="1:12" x14ac:dyDescent="0.25">
      <c r="B300" s="7">
        <v>13</v>
      </c>
      <c r="C300" s="7">
        <v>7</v>
      </c>
      <c r="D300" s="1">
        <f t="shared" ca="1" si="89"/>
        <v>34841.714561417299</v>
      </c>
      <c r="E300" s="1">
        <f t="shared" ca="1" si="90"/>
        <v>25456.629736966199</v>
      </c>
      <c r="F300" s="1">
        <f t="shared" ca="1" si="82"/>
        <v>34841.714561417299</v>
      </c>
      <c r="G300" s="1">
        <f t="shared" ca="1" si="83"/>
        <v>9385.0848244510998</v>
      </c>
      <c r="H300" s="1" t="str">
        <f t="shared" si="84"/>
        <v/>
      </c>
      <c r="I300" s="1" t="str">
        <f t="shared" si="85"/>
        <v/>
      </c>
      <c r="J300" s="6">
        <f t="shared" ca="1" si="86"/>
        <v>-5.9262728556380602E-3</v>
      </c>
      <c r="K300" s="5" t="str">
        <f t="shared" ca="1" si="87"/>
        <v/>
      </c>
      <c r="L300" s="5" t="str">
        <f t="shared" ca="1" si="88"/>
        <v/>
      </c>
    </row>
    <row r="301" spans="1:12" x14ac:dyDescent="0.25">
      <c r="B301" s="7">
        <v>13</v>
      </c>
      <c r="C301" s="7">
        <v>8</v>
      </c>
      <c r="D301" s="1">
        <f t="shared" ca="1" si="89"/>
        <v>10160.4581546154</v>
      </c>
      <c r="E301" s="1">
        <f t="shared" ca="1" si="90"/>
        <v>6435.1500159446396</v>
      </c>
      <c r="F301" s="1">
        <f t="shared" ca="1" si="82"/>
        <v>10160.4581546154</v>
      </c>
      <c r="G301" s="1">
        <f t="shared" ca="1" si="83"/>
        <v>3725.3081386707609</v>
      </c>
      <c r="H301" s="1" t="str">
        <f t="shared" si="84"/>
        <v/>
      </c>
      <c r="I301" s="1" t="str">
        <f t="shared" si="85"/>
        <v/>
      </c>
      <c r="J301" s="6">
        <f t="shared" ca="1" si="86"/>
        <v>-1.4370042532186652E-2</v>
      </c>
      <c r="K301" s="5" t="str">
        <f t="shared" ca="1" si="87"/>
        <v/>
      </c>
      <c r="L301" s="5" t="str">
        <f t="shared" ca="1" si="88"/>
        <v/>
      </c>
    </row>
    <row r="302" spans="1:12" x14ac:dyDescent="0.25">
      <c r="B302" s="7">
        <v>13</v>
      </c>
      <c r="C302" s="7">
        <v>9</v>
      </c>
      <c r="D302" s="1">
        <f t="shared" ca="1" si="89"/>
        <v>52842.041423955903</v>
      </c>
      <c r="E302" s="1">
        <f t="shared" ca="1" si="90"/>
        <v>41278.539177256498</v>
      </c>
      <c r="F302" s="1">
        <f t="shared" ca="1" si="82"/>
        <v>52842.041423955903</v>
      </c>
      <c r="G302" s="1">
        <f t="shared" ca="1" si="83"/>
        <v>11563.502246699405</v>
      </c>
      <c r="H302" s="1" t="str">
        <f t="shared" si="84"/>
        <v/>
      </c>
      <c r="I302" s="1" t="str">
        <f t="shared" si="85"/>
        <v/>
      </c>
      <c r="J302" s="6">
        <f t="shared" ca="1" si="86"/>
        <v>-8.3090107952175554E-3</v>
      </c>
      <c r="K302" s="5" t="str">
        <f t="shared" ca="1" si="87"/>
        <v/>
      </c>
      <c r="L302" s="5" t="str">
        <f t="shared" ca="1" si="88"/>
        <v/>
      </c>
    </row>
    <row r="303" spans="1:12" x14ac:dyDescent="0.25">
      <c r="A303" s="7" t="b">
        <v>1</v>
      </c>
      <c r="B303" s="7">
        <v>13</v>
      </c>
      <c r="C303" s="7">
        <v>10</v>
      </c>
      <c r="D303" s="1">
        <f t="shared" ca="1" si="89"/>
        <v>49448.3327527695</v>
      </c>
      <c r="E303" s="1">
        <f t="shared" ca="1" si="90"/>
        <v>34121.214423915997</v>
      </c>
      <c r="F303" s="1">
        <f t="shared" si="82"/>
        <v>0</v>
      </c>
      <c r="G303" s="1" t="str">
        <f t="shared" si="83"/>
        <v/>
      </c>
      <c r="H303" s="1">
        <f t="shared" ca="1" si="84"/>
        <v>49448.3327527695</v>
      </c>
      <c r="I303" s="1" t="str">
        <f t="shared" si="85"/>
        <v/>
      </c>
      <c r="J303" s="6">
        <f t="shared" ca="1" si="86"/>
        <v>-1.7380748425700494E-2</v>
      </c>
      <c r="K303" s="5" t="str">
        <f t="shared" si="87"/>
        <v/>
      </c>
      <c r="L303" s="5" t="str">
        <f t="shared" si="88"/>
        <v/>
      </c>
    </row>
    <row r="304" spans="1:12" x14ac:dyDescent="0.25">
      <c r="B304" s="7">
        <v>13</v>
      </c>
      <c r="C304" s="7">
        <v>11</v>
      </c>
      <c r="D304" s="1">
        <f t="shared" ca="1" si="89"/>
        <v>1055.7067146199799</v>
      </c>
      <c r="E304" s="1">
        <f t="shared" ca="1" si="90"/>
        <v>791.26140209035998</v>
      </c>
      <c r="F304" s="1">
        <f t="shared" ca="1" si="82"/>
        <v>1055.7067146199799</v>
      </c>
      <c r="G304" s="1">
        <f t="shared" ca="1" si="83"/>
        <v>264.44531252961997</v>
      </c>
      <c r="H304" s="1" t="str">
        <f t="shared" si="84"/>
        <v/>
      </c>
      <c r="I304" s="1" t="str">
        <f t="shared" si="85"/>
        <v/>
      </c>
      <c r="J304" s="6">
        <f t="shared" ca="1" si="86"/>
        <v>2.6778504516927825E-2</v>
      </c>
      <c r="K304" s="5" t="str">
        <f t="shared" ca="1" si="87"/>
        <v/>
      </c>
      <c r="L304" s="5" t="str">
        <f t="shared" ca="1" si="88"/>
        <v/>
      </c>
    </row>
    <row r="305" spans="2:12" x14ac:dyDescent="0.25">
      <c r="B305" s="7">
        <v>13</v>
      </c>
      <c r="C305" s="7">
        <v>12</v>
      </c>
      <c r="D305" s="1">
        <f t="shared" ca="1" si="89"/>
        <v>20907.700734714101</v>
      </c>
      <c r="E305" s="1">
        <f t="shared" ca="1" si="90"/>
        <v>15981.979475443301</v>
      </c>
      <c r="F305" s="1">
        <f t="shared" ca="1" si="82"/>
        <v>20907.700734714101</v>
      </c>
      <c r="G305" s="1">
        <f t="shared" ca="1" si="83"/>
        <v>4925.7212592708001</v>
      </c>
      <c r="H305" s="1" t="str">
        <f t="shared" si="84"/>
        <v/>
      </c>
      <c r="I305" s="1" t="str">
        <f t="shared" si="85"/>
        <v/>
      </c>
      <c r="J305" s="6">
        <f t="shared" ca="1" si="86"/>
        <v>-4.3532629462269181E-3</v>
      </c>
      <c r="K305" s="5" t="str">
        <f t="shared" ca="1" si="87"/>
        <v/>
      </c>
      <c r="L305" s="5" t="str">
        <f t="shared" ca="1" si="88"/>
        <v/>
      </c>
    </row>
    <row r="306" spans="2:12" x14ac:dyDescent="0.25">
      <c r="B306" s="7">
        <v>13</v>
      </c>
      <c r="C306" s="7">
        <v>13</v>
      </c>
      <c r="D306" s="1">
        <f t="shared" ca="1" si="89"/>
        <v>3237.1245341263402</v>
      </c>
      <c r="E306" s="1">
        <f t="shared" ca="1" si="90"/>
        <v>2550.43004150246</v>
      </c>
      <c r="F306" s="1">
        <f t="shared" ca="1" si="82"/>
        <v>3237.1245341263402</v>
      </c>
      <c r="G306" s="1">
        <f t="shared" ca="1" si="83"/>
        <v>686.69449262388025</v>
      </c>
      <c r="H306" s="1" t="str">
        <f t="shared" si="84"/>
        <v/>
      </c>
      <c r="I306" s="1" t="str">
        <f t="shared" si="85"/>
        <v/>
      </c>
      <c r="J306" s="6">
        <f t="shared" ca="1" si="86"/>
        <v>-1.8336984319063721E-3</v>
      </c>
      <c r="K306" s="5" t="str">
        <f t="shared" ca="1" si="87"/>
        <v/>
      </c>
      <c r="L306" s="5" t="str">
        <f t="shared" ca="1" si="88"/>
        <v/>
      </c>
    </row>
    <row r="307" spans="2:12" x14ac:dyDescent="0.25">
      <c r="B307" s="7">
        <v>13</v>
      </c>
      <c r="C307" s="7">
        <v>14</v>
      </c>
      <c r="D307" s="1">
        <f t="shared" ca="1" si="89"/>
        <v>80476.782762652496</v>
      </c>
      <c r="E307" s="1">
        <f t="shared" ca="1" si="90"/>
        <v>41928.387557105998</v>
      </c>
      <c r="F307" s="1">
        <f t="shared" ca="1" si="82"/>
        <v>80476.782762652496</v>
      </c>
      <c r="G307" s="1">
        <f t="shared" ca="1" si="83"/>
        <v>38548.395205546498</v>
      </c>
      <c r="H307" s="1" t="str">
        <f t="shared" si="84"/>
        <v/>
      </c>
      <c r="I307" s="1" t="str">
        <f t="shared" si="85"/>
        <v/>
      </c>
      <c r="J307" s="6">
        <f t="shared" ca="1" si="86"/>
        <v>6.9636513719919229E-3</v>
      </c>
      <c r="K307" s="5" t="str">
        <f t="shared" ca="1" si="87"/>
        <v/>
      </c>
      <c r="L307" s="5" t="str">
        <f t="shared" ca="1" si="88"/>
        <v/>
      </c>
    </row>
    <row r="308" spans="2:12" x14ac:dyDescent="0.25">
      <c r="B308" s="7">
        <v>13</v>
      </c>
      <c r="C308" s="7">
        <v>15</v>
      </c>
      <c r="D308" s="1">
        <f t="shared" ca="1" si="89"/>
        <v>22681.689396701498</v>
      </c>
      <c r="E308" s="1">
        <f t="shared" ca="1" si="90"/>
        <v>18010.311031764199</v>
      </c>
      <c r="F308" s="1">
        <f t="shared" ca="1" si="82"/>
        <v>22681.689396701498</v>
      </c>
      <c r="G308" s="1">
        <f t="shared" ca="1" si="83"/>
        <v>4671.3783649372999</v>
      </c>
      <c r="H308" s="1" t="str">
        <f t="shared" si="84"/>
        <v/>
      </c>
      <c r="I308" s="1" t="str">
        <f t="shared" si="85"/>
        <v/>
      </c>
      <c r="J308" s="6">
        <f t="shared" ca="1" si="86"/>
        <v>-6.8475831039827066E-5</v>
      </c>
      <c r="K308" s="5" t="str">
        <f t="shared" ca="1" si="87"/>
        <v/>
      </c>
      <c r="L308" s="5" t="str">
        <f t="shared" ca="1" si="88"/>
        <v/>
      </c>
    </row>
    <row r="309" spans="2:12" x14ac:dyDescent="0.25">
      <c r="B309" s="7">
        <v>13</v>
      </c>
      <c r="C309" s="7">
        <v>16</v>
      </c>
      <c r="D309" s="1">
        <f t="shared" ca="1" si="89"/>
        <v>94077.964078071003</v>
      </c>
      <c r="E309" s="1">
        <f t="shared" ca="1" si="90"/>
        <v>81583.581825090907</v>
      </c>
      <c r="F309" s="1">
        <f t="shared" ca="1" si="82"/>
        <v>94077.964078071003</v>
      </c>
      <c r="G309" s="1">
        <f t="shared" ca="1" si="83"/>
        <v>12494.382252980096</v>
      </c>
      <c r="H309" s="1" t="str">
        <f t="shared" si="84"/>
        <v/>
      </c>
      <c r="I309" s="1" t="str">
        <f t="shared" si="85"/>
        <v/>
      </c>
      <c r="J309" s="6">
        <f t="shared" ca="1" si="86"/>
        <v>-2.5079912408126424E-2</v>
      </c>
      <c r="K309" s="5" t="str">
        <f t="shared" ca="1" si="87"/>
        <v/>
      </c>
      <c r="L309" s="5" t="str">
        <f t="shared" ca="1" si="88"/>
        <v/>
      </c>
    </row>
    <row r="310" spans="2:12" x14ac:dyDescent="0.25">
      <c r="B310" s="7">
        <v>13</v>
      </c>
      <c r="C310" s="7">
        <v>17</v>
      </c>
      <c r="D310" s="1">
        <f t="shared" ca="1" si="89"/>
        <v>2994.72007459837</v>
      </c>
      <c r="E310" s="1">
        <f t="shared" ca="1" si="90"/>
        <v>2241.4608333803899</v>
      </c>
      <c r="F310" s="1">
        <f t="shared" ref="F310:F374" ca="1" si="91">IF($A310,0,IF($C310&lt;20,D310,0))</f>
        <v>2994.72007459837</v>
      </c>
      <c r="G310" s="1">
        <f t="shared" ref="G310:G375" ca="1" si="92">IF($A310,"",IF($C310&lt;20,D310-E310,""))</f>
        <v>753.25924121798016</v>
      </c>
      <c r="H310" s="1" t="str">
        <f t="shared" ref="H310:H374" si="93">IF(A310,D310,"")</f>
        <v/>
      </c>
      <c r="I310" s="1" t="str">
        <f t="shared" ref="I310:I374" si="94">IF(C310=20,D310,"")</f>
        <v/>
      </c>
      <c r="J310" s="6">
        <f t="shared" ref="J310:J374" ca="1" si="95">INDIRECT(ADDRESS(C310+27,B310+61,,,))</f>
        <v>-1.1407375227107979E-2</v>
      </c>
      <c r="K310" s="5" t="str">
        <f t="shared" ref="K310:K373" ca="1" si="96">IF(F310&gt;criteriaEU,G310/D310,"")</f>
        <v/>
      </c>
      <c r="L310" s="5" t="str">
        <f t="shared" ref="L310:L373" ca="1" si="97">IF(K310&lt;&gt;"",J310,"")</f>
        <v/>
      </c>
    </row>
    <row r="311" spans="2:12" x14ac:dyDescent="0.25">
      <c r="B311" s="7">
        <v>13</v>
      </c>
      <c r="C311" s="7">
        <v>18</v>
      </c>
      <c r="D311" s="1">
        <f t="shared" ref="D311:D374" ca="1" si="98">INDIRECT(ADDRESS(C311+4,B311+1,,,))</f>
        <v>66797.585744411495</v>
      </c>
      <c r="E311" s="1">
        <f t="shared" ref="E311:E374" ca="1" si="99">INDIRECT(ADDRESS(C311+27,B311+1,,,))</f>
        <v>52666.281830227097</v>
      </c>
      <c r="F311" s="1">
        <f t="shared" ca="1" si="91"/>
        <v>66797.585744411495</v>
      </c>
      <c r="G311" s="1">
        <f t="shared" ca="1" si="92"/>
        <v>14131.303914184398</v>
      </c>
      <c r="H311" s="1" t="str">
        <f t="shared" si="93"/>
        <v/>
      </c>
      <c r="I311" s="1" t="str">
        <f t="shared" si="94"/>
        <v/>
      </c>
      <c r="J311" s="6">
        <f t="shared" ca="1" si="95"/>
        <v>-2.0886467553051107E-2</v>
      </c>
      <c r="K311" s="5" t="str">
        <f t="shared" ca="1" si="96"/>
        <v/>
      </c>
      <c r="L311" s="5" t="str">
        <f t="shared" ca="1" si="97"/>
        <v/>
      </c>
    </row>
    <row r="312" spans="2:12" x14ac:dyDescent="0.25">
      <c r="B312" s="7">
        <v>13</v>
      </c>
      <c r="C312" s="7">
        <v>19</v>
      </c>
      <c r="D312" s="1">
        <f t="shared" ca="1" si="98"/>
        <v>4448.5460462949904</v>
      </c>
      <c r="E312" s="1">
        <f t="shared" ca="1" si="99"/>
        <v>3484.6786690614799</v>
      </c>
      <c r="F312" s="1">
        <f t="shared" ca="1" si="91"/>
        <v>4448.5460462949904</v>
      </c>
      <c r="G312" s="1">
        <f t="shared" ca="1" si="92"/>
        <v>963.86737723351052</v>
      </c>
      <c r="H312" s="1" t="str">
        <f t="shared" si="93"/>
        <v/>
      </c>
      <c r="I312" s="1" t="str">
        <f t="shared" si="94"/>
        <v/>
      </c>
      <c r="J312" s="6">
        <f t="shared" ca="1" si="95"/>
        <v>-1.918596228467369E-3</v>
      </c>
      <c r="K312" s="5" t="str">
        <f t="shared" ca="1" si="96"/>
        <v/>
      </c>
      <c r="L312" s="5" t="str">
        <f t="shared" ca="1" si="97"/>
        <v/>
      </c>
    </row>
    <row r="313" spans="2:12" x14ac:dyDescent="0.25">
      <c r="B313" s="7">
        <v>13</v>
      </c>
      <c r="C313" s="7">
        <v>20</v>
      </c>
      <c r="D313" s="1">
        <f t="shared" ca="1" si="98"/>
        <v>136854.32001674999</v>
      </c>
      <c r="E313" s="1">
        <f t="shared" ca="1" si="99"/>
        <v>106990.05623819301</v>
      </c>
      <c r="F313" s="1">
        <f t="shared" si="91"/>
        <v>0</v>
      </c>
      <c r="G313" s="1" t="str">
        <f t="shared" si="92"/>
        <v/>
      </c>
      <c r="H313" s="1" t="str">
        <f t="shared" si="93"/>
        <v/>
      </c>
      <c r="I313" s="1">
        <f t="shared" ca="1" si="94"/>
        <v>136854.32001674999</v>
      </c>
      <c r="J313" s="6">
        <f t="shared" ca="1" si="95"/>
        <v>-7.9025057007064206E-3</v>
      </c>
      <c r="K313" s="5" t="str">
        <f t="shared" si="96"/>
        <v/>
      </c>
      <c r="L313" s="5" t="str">
        <f t="shared" si="97"/>
        <v/>
      </c>
    </row>
    <row r="314" spans="2:12" x14ac:dyDescent="0.25">
      <c r="B314" s="7">
        <v>14</v>
      </c>
      <c r="C314" s="7">
        <v>1</v>
      </c>
      <c r="D314" s="1">
        <f t="shared" ca="1" si="98"/>
        <v>18477.709569315</v>
      </c>
      <c r="E314" s="1">
        <f t="shared" ca="1" si="99"/>
        <v>14075.084465456301</v>
      </c>
      <c r="F314" s="1">
        <f t="shared" ca="1" si="91"/>
        <v>18477.709569315</v>
      </c>
      <c r="G314" s="1">
        <f t="shared" ca="1" si="92"/>
        <v>4402.6251038586997</v>
      </c>
      <c r="H314" s="1" t="str">
        <f t="shared" si="93"/>
        <v/>
      </c>
      <c r="I314" s="1" t="str">
        <f t="shared" si="94"/>
        <v/>
      </c>
      <c r="J314" s="6">
        <f t="shared" ca="1" si="95"/>
        <v>-3.129440274430946E-2</v>
      </c>
      <c r="K314" s="5" t="str">
        <f t="shared" ca="1" si="96"/>
        <v/>
      </c>
      <c r="L314" s="5" t="str">
        <f t="shared" ca="1" si="97"/>
        <v/>
      </c>
    </row>
    <row r="315" spans="2:12" x14ac:dyDescent="0.25">
      <c r="B315" s="7">
        <v>14</v>
      </c>
      <c r="C315" s="7">
        <v>2</v>
      </c>
      <c r="D315" s="1">
        <f t="shared" ca="1" si="98"/>
        <v>5340.5690448266496</v>
      </c>
      <c r="E315" s="1">
        <f t="shared" ca="1" si="99"/>
        <v>4506.3912970257797</v>
      </c>
      <c r="F315" s="1">
        <f t="shared" ca="1" si="91"/>
        <v>5340.5690448266496</v>
      </c>
      <c r="G315" s="1">
        <f t="shared" ca="1" si="92"/>
        <v>834.17774780086984</v>
      </c>
      <c r="H315" s="1" t="str">
        <f t="shared" si="93"/>
        <v/>
      </c>
      <c r="I315" s="1" t="str">
        <f t="shared" si="94"/>
        <v/>
      </c>
      <c r="J315" s="6">
        <f t="shared" ca="1" si="95"/>
        <v>-3.0985544147974654E-3</v>
      </c>
      <c r="K315" s="5" t="str">
        <f t="shared" ca="1" si="96"/>
        <v/>
      </c>
      <c r="L315" s="5" t="str">
        <f t="shared" ca="1" si="97"/>
        <v/>
      </c>
    </row>
    <row r="316" spans="2:12" x14ac:dyDescent="0.25">
      <c r="B316" s="7">
        <v>14</v>
      </c>
      <c r="C316" s="7">
        <v>3</v>
      </c>
      <c r="D316" s="1">
        <f t="shared" ca="1" si="98"/>
        <v>23909.747598400001</v>
      </c>
      <c r="E316" s="1">
        <f t="shared" ca="1" si="99"/>
        <v>22133.791492713899</v>
      </c>
      <c r="F316" s="1">
        <f t="shared" ca="1" si="91"/>
        <v>23909.747598400001</v>
      </c>
      <c r="G316" s="1">
        <f t="shared" ca="1" si="92"/>
        <v>1775.9561056861021</v>
      </c>
      <c r="H316" s="1" t="str">
        <f t="shared" si="93"/>
        <v/>
      </c>
      <c r="I316" s="1" t="str">
        <f t="shared" si="94"/>
        <v/>
      </c>
      <c r="J316" s="6">
        <f t="shared" ca="1" si="95"/>
        <v>-6.1650615734648827E-3</v>
      </c>
      <c r="K316" s="5" t="str">
        <f t="shared" ca="1" si="96"/>
        <v/>
      </c>
      <c r="L316" s="5" t="str">
        <f t="shared" ca="1" si="97"/>
        <v/>
      </c>
    </row>
    <row r="317" spans="2:12" x14ac:dyDescent="0.25">
      <c r="B317" s="7">
        <v>14</v>
      </c>
      <c r="C317" s="7">
        <v>4</v>
      </c>
      <c r="D317" s="1">
        <f t="shared" ca="1" si="98"/>
        <v>1512896.40037838</v>
      </c>
      <c r="E317" s="1">
        <f t="shared" ca="1" si="99"/>
        <v>1120072.2652903199</v>
      </c>
      <c r="F317" s="1">
        <f t="shared" ca="1" si="91"/>
        <v>1512896.40037838</v>
      </c>
      <c r="G317" s="1">
        <f t="shared" ca="1" si="92"/>
        <v>392824.13508806005</v>
      </c>
      <c r="H317" s="1" t="str">
        <f t="shared" si="93"/>
        <v/>
      </c>
      <c r="I317" s="1" t="str">
        <f t="shared" si="94"/>
        <v/>
      </c>
      <c r="J317" s="6">
        <f t="shared" ca="1" si="95"/>
        <v>6.379977667981606E-3</v>
      </c>
      <c r="K317" s="5">
        <f t="shared" ca="1" si="96"/>
        <v>0.25965038649692967</v>
      </c>
      <c r="L317" s="5">
        <f t="shared" ca="1" si="97"/>
        <v>6.379977667981606E-3</v>
      </c>
    </row>
    <row r="318" spans="2:12" x14ac:dyDescent="0.25">
      <c r="B318" s="7">
        <v>14</v>
      </c>
      <c r="C318" s="7">
        <v>5</v>
      </c>
      <c r="D318" s="1">
        <f t="shared" ca="1" si="98"/>
        <v>660177.24242532102</v>
      </c>
      <c r="E318" s="1">
        <f t="shared" ca="1" si="99"/>
        <v>650217.30289611302</v>
      </c>
      <c r="F318" s="1">
        <f t="shared" ca="1" si="91"/>
        <v>660177.24242532102</v>
      </c>
      <c r="G318" s="1">
        <f t="shared" ca="1" si="92"/>
        <v>9959.9395292080007</v>
      </c>
      <c r="H318" s="1" t="str">
        <f t="shared" si="93"/>
        <v/>
      </c>
      <c r="I318" s="1" t="str">
        <f t="shared" si="94"/>
        <v/>
      </c>
      <c r="J318" s="6">
        <f t="shared" ca="1" si="95"/>
        <v>-3.8384855023834729E-3</v>
      </c>
      <c r="K318" s="5">
        <f t="shared" ca="1" si="96"/>
        <v>1.5086765930642732E-2</v>
      </c>
      <c r="L318" s="5">
        <f t="shared" ca="1" si="97"/>
        <v>-3.8384855023834729E-3</v>
      </c>
    </row>
    <row r="319" spans="2:12" x14ac:dyDescent="0.25">
      <c r="B319" s="7">
        <v>14</v>
      </c>
      <c r="C319" s="7">
        <v>6</v>
      </c>
      <c r="D319" s="1">
        <f t="shared" ca="1" si="98"/>
        <v>529575.18748639303</v>
      </c>
      <c r="E319" s="1">
        <f t="shared" ca="1" si="99"/>
        <v>487053.14849110402</v>
      </c>
      <c r="F319" s="1">
        <f t="shared" ca="1" si="91"/>
        <v>529575.18748639303</v>
      </c>
      <c r="G319" s="1">
        <f t="shared" ca="1" si="92"/>
        <v>42522.038995289011</v>
      </c>
      <c r="H319" s="1" t="str">
        <f t="shared" si="93"/>
        <v/>
      </c>
      <c r="I319" s="1" t="str">
        <f t="shared" si="94"/>
        <v/>
      </c>
      <c r="J319" s="6">
        <f t="shared" ca="1" si="95"/>
        <v>-7.4352839206902185E-3</v>
      </c>
      <c r="K319" s="5">
        <f t="shared" ca="1" si="96"/>
        <v>8.029462104733065E-2</v>
      </c>
      <c r="L319" s="5">
        <f t="shared" ca="1" si="97"/>
        <v>-7.4352839206902185E-3</v>
      </c>
    </row>
    <row r="320" spans="2:12" x14ac:dyDescent="0.25">
      <c r="B320" s="7">
        <v>14</v>
      </c>
      <c r="C320" s="7">
        <v>7</v>
      </c>
      <c r="D320" s="1">
        <f t="shared" ca="1" si="98"/>
        <v>31749.481374981398</v>
      </c>
      <c r="E320" s="1">
        <f t="shared" ca="1" si="99"/>
        <v>27794.580769226101</v>
      </c>
      <c r="F320" s="1">
        <f t="shared" ca="1" si="91"/>
        <v>31749.481374981398</v>
      </c>
      <c r="G320" s="1">
        <f t="shared" ca="1" si="92"/>
        <v>3954.9006057552979</v>
      </c>
      <c r="H320" s="1" t="str">
        <f t="shared" si="93"/>
        <v/>
      </c>
      <c r="I320" s="1" t="str">
        <f t="shared" si="94"/>
        <v/>
      </c>
      <c r="J320" s="6">
        <f t="shared" ca="1" si="95"/>
        <v>-6.6858774191374407E-3</v>
      </c>
      <c r="K320" s="5" t="str">
        <f t="shared" ca="1" si="96"/>
        <v/>
      </c>
      <c r="L320" s="5" t="str">
        <f t="shared" ca="1" si="97"/>
        <v/>
      </c>
    </row>
    <row r="321" spans="2:12" x14ac:dyDescent="0.25">
      <c r="B321" s="7">
        <v>14</v>
      </c>
      <c r="C321" s="7">
        <v>8</v>
      </c>
      <c r="D321" s="1">
        <f t="shared" ca="1" si="98"/>
        <v>9698.2389737449503</v>
      </c>
      <c r="E321" s="1">
        <f t="shared" ca="1" si="99"/>
        <v>7937.9091550207804</v>
      </c>
      <c r="F321" s="1">
        <f t="shared" ca="1" si="91"/>
        <v>9698.2389737449503</v>
      </c>
      <c r="G321" s="1">
        <f t="shared" ca="1" si="92"/>
        <v>1760.3298187241699</v>
      </c>
      <c r="H321" s="1" t="str">
        <f t="shared" si="93"/>
        <v/>
      </c>
      <c r="I321" s="1" t="str">
        <f t="shared" si="94"/>
        <v/>
      </c>
      <c r="J321" s="6">
        <f t="shared" ca="1" si="95"/>
        <v>-1.0500211664625982E-2</v>
      </c>
      <c r="K321" s="5" t="str">
        <f t="shared" ca="1" si="96"/>
        <v/>
      </c>
      <c r="L321" s="5" t="str">
        <f t="shared" ca="1" si="97"/>
        <v/>
      </c>
    </row>
    <row r="322" spans="2:12" x14ac:dyDescent="0.25">
      <c r="B322" s="7">
        <v>14</v>
      </c>
      <c r="C322" s="7">
        <v>9</v>
      </c>
      <c r="D322" s="1">
        <f t="shared" ca="1" si="98"/>
        <v>204295.581245054</v>
      </c>
      <c r="E322" s="1">
        <f t="shared" ca="1" si="99"/>
        <v>200989.987126744</v>
      </c>
      <c r="F322" s="1">
        <f t="shared" ca="1" si="91"/>
        <v>204295.581245054</v>
      </c>
      <c r="G322" s="1">
        <f t="shared" ca="1" si="92"/>
        <v>3305.5941183099931</v>
      </c>
      <c r="H322" s="1" t="str">
        <f t="shared" si="93"/>
        <v/>
      </c>
      <c r="I322" s="1" t="str">
        <f t="shared" si="94"/>
        <v/>
      </c>
      <c r="J322" s="6">
        <f t="shared" ca="1" si="95"/>
        <v>-7.8189402564783905E-3</v>
      </c>
      <c r="K322" s="5" t="str">
        <f t="shared" ca="1" si="96"/>
        <v/>
      </c>
      <c r="L322" s="5" t="str">
        <f t="shared" ca="1" si="97"/>
        <v/>
      </c>
    </row>
    <row r="323" spans="2:12" x14ac:dyDescent="0.25">
      <c r="B323" s="7">
        <v>14</v>
      </c>
      <c r="C323" s="7">
        <v>10</v>
      </c>
      <c r="D323" s="1">
        <f t="shared" ca="1" si="98"/>
        <v>682243.24598945596</v>
      </c>
      <c r="E323" s="1">
        <f t="shared" ca="1" si="99"/>
        <v>535749.80125029304</v>
      </c>
      <c r="F323" s="1">
        <f t="shared" ca="1" si="91"/>
        <v>682243.24598945596</v>
      </c>
      <c r="G323" s="1">
        <f t="shared" ca="1" si="92"/>
        <v>146493.44473916292</v>
      </c>
      <c r="H323" s="1" t="str">
        <f t="shared" si="93"/>
        <v/>
      </c>
      <c r="I323" s="1" t="str">
        <f t="shared" si="94"/>
        <v/>
      </c>
      <c r="J323" s="6">
        <f t="shared" ca="1" si="95"/>
        <v>-2.1109426631105453E-2</v>
      </c>
      <c r="K323" s="5">
        <f t="shared" ca="1" si="96"/>
        <v>0.21472318795432527</v>
      </c>
      <c r="L323" s="5">
        <f t="shared" ca="1" si="97"/>
        <v>-2.1109426631105453E-2</v>
      </c>
    </row>
    <row r="324" spans="2:12" x14ac:dyDescent="0.25">
      <c r="B324" s="7">
        <v>14</v>
      </c>
      <c r="C324" s="7">
        <v>11</v>
      </c>
      <c r="D324" s="1">
        <f t="shared" ca="1" si="98"/>
        <v>1519058.82605612</v>
      </c>
      <c r="E324" s="1">
        <f t="shared" ca="1" si="99"/>
        <v>1309306.8791439401</v>
      </c>
      <c r="F324" s="1">
        <f t="shared" ca="1" si="91"/>
        <v>1519058.82605612</v>
      </c>
      <c r="G324" s="1">
        <f t="shared" ca="1" si="92"/>
        <v>209751.94691217993</v>
      </c>
      <c r="H324" s="1" t="str">
        <f t="shared" si="93"/>
        <v/>
      </c>
      <c r="I324" s="1" t="str">
        <f t="shared" si="94"/>
        <v/>
      </c>
      <c r="J324" s="6">
        <f t="shared" ca="1" si="95"/>
        <v>2.8809339700868589E-2</v>
      </c>
      <c r="K324" s="5">
        <f t="shared" ca="1" si="96"/>
        <v>0.1380802002623899</v>
      </c>
      <c r="L324" s="5">
        <f t="shared" ca="1" si="97"/>
        <v>2.8809339700868589E-2</v>
      </c>
    </row>
    <row r="325" spans="2:12" x14ac:dyDescent="0.25">
      <c r="B325" s="7">
        <v>14</v>
      </c>
      <c r="C325" s="7">
        <v>12</v>
      </c>
      <c r="D325" s="1">
        <f t="shared" ca="1" si="98"/>
        <v>116847.827530707</v>
      </c>
      <c r="E325" s="1">
        <f t="shared" ca="1" si="99"/>
        <v>101097.50089392001</v>
      </c>
      <c r="F325" s="1">
        <f t="shared" ca="1" si="91"/>
        <v>116847.827530707</v>
      </c>
      <c r="G325" s="1">
        <f t="shared" ca="1" si="92"/>
        <v>15750.326636786995</v>
      </c>
      <c r="H325" s="1" t="str">
        <f t="shared" si="93"/>
        <v/>
      </c>
      <c r="I325" s="1" t="str">
        <f t="shared" si="94"/>
        <v/>
      </c>
      <c r="J325" s="6">
        <f t="shared" ca="1" si="95"/>
        <v>1.9721367169374194E-3</v>
      </c>
      <c r="K325" s="5" t="str">
        <f t="shared" ca="1" si="96"/>
        <v/>
      </c>
      <c r="L325" s="5" t="str">
        <f t="shared" ca="1" si="97"/>
        <v/>
      </c>
    </row>
    <row r="326" spans="2:12" x14ac:dyDescent="0.25">
      <c r="B326" s="7">
        <v>14</v>
      </c>
      <c r="C326" s="7">
        <v>13</v>
      </c>
      <c r="D326" s="1">
        <f t="shared" ca="1" si="98"/>
        <v>550037.12553315295</v>
      </c>
      <c r="E326" s="1">
        <f t="shared" ca="1" si="99"/>
        <v>431939.613211138</v>
      </c>
      <c r="F326" s="1">
        <f t="shared" ca="1" si="91"/>
        <v>550037.12553315295</v>
      </c>
      <c r="G326" s="1">
        <f t="shared" ca="1" si="92"/>
        <v>118097.51232201495</v>
      </c>
      <c r="H326" s="1" t="str">
        <f t="shared" si="93"/>
        <v/>
      </c>
      <c r="I326" s="1" t="str">
        <f t="shared" si="94"/>
        <v/>
      </c>
      <c r="J326" s="6">
        <f t="shared" ca="1" si="95"/>
        <v>-1.1409423691630593E-2</v>
      </c>
      <c r="K326" s="5">
        <f t="shared" ca="1" si="96"/>
        <v>0.21470825666093468</v>
      </c>
      <c r="L326" s="5">
        <f t="shared" ca="1" si="97"/>
        <v>-1.1409423691630593E-2</v>
      </c>
    </row>
    <row r="327" spans="2:12" x14ac:dyDescent="0.25">
      <c r="B327" s="7">
        <v>14</v>
      </c>
      <c r="C327" s="7">
        <v>14</v>
      </c>
      <c r="D327" s="1">
        <f t="shared" ca="1" si="98"/>
        <v>29459.0321012721</v>
      </c>
      <c r="E327" s="1">
        <f t="shared" ca="1" si="99"/>
        <v>23588.050998793999</v>
      </c>
      <c r="F327" s="1">
        <f t="shared" ca="1" si="91"/>
        <v>29459.0321012721</v>
      </c>
      <c r="G327" s="1">
        <f t="shared" ca="1" si="92"/>
        <v>5870.9811024781011</v>
      </c>
      <c r="H327" s="1" t="str">
        <f t="shared" si="93"/>
        <v/>
      </c>
      <c r="I327" s="1" t="str">
        <f t="shared" si="94"/>
        <v/>
      </c>
      <c r="J327" s="6">
        <f t="shared" ca="1" si="95"/>
        <v>2.9116921183409586E-3</v>
      </c>
      <c r="K327" s="5" t="str">
        <f t="shared" ca="1" si="96"/>
        <v/>
      </c>
      <c r="L327" s="5" t="str">
        <f t="shared" ca="1" si="97"/>
        <v/>
      </c>
    </row>
    <row r="328" spans="2:12" x14ac:dyDescent="0.25">
      <c r="B328" s="7">
        <v>14</v>
      </c>
      <c r="C328" s="7">
        <v>15</v>
      </c>
      <c r="D328" s="1">
        <f t="shared" ca="1" si="98"/>
        <v>124398.172323576</v>
      </c>
      <c r="E328" s="1">
        <f t="shared" ca="1" si="99"/>
        <v>118314.303362479</v>
      </c>
      <c r="F328" s="1">
        <f t="shared" ca="1" si="91"/>
        <v>124398.172323576</v>
      </c>
      <c r="G328" s="1">
        <f t="shared" ca="1" si="92"/>
        <v>6083.8689610970032</v>
      </c>
      <c r="H328" s="1" t="str">
        <f t="shared" si="93"/>
        <v/>
      </c>
      <c r="I328" s="1" t="str">
        <f t="shared" si="94"/>
        <v/>
      </c>
      <c r="J328" s="6">
        <f t="shared" ca="1" si="95"/>
        <v>-1.0248798333315145E-3</v>
      </c>
      <c r="K328" s="5" t="str">
        <f t="shared" ca="1" si="96"/>
        <v/>
      </c>
      <c r="L328" s="5" t="str">
        <f t="shared" ca="1" si="97"/>
        <v/>
      </c>
    </row>
    <row r="329" spans="2:12" x14ac:dyDescent="0.25">
      <c r="B329" s="7">
        <v>14</v>
      </c>
      <c r="C329" s="7">
        <v>16</v>
      </c>
      <c r="D329" s="1">
        <f t="shared" ca="1" si="98"/>
        <v>446770.69025976601</v>
      </c>
      <c r="E329" s="1">
        <f t="shared" ca="1" si="99"/>
        <v>427364.798946617</v>
      </c>
      <c r="F329" s="1">
        <f t="shared" ca="1" si="91"/>
        <v>446770.69025976601</v>
      </c>
      <c r="G329" s="1">
        <f t="shared" ca="1" si="92"/>
        <v>19405.891313149012</v>
      </c>
      <c r="H329" s="1" t="str">
        <f t="shared" si="93"/>
        <v/>
      </c>
      <c r="I329" s="1" t="str">
        <f t="shared" si="94"/>
        <v/>
      </c>
      <c r="J329" s="6">
        <f t="shared" ca="1" si="95"/>
        <v>-1.9736557204990561E-2</v>
      </c>
      <c r="K329" s="5" t="str">
        <f t="shared" ca="1" si="96"/>
        <v/>
      </c>
      <c r="L329" s="5" t="str">
        <f t="shared" ca="1" si="97"/>
        <v/>
      </c>
    </row>
    <row r="330" spans="2:12" x14ac:dyDescent="0.25">
      <c r="B330" s="7">
        <v>14</v>
      </c>
      <c r="C330" s="7">
        <v>17</v>
      </c>
      <c r="D330" s="1">
        <f t="shared" ca="1" si="98"/>
        <v>25608.239617231</v>
      </c>
      <c r="E330" s="1">
        <f t="shared" ca="1" si="99"/>
        <v>24054.2544556674</v>
      </c>
      <c r="F330" s="1">
        <f t="shared" ca="1" si="91"/>
        <v>25608.239617231</v>
      </c>
      <c r="G330" s="1">
        <f t="shared" ca="1" si="92"/>
        <v>1553.9851615635998</v>
      </c>
      <c r="H330" s="1" t="str">
        <f t="shared" si="93"/>
        <v/>
      </c>
      <c r="I330" s="1" t="str">
        <f t="shared" si="94"/>
        <v/>
      </c>
      <c r="J330" s="6">
        <f t="shared" ca="1" si="95"/>
        <v>-1.1364620246189446E-2</v>
      </c>
      <c r="K330" s="5" t="str">
        <f t="shared" ca="1" si="96"/>
        <v/>
      </c>
      <c r="L330" s="5" t="str">
        <f t="shared" ca="1" si="97"/>
        <v/>
      </c>
    </row>
    <row r="331" spans="2:12" x14ac:dyDescent="0.25">
      <c r="B331" s="7">
        <v>14</v>
      </c>
      <c r="C331" s="7">
        <v>18</v>
      </c>
      <c r="D331" s="1">
        <f t="shared" ca="1" si="98"/>
        <v>697249.85006327799</v>
      </c>
      <c r="E331" s="1">
        <f t="shared" ca="1" si="99"/>
        <v>670298.71741500997</v>
      </c>
      <c r="F331" s="1">
        <f t="shared" ca="1" si="91"/>
        <v>697249.85006327799</v>
      </c>
      <c r="G331" s="1">
        <f t="shared" ca="1" si="92"/>
        <v>26951.132648268016</v>
      </c>
      <c r="H331" s="1" t="str">
        <f t="shared" si="93"/>
        <v/>
      </c>
      <c r="I331" s="1" t="str">
        <f t="shared" si="94"/>
        <v/>
      </c>
      <c r="J331" s="6">
        <f t="shared" ca="1" si="95"/>
        <v>-1.8607505741283486E-2</v>
      </c>
      <c r="K331" s="5">
        <f t="shared" ca="1" si="96"/>
        <v>3.8653479302752237E-2</v>
      </c>
      <c r="L331" s="5">
        <f t="shared" ca="1" si="97"/>
        <v>-1.8607505741283486E-2</v>
      </c>
    </row>
    <row r="332" spans="2:12" x14ac:dyDescent="0.25">
      <c r="B332" s="7">
        <v>14</v>
      </c>
      <c r="C332" s="7">
        <v>19</v>
      </c>
      <c r="D332" s="1">
        <f t="shared" ca="1" si="98"/>
        <v>10376.097423306799</v>
      </c>
      <c r="E332" s="1">
        <f t="shared" ca="1" si="99"/>
        <v>10058.3172488694</v>
      </c>
      <c r="F332" s="1">
        <f t="shared" ca="1" si="91"/>
        <v>10376.097423306799</v>
      </c>
      <c r="G332" s="1">
        <f t="shared" ca="1" si="92"/>
        <v>317.78017443739918</v>
      </c>
      <c r="H332" s="1" t="str">
        <f t="shared" si="93"/>
        <v/>
      </c>
      <c r="I332" s="1" t="str">
        <f t="shared" si="94"/>
        <v/>
      </c>
      <c r="J332" s="6">
        <f t="shared" ca="1" si="95"/>
        <v>-8.6362971447711981E-4</v>
      </c>
      <c r="K332" s="5" t="str">
        <f t="shared" ca="1" si="96"/>
        <v/>
      </c>
      <c r="L332" s="5" t="str">
        <f t="shared" ca="1" si="97"/>
        <v/>
      </c>
    </row>
    <row r="333" spans="2:12" x14ac:dyDescent="0.25">
      <c r="B333" s="7">
        <v>14</v>
      </c>
      <c r="C333" s="7">
        <v>20</v>
      </c>
      <c r="D333" s="1">
        <f t="shared" ca="1" si="98"/>
        <v>670210.01901776996</v>
      </c>
      <c r="E333" s="1">
        <f t="shared" ca="1" si="99"/>
        <v>664175.86085941806</v>
      </c>
      <c r="F333" s="1">
        <f t="shared" si="91"/>
        <v>0</v>
      </c>
      <c r="G333" s="1" t="str">
        <f t="shared" si="92"/>
        <v/>
      </c>
      <c r="H333" s="1" t="str">
        <f t="shared" si="93"/>
        <v/>
      </c>
      <c r="I333" s="1">
        <f t="shared" ca="1" si="94"/>
        <v>670210.01901776996</v>
      </c>
      <c r="J333" s="6">
        <f t="shared" ca="1" si="95"/>
        <v>-2.1254874302789341E-3</v>
      </c>
      <c r="K333" s="5" t="str">
        <f t="shared" si="96"/>
        <v/>
      </c>
      <c r="L333" s="5" t="str">
        <f t="shared" si="97"/>
        <v/>
      </c>
    </row>
    <row r="334" spans="2:12" x14ac:dyDescent="0.25">
      <c r="B334" s="7">
        <v>15</v>
      </c>
      <c r="C334" s="7">
        <v>1</v>
      </c>
      <c r="D334" s="1">
        <f t="shared" ca="1" si="98"/>
        <v>1461.1023870573499</v>
      </c>
      <c r="E334" s="1">
        <f t="shared" ca="1" si="99"/>
        <v>988.275062839984</v>
      </c>
      <c r="F334" s="1">
        <f t="shared" ca="1" si="91"/>
        <v>1461.1023870573499</v>
      </c>
      <c r="G334" s="1">
        <f t="shared" ca="1" si="92"/>
        <v>472.82732421736591</v>
      </c>
      <c r="H334" s="1" t="str">
        <f t="shared" si="93"/>
        <v/>
      </c>
      <c r="I334" s="1" t="str">
        <f t="shared" si="94"/>
        <v/>
      </c>
      <c r="J334" s="6">
        <f t="shared" ca="1" si="95"/>
        <v>-1.6693484304601191E-3</v>
      </c>
      <c r="K334" s="5" t="str">
        <f t="shared" ca="1" si="96"/>
        <v/>
      </c>
      <c r="L334" s="5" t="str">
        <f t="shared" ca="1" si="97"/>
        <v/>
      </c>
    </row>
    <row r="335" spans="2:12" x14ac:dyDescent="0.25">
      <c r="B335" s="7">
        <v>15</v>
      </c>
      <c r="C335" s="7">
        <v>2</v>
      </c>
      <c r="D335" s="1">
        <f t="shared" ca="1" si="98"/>
        <v>2210.3780564395402</v>
      </c>
      <c r="E335" s="1">
        <f t="shared" ca="1" si="99"/>
        <v>1397.26515535307</v>
      </c>
      <c r="F335" s="1">
        <f t="shared" ca="1" si="91"/>
        <v>2210.3780564395402</v>
      </c>
      <c r="G335" s="1">
        <f t="shared" ca="1" si="92"/>
        <v>813.11290108647017</v>
      </c>
      <c r="H335" s="1" t="str">
        <f t="shared" si="93"/>
        <v/>
      </c>
      <c r="I335" s="1" t="str">
        <f t="shared" si="94"/>
        <v/>
      </c>
      <c r="J335" s="6">
        <f t="shared" ca="1" si="95"/>
        <v>-4.843029355445806E-3</v>
      </c>
      <c r="K335" s="5" t="str">
        <f t="shared" ca="1" si="96"/>
        <v/>
      </c>
      <c r="L335" s="5" t="str">
        <f t="shared" ca="1" si="97"/>
        <v/>
      </c>
    </row>
    <row r="336" spans="2:12" x14ac:dyDescent="0.25">
      <c r="B336" s="7">
        <v>15</v>
      </c>
      <c r="C336" s="7">
        <v>3</v>
      </c>
      <c r="D336" s="1">
        <f t="shared" ca="1" si="98"/>
        <v>286297.45236271102</v>
      </c>
      <c r="E336" s="1">
        <f t="shared" ca="1" si="99"/>
        <v>181243.84429270701</v>
      </c>
      <c r="F336" s="1">
        <f t="shared" ca="1" si="91"/>
        <v>286297.45236271102</v>
      </c>
      <c r="G336" s="1">
        <f t="shared" ca="1" si="92"/>
        <v>105053.608070004</v>
      </c>
      <c r="H336" s="1" t="str">
        <f t="shared" si="93"/>
        <v/>
      </c>
      <c r="I336" s="1" t="str">
        <f t="shared" si="94"/>
        <v/>
      </c>
      <c r="J336" s="6">
        <f t="shared" ca="1" si="95"/>
        <v>-7.3467325292697148E-3</v>
      </c>
      <c r="K336" s="5" t="str">
        <f t="shared" ca="1" si="96"/>
        <v/>
      </c>
      <c r="L336" s="5" t="str">
        <f t="shared" ca="1" si="97"/>
        <v/>
      </c>
    </row>
    <row r="337" spans="2:12" x14ac:dyDescent="0.25">
      <c r="B337" s="7">
        <v>15</v>
      </c>
      <c r="C337" s="7">
        <v>4</v>
      </c>
      <c r="D337" s="1">
        <f t="shared" ca="1" si="98"/>
        <v>8084.0949573868002</v>
      </c>
      <c r="E337" s="1">
        <f t="shared" ca="1" si="99"/>
        <v>5306.9637120283296</v>
      </c>
      <c r="F337" s="1">
        <f t="shared" ca="1" si="91"/>
        <v>8084.0949573868002</v>
      </c>
      <c r="G337" s="1">
        <f t="shared" ca="1" si="92"/>
        <v>2777.1312453584706</v>
      </c>
      <c r="H337" s="1" t="str">
        <f t="shared" si="93"/>
        <v/>
      </c>
      <c r="I337" s="1" t="str">
        <f t="shared" si="94"/>
        <v/>
      </c>
      <c r="J337" s="6">
        <f t="shared" ca="1" si="95"/>
        <v>1.5081018732564587E-3</v>
      </c>
      <c r="K337" s="5" t="str">
        <f t="shared" ca="1" si="96"/>
        <v/>
      </c>
      <c r="L337" s="5" t="str">
        <f t="shared" ca="1" si="97"/>
        <v/>
      </c>
    </row>
    <row r="338" spans="2:12" x14ac:dyDescent="0.25">
      <c r="B338" s="7">
        <v>15</v>
      </c>
      <c r="C338" s="7">
        <v>5</v>
      </c>
      <c r="D338" s="1">
        <f t="shared" ca="1" si="98"/>
        <v>27247.1310231061</v>
      </c>
      <c r="E338" s="1">
        <f t="shared" ca="1" si="99"/>
        <v>20066.625168623399</v>
      </c>
      <c r="F338" s="1">
        <f t="shared" ca="1" si="91"/>
        <v>27247.1310231061</v>
      </c>
      <c r="G338" s="1">
        <f t="shared" ca="1" si="92"/>
        <v>7180.5058544827007</v>
      </c>
      <c r="H338" s="1" t="str">
        <f t="shared" si="93"/>
        <v/>
      </c>
      <c r="I338" s="1" t="str">
        <f t="shared" si="94"/>
        <v/>
      </c>
      <c r="J338" s="6">
        <f t="shared" ca="1" si="95"/>
        <v>-5.9074469130454142E-4</v>
      </c>
      <c r="K338" s="5" t="str">
        <f t="shared" ca="1" si="96"/>
        <v/>
      </c>
      <c r="L338" s="5" t="str">
        <f t="shared" ca="1" si="97"/>
        <v/>
      </c>
    </row>
    <row r="339" spans="2:12" x14ac:dyDescent="0.25">
      <c r="B339" s="7">
        <v>15</v>
      </c>
      <c r="C339" s="7">
        <v>6</v>
      </c>
      <c r="D339" s="1">
        <f t="shared" ca="1" si="98"/>
        <v>11843.4248123914</v>
      </c>
      <c r="E339" s="1">
        <f t="shared" ca="1" si="99"/>
        <v>8205.2038911063701</v>
      </c>
      <c r="F339" s="1">
        <f t="shared" ca="1" si="91"/>
        <v>11843.4248123914</v>
      </c>
      <c r="G339" s="1">
        <f t="shared" ca="1" si="92"/>
        <v>3638.2209212850303</v>
      </c>
      <c r="H339" s="1" t="str">
        <f t="shared" si="93"/>
        <v/>
      </c>
      <c r="I339" s="1" t="str">
        <f t="shared" si="94"/>
        <v/>
      </c>
      <c r="J339" s="6">
        <f t="shared" ca="1" si="95"/>
        <v>-5.1813465985399085E-3</v>
      </c>
      <c r="K339" s="5" t="str">
        <f t="shared" ca="1" si="96"/>
        <v/>
      </c>
      <c r="L339" s="5" t="str">
        <f t="shared" ca="1" si="97"/>
        <v/>
      </c>
    </row>
    <row r="340" spans="2:12" x14ac:dyDescent="0.25">
      <c r="B340" s="7">
        <v>15</v>
      </c>
      <c r="C340" s="7">
        <v>7</v>
      </c>
      <c r="D340" s="1">
        <f t="shared" ca="1" si="98"/>
        <v>6341.7014438746901</v>
      </c>
      <c r="E340" s="1">
        <f t="shared" ca="1" si="99"/>
        <v>4267.0027187742899</v>
      </c>
      <c r="F340" s="1">
        <f t="shared" ca="1" si="91"/>
        <v>6341.7014438746901</v>
      </c>
      <c r="G340" s="1">
        <f t="shared" ca="1" si="92"/>
        <v>2074.6987251004002</v>
      </c>
      <c r="H340" s="1" t="str">
        <f t="shared" si="93"/>
        <v/>
      </c>
      <c r="I340" s="1" t="str">
        <f t="shared" si="94"/>
        <v/>
      </c>
      <c r="J340" s="6">
        <f t="shared" ca="1" si="95"/>
        <v>-5.817655793664194E-3</v>
      </c>
      <c r="K340" s="5" t="str">
        <f t="shared" ca="1" si="96"/>
        <v/>
      </c>
      <c r="L340" s="5" t="str">
        <f t="shared" ca="1" si="97"/>
        <v/>
      </c>
    </row>
    <row r="341" spans="2:12" x14ac:dyDescent="0.25">
      <c r="B341" s="7">
        <v>15</v>
      </c>
      <c r="C341" s="7">
        <v>8</v>
      </c>
      <c r="D341" s="1">
        <f t="shared" ca="1" si="98"/>
        <v>2933.1678416864302</v>
      </c>
      <c r="E341" s="1">
        <f t="shared" ca="1" si="99"/>
        <v>2071.1047182788502</v>
      </c>
      <c r="F341" s="1">
        <f t="shared" ca="1" si="91"/>
        <v>2933.1678416864302</v>
      </c>
      <c r="G341" s="1">
        <f t="shared" ca="1" si="92"/>
        <v>862.06312340757995</v>
      </c>
      <c r="H341" s="1" t="str">
        <f t="shared" si="93"/>
        <v/>
      </c>
      <c r="I341" s="1" t="str">
        <f t="shared" si="94"/>
        <v/>
      </c>
      <c r="J341" s="6">
        <f t="shared" ca="1" si="95"/>
        <v>-1.7322380400952883E-3</v>
      </c>
      <c r="K341" s="5" t="str">
        <f t="shared" ca="1" si="96"/>
        <v/>
      </c>
      <c r="L341" s="5" t="str">
        <f t="shared" ca="1" si="97"/>
        <v/>
      </c>
    </row>
    <row r="342" spans="2:12" x14ac:dyDescent="0.25">
      <c r="B342" s="7">
        <v>15</v>
      </c>
      <c r="C342" s="7">
        <v>9</v>
      </c>
      <c r="D342" s="1">
        <f t="shared" ca="1" si="98"/>
        <v>21664.354398636398</v>
      </c>
      <c r="E342" s="1">
        <f t="shared" ca="1" si="99"/>
        <v>31356.1716410468</v>
      </c>
      <c r="F342" s="1">
        <f t="shared" ca="1" si="91"/>
        <v>21664.354398636398</v>
      </c>
      <c r="G342" s="1">
        <f t="shared" ca="1" si="92"/>
        <v>-9691.8172424104014</v>
      </c>
      <c r="H342" s="1" t="str">
        <f t="shared" si="93"/>
        <v/>
      </c>
      <c r="I342" s="1" t="str">
        <f t="shared" si="94"/>
        <v/>
      </c>
      <c r="J342" s="6">
        <f t="shared" ca="1" si="95"/>
        <v>-8.2264054765361402E-2</v>
      </c>
      <c r="K342" s="5" t="str">
        <f t="shared" ca="1" si="96"/>
        <v/>
      </c>
      <c r="L342" s="5" t="str">
        <f t="shared" ca="1" si="97"/>
        <v/>
      </c>
    </row>
    <row r="343" spans="2:12" x14ac:dyDescent="0.25">
      <c r="B343" s="7">
        <v>15</v>
      </c>
      <c r="C343" s="7">
        <v>10</v>
      </c>
      <c r="D343" s="1">
        <f t="shared" ca="1" si="98"/>
        <v>6082.4099176850104</v>
      </c>
      <c r="E343" s="1">
        <f t="shared" ca="1" si="99"/>
        <v>3610.8975903177302</v>
      </c>
      <c r="F343" s="1">
        <f t="shared" ca="1" si="91"/>
        <v>6082.4099176850104</v>
      </c>
      <c r="G343" s="1">
        <f t="shared" ca="1" si="92"/>
        <v>2471.5123273672802</v>
      </c>
      <c r="H343" s="1" t="str">
        <f t="shared" si="93"/>
        <v/>
      </c>
      <c r="I343" s="1" t="str">
        <f t="shared" si="94"/>
        <v/>
      </c>
      <c r="J343" s="6">
        <f t="shared" ca="1" si="95"/>
        <v>-2.1201892368093941E-2</v>
      </c>
      <c r="K343" s="5" t="str">
        <f t="shared" ca="1" si="96"/>
        <v/>
      </c>
      <c r="L343" s="5" t="str">
        <f t="shared" ca="1" si="97"/>
        <v/>
      </c>
    </row>
    <row r="344" spans="2:12" x14ac:dyDescent="0.25">
      <c r="B344" s="7">
        <v>15</v>
      </c>
      <c r="C344" s="7">
        <v>11</v>
      </c>
      <c r="D344" s="1">
        <f t="shared" ca="1" si="98"/>
        <v>6.7320363701536197</v>
      </c>
      <c r="E344" s="1">
        <f t="shared" ca="1" si="99"/>
        <v>4.6528228905119402</v>
      </c>
      <c r="F344" s="1">
        <f t="shared" ca="1" si="91"/>
        <v>6.7320363701536197</v>
      </c>
      <c r="G344" s="1">
        <f t="shared" ca="1" si="92"/>
        <v>2.0792134796416795</v>
      </c>
      <c r="H344" s="1" t="str">
        <f t="shared" si="93"/>
        <v/>
      </c>
      <c r="I344" s="1" t="str">
        <f t="shared" si="94"/>
        <v/>
      </c>
      <c r="J344" s="6">
        <f t="shared" ca="1" si="95"/>
        <v>2.6344066997718518E-2</v>
      </c>
      <c r="K344" s="5" t="str">
        <f t="shared" ca="1" si="96"/>
        <v/>
      </c>
      <c r="L344" s="5" t="str">
        <f t="shared" ca="1" si="97"/>
        <v/>
      </c>
    </row>
    <row r="345" spans="2:12" x14ac:dyDescent="0.25">
      <c r="B345" s="7">
        <v>15</v>
      </c>
      <c r="C345" s="7">
        <v>12</v>
      </c>
      <c r="D345" s="1">
        <f t="shared" ca="1" si="98"/>
        <v>1047.83944269565</v>
      </c>
      <c r="E345" s="1">
        <f t="shared" ca="1" si="99"/>
        <v>743.54729997961101</v>
      </c>
      <c r="F345" s="1">
        <f t="shared" ca="1" si="91"/>
        <v>1047.83944269565</v>
      </c>
      <c r="G345" s="1">
        <f t="shared" ca="1" si="92"/>
        <v>304.29214271603894</v>
      </c>
      <c r="H345" s="1" t="str">
        <f t="shared" si="93"/>
        <v/>
      </c>
      <c r="I345" s="1" t="str">
        <f t="shared" si="94"/>
        <v/>
      </c>
      <c r="J345" s="6">
        <f t="shared" ca="1" si="95"/>
        <v>-8.0487044954720751E-3</v>
      </c>
      <c r="K345" s="5" t="str">
        <f t="shared" ca="1" si="96"/>
        <v/>
      </c>
      <c r="L345" s="5" t="str">
        <f t="shared" ca="1" si="97"/>
        <v/>
      </c>
    </row>
    <row r="346" spans="2:12" x14ac:dyDescent="0.25">
      <c r="B346" s="7">
        <v>15</v>
      </c>
      <c r="C346" s="7">
        <v>13</v>
      </c>
      <c r="D346" s="1">
        <f t="shared" ca="1" si="98"/>
        <v>27.784349747538201</v>
      </c>
      <c r="E346" s="1">
        <f t="shared" ca="1" si="99"/>
        <v>20.1333757854404</v>
      </c>
      <c r="F346" s="1">
        <f t="shared" ca="1" si="91"/>
        <v>27.784349747538201</v>
      </c>
      <c r="G346" s="1">
        <f t="shared" ca="1" si="92"/>
        <v>7.650973962097801</v>
      </c>
      <c r="H346" s="1" t="str">
        <f t="shared" si="93"/>
        <v/>
      </c>
      <c r="I346" s="1" t="str">
        <f t="shared" si="94"/>
        <v/>
      </c>
      <c r="J346" s="6">
        <f t="shared" ca="1" si="95"/>
        <v>-1.9361642961003695E-3</v>
      </c>
      <c r="K346" s="5" t="str">
        <f t="shared" ca="1" si="96"/>
        <v/>
      </c>
      <c r="L346" s="5" t="str">
        <f t="shared" ca="1" si="97"/>
        <v/>
      </c>
    </row>
    <row r="347" spans="2:12" x14ac:dyDescent="0.25">
      <c r="B347" s="7">
        <v>15</v>
      </c>
      <c r="C347" s="7">
        <v>14</v>
      </c>
      <c r="D347" s="1">
        <f t="shared" ca="1" si="98"/>
        <v>673.65370156871097</v>
      </c>
      <c r="E347" s="1">
        <f t="shared" ca="1" si="99"/>
        <v>387.57898856479198</v>
      </c>
      <c r="F347" s="1">
        <f t="shared" ca="1" si="91"/>
        <v>673.65370156871097</v>
      </c>
      <c r="G347" s="1">
        <f t="shared" ca="1" si="92"/>
        <v>286.07471300391899</v>
      </c>
      <c r="H347" s="1" t="str">
        <f t="shared" si="93"/>
        <v/>
      </c>
      <c r="I347" s="1" t="str">
        <f t="shared" si="94"/>
        <v/>
      </c>
      <c r="J347" s="6">
        <f t="shared" ca="1" si="95"/>
        <v>1.2485446018524805E-3</v>
      </c>
      <c r="K347" s="5" t="str">
        <f t="shared" ca="1" si="96"/>
        <v/>
      </c>
      <c r="L347" s="5" t="str">
        <f t="shared" ca="1" si="97"/>
        <v/>
      </c>
    </row>
    <row r="348" spans="2:12" x14ac:dyDescent="0.25">
      <c r="B348" s="7">
        <v>15</v>
      </c>
      <c r="C348" s="7">
        <v>15</v>
      </c>
      <c r="D348" s="1">
        <f t="shared" ca="1" si="98"/>
        <v>12.147883221297301</v>
      </c>
      <c r="E348" s="1">
        <f t="shared" ca="1" si="99"/>
        <v>8.7662291591946193</v>
      </c>
      <c r="F348" s="1">
        <f t="shared" ca="1" si="91"/>
        <v>12.147883221297301</v>
      </c>
      <c r="G348" s="1">
        <f t="shared" ca="1" si="92"/>
        <v>3.3816540621026814</v>
      </c>
      <c r="H348" s="1" t="str">
        <f t="shared" si="93"/>
        <v/>
      </c>
      <c r="I348" s="1" t="str">
        <f t="shared" si="94"/>
        <v/>
      </c>
      <c r="J348" s="6">
        <f t="shared" ca="1" si="95"/>
        <v>-8.8509805912583548E-4</v>
      </c>
      <c r="K348" s="5" t="str">
        <f t="shared" ca="1" si="96"/>
        <v/>
      </c>
      <c r="L348" s="5" t="str">
        <f t="shared" ca="1" si="97"/>
        <v/>
      </c>
    </row>
    <row r="349" spans="2:12" x14ac:dyDescent="0.25">
      <c r="B349" s="7">
        <v>15</v>
      </c>
      <c r="C349" s="7">
        <v>16</v>
      </c>
      <c r="D349" s="1">
        <f t="shared" ca="1" si="98"/>
        <v>42847.668580269899</v>
      </c>
      <c r="E349" s="1">
        <f t="shared" ca="1" si="99"/>
        <v>43339.686660366198</v>
      </c>
      <c r="F349" s="1">
        <f t="shared" ca="1" si="91"/>
        <v>42847.668580269899</v>
      </c>
      <c r="G349" s="1">
        <f t="shared" ca="1" si="92"/>
        <v>-492.01808009629895</v>
      </c>
      <c r="H349" s="1" t="str">
        <f t="shared" si="93"/>
        <v/>
      </c>
      <c r="I349" s="1" t="str">
        <f t="shared" si="94"/>
        <v/>
      </c>
      <c r="J349" s="6">
        <f t="shared" ca="1" si="95"/>
        <v>-8.6659054380873735E-3</v>
      </c>
      <c r="K349" s="5" t="str">
        <f t="shared" ca="1" si="96"/>
        <v/>
      </c>
      <c r="L349" s="5" t="str">
        <f t="shared" ca="1" si="97"/>
        <v/>
      </c>
    </row>
    <row r="350" spans="2:12" x14ac:dyDescent="0.25">
      <c r="B350" s="7">
        <v>15</v>
      </c>
      <c r="C350" s="7">
        <v>17</v>
      </c>
      <c r="D350" s="1">
        <f t="shared" ca="1" si="98"/>
        <v>2026.4369174640001</v>
      </c>
      <c r="E350" s="1">
        <f t="shared" ca="1" si="99"/>
        <v>1383.5344695050201</v>
      </c>
      <c r="F350" s="1">
        <f t="shared" ca="1" si="91"/>
        <v>2026.4369174640001</v>
      </c>
      <c r="G350" s="1">
        <f t="shared" ca="1" si="92"/>
        <v>642.90244795898002</v>
      </c>
      <c r="H350" s="1" t="str">
        <f t="shared" si="93"/>
        <v/>
      </c>
      <c r="I350" s="1" t="str">
        <f t="shared" si="94"/>
        <v/>
      </c>
      <c r="J350" s="6">
        <f t="shared" ca="1" si="95"/>
        <v>-1.0465250416810857E-2</v>
      </c>
      <c r="K350" s="5" t="str">
        <f t="shared" ca="1" si="96"/>
        <v/>
      </c>
      <c r="L350" s="5" t="str">
        <f t="shared" ca="1" si="97"/>
        <v/>
      </c>
    </row>
    <row r="351" spans="2:12" x14ac:dyDescent="0.25">
      <c r="B351" s="7">
        <v>15</v>
      </c>
      <c r="C351" s="7">
        <v>18</v>
      </c>
      <c r="D351" s="1">
        <f t="shared" ca="1" si="98"/>
        <v>34910.639805335697</v>
      </c>
      <c r="E351" s="1">
        <f t="shared" ca="1" si="99"/>
        <v>24470.867656316001</v>
      </c>
      <c r="F351" s="1">
        <f t="shared" ca="1" si="91"/>
        <v>34910.639805335697</v>
      </c>
      <c r="G351" s="1">
        <f t="shared" ca="1" si="92"/>
        <v>10439.772149019696</v>
      </c>
      <c r="H351" s="1" t="str">
        <f t="shared" si="93"/>
        <v/>
      </c>
      <c r="I351" s="1" t="str">
        <f t="shared" si="94"/>
        <v/>
      </c>
      <c r="J351" s="6">
        <f t="shared" ca="1" si="95"/>
        <v>-1.9602337160464382E-2</v>
      </c>
      <c r="K351" s="5" t="str">
        <f t="shared" ca="1" si="96"/>
        <v/>
      </c>
      <c r="L351" s="5" t="str">
        <f t="shared" ca="1" si="97"/>
        <v/>
      </c>
    </row>
    <row r="352" spans="2:12" x14ac:dyDescent="0.25">
      <c r="B352" s="7">
        <v>15</v>
      </c>
      <c r="C352" s="7">
        <v>19</v>
      </c>
      <c r="D352" s="1">
        <f t="shared" ca="1" si="98"/>
        <v>26.1249572201951</v>
      </c>
      <c r="E352" s="1">
        <f t="shared" ca="1" si="99"/>
        <v>19.033870390194199</v>
      </c>
      <c r="F352" s="1">
        <f t="shared" ca="1" si="91"/>
        <v>26.1249572201951</v>
      </c>
      <c r="G352" s="1">
        <f t="shared" ca="1" si="92"/>
        <v>7.0910868300009007</v>
      </c>
      <c r="H352" s="1" t="str">
        <f t="shared" si="93"/>
        <v/>
      </c>
      <c r="I352" s="1" t="str">
        <f t="shared" si="94"/>
        <v/>
      </c>
      <c r="J352" s="6">
        <f t="shared" ca="1" si="95"/>
        <v>9.7801143147194344E-4</v>
      </c>
      <c r="K352" s="5" t="str">
        <f t="shared" ca="1" si="96"/>
        <v/>
      </c>
      <c r="L352" s="5" t="str">
        <f t="shared" ca="1" si="97"/>
        <v/>
      </c>
    </row>
    <row r="353" spans="2:12" x14ac:dyDescent="0.25">
      <c r="B353" s="7">
        <v>15</v>
      </c>
      <c r="C353" s="7">
        <v>20</v>
      </c>
      <c r="D353" s="1">
        <f t="shared" ca="1" si="98"/>
        <v>52311.825455097001</v>
      </c>
      <c r="E353" s="1">
        <f t="shared" ca="1" si="99"/>
        <v>37696.560396655703</v>
      </c>
      <c r="F353" s="1">
        <f t="shared" si="91"/>
        <v>0</v>
      </c>
      <c r="G353" s="1" t="str">
        <f t="shared" si="92"/>
        <v/>
      </c>
      <c r="H353" s="1" t="str">
        <f t="shared" si="93"/>
        <v/>
      </c>
      <c r="I353" s="1">
        <f t="shared" ca="1" si="94"/>
        <v>52311.825455097001</v>
      </c>
      <c r="J353" s="6">
        <f t="shared" ca="1" si="95"/>
        <v>-1.2895425694802488E-2</v>
      </c>
      <c r="K353" s="5" t="str">
        <f t="shared" si="96"/>
        <v/>
      </c>
      <c r="L353" s="5" t="str">
        <f t="shared" si="97"/>
        <v/>
      </c>
    </row>
    <row r="354" spans="2:12" x14ac:dyDescent="0.25">
      <c r="B354" s="7">
        <v>16</v>
      </c>
      <c r="C354" s="7">
        <v>1</v>
      </c>
      <c r="D354" s="1">
        <f t="shared" ca="1" si="98"/>
        <v>110736.48633385501</v>
      </c>
      <c r="E354" s="1">
        <f t="shared" ca="1" si="99"/>
        <v>82681.428313329205</v>
      </c>
      <c r="F354" s="1">
        <f t="shared" ca="1" si="91"/>
        <v>110736.48633385501</v>
      </c>
      <c r="G354" s="1">
        <f t="shared" ca="1" si="92"/>
        <v>28055.058020525801</v>
      </c>
      <c r="H354" s="1" t="str">
        <f t="shared" si="93"/>
        <v/>
      </c>
      <c r="I354" s="1" t="str">
        <f t="shared" si="94"/>
        <v/>
      </c>
      <c r="J354" s="6">
        <f t="shared" ca="1" si="95"/>
        <v>-2.925768943876194E-2</v>
      </c>
      <c r="K354" s="5" t="str">
        <f t="shared" ca="1" si="96"/>
        <v/>
      </c>
      <c r="L354" s="5" t="str">
        <f t="shared" ca="1" si="97"/>
        <v/>
      </c>
    </row>
    <row r="355" spans="2:12" x14ac:dyDescent="0.25">
      <c r="B355" s="7">
        <v>16</v>
      </c>
      <c r="C355" s="7">
        <v>2</v>
      </c>
      <c r="D355" s="1">
        <f t="shared" ca="1" si="98"/>
        <v>193434.90877670899</v>
      </c>
      <c r="E355" s="1">
        <f t="shared" ca="1" si="99"/>
        <v>161304.497670424</v>
      </c>
      <c r="F355" s="1">
        <f t="shared" ca="1" si="91"/>
        <v>193434.90877670899</v>
      </c>
      <c r="G355" s="1">
        <f t="shared" ca="1" si="92"/>
        <v>32130.411106284999</v>
      </c>
      <c r="H355" s="1" t="str">
        <f t="shared" si="93"/>
        <v/>
      </c>
      <c r="I355" s="1" t="str">
        <f t="shared" si="94"/>
        <v/>
      </c>
      <c r="J355" s="6">
        <f t="shared" ca="1" si="95"/>
        <v>-7.7119615181240444E-3</v>
      </c>
      <c r="K355" s="5" t="str">
        <f t="shared" ca="1" si="96"/>
        <v/>
      </c>
      <c r="L355" s="5" t="str">
        <f t="shared" ca="1" si="97"/>
        <v/>
      </c>
    </row>
    <row r="356" spans="2:12" x14ac:dyDescent="0.25">
      <c r="B356" s="7">
        <v>16</v>
      </c>
      <c r="C356" s="7">
        <v>3</v>
      </c>
      <c r="D356" s="1">
        <f t="shared" ca="1" si="98"/>
        <v>62214.887926957199</v>
      </c>
      <c r="E356" s="1">
        <f t="shared" ca="1" si="99"/>
        <v>56791.861951230298</v>
      </c>
      <c r="F356" s="1">
        <f t="shared" ca="1" si="91"/>
        <v>62214.887926957199</v>
      </c>
      <c r="G356" s="1">
        <f t="shared" ca="1" si="92"/>
        <v>5423.0259757269014</v>
      </c>
      <c r="H356" s="1" t="str">
        <f t="shared" si="93"/>
        <v/>
      </c>
      <c r="I356" s="1" t="str">
        <f t="shared" si="94"/>
        <v/>
      </c>
      <c r="J356" s="6">
        <f t="shared" ca="1" si="95"/>
        <v>-6.527601111058128E-3</v>
      </c>
      <c r="K356" s="5" t="str">
        <f t="shared" ca="1" si="96"/>
        <v/>
      </c>
      <c r="L356" s="5" t="str">
        <f t="shared" ca="1" si="97"/>
        <v/>
      </c>
    </row>
    <row r="357" spans="2:12" x14ac:dyDescent="0.25">
      <c r="B357" s="7">
        <v>16</v>
      </c>
      <c r="C357" s="7">
        <v>4</v>
      </c>
      <c r="D357" s="1">
        <f t="shared" ca="1" si="98"/>
        <v>250527.12104595799</v>
      </c>
      <c r="E357" s="1">
        <f t="shared" ca="1" si="99"/>
        <v>223382.95409236301</v>
      </c>
      <c r="F357" s="1">
        <f t="shared" ca="1" si="91"/>
        <v>250527.12104595799</v>
      </c>
      <c r="G357" s="1">
        <f t="shared" ca="1" si="92"/>
        <v>27144.166953594977</v>
      </c>
      <c r="H357" s="1" t="str">
        <f t="shared" si="93"/>
        <v/>
      </c>
      <c r="I357" s="1" t="str">
        <f t="shared" si="94"/>
        <v/>
      </c>
      <c r="J357" s="6">
        <f t="shared" ca="1" si="95"/>
        <v>8.0033896879067468E-3</v>
      </c>
      <c r="K357" s="5" t="str">
        <f t="shared" ca="1" si="96"/>
        <v/>
      </c>
      <c r="L357" s="5" t="str">
        <f t="shared" ca="1" si="97"/>
        <v/>
      </c>
    </row>
    <row r="358" spans="2:12" x14ac:dyDescent="0.25">
      <c r="B358" s="7">
        <v>16</v>
      </c>
      <c r="C358" s="7">
        <v>5</v>
      </c>
      <c r="D358" s="1">
        <f t="shared" ca="1" si="98"/>
        <v>730108.83679710596</v>
      </c>
      <c r="E358" s="1">
        <f t="shared" ca="1" si="99"/>
        <v>709920.03729361598</v>
      </c>
      <c r="F358" s="1">
        <f t="shared" ca="1" si="91"/>
        <v>730108.83679710596</v>
      </c>
      <c r="G358" s="1">
        <f t="shared" ca="1" si="92"/>
        <v>20188.79950348998</v>
      </c>
      <c r="H358" s="1" t="str">
        <f t="shared" si="93"/>
        <v/>
      </c>
      <c r="I358" s="1" t="str">
        <f t="shared" si="94"/>
        <v/>
      </c>
      <c r="J358" s="6">
        <f t="shared" ca="1" si="95"/>
        <v>-1.3473378695130545E-3</v>
      </c>
      <c r="K358" s="5">
        <f t="shared" ca="1" si="96"/>
        <v>2.7651767087295723E-2</v>
      </c>
      <c r="L358" s="5">
        <f t="shared" ca="1" si="97"/>
        <v>-1.3473378695130545E-3</v>
      </c>
    </row>
    <row r="359" spans="2:12" x14ac:dyDescent="0.25">
      <c r="B359" s="7">
        <v>16</v>
      </c>
      <c r="C359" s="7">
        <v>6</v>
      </c>
      <c r="D359" s="1">
        <f t="shared" ca="1" si="98"/>
        <v>291500.48671167402</v>
      </c>
      <c r="E359" s="1">
        <f t="shared" ca="1" si="99"/>
        <v>271640.58203610702</v>
      </c>
      <c r="F359" s="1">
        <f t="shared" ca="1" si="91"/>
        <v>291500.48671167402</v>
      </c>
      <c r="G359" s="1">
        <f t="shared" ca="1" si="92"/>
        <v>19859.904675566999</v>
      </c>
      <c r="H359" s="1" t="str">
        <f t="shared" si="93"/>
        <v/>
      </c>
      <c r="I359" s="1" t="str">
        <f t="shared" si="94"/>
        <v/>
      </c>
      <c r="J359" s="6">
        <f t="shared" ca="1" si="95"/>
        <v>-4.9922261175909749E-3</v>
      </c>
      <c r="K359" s="5" t="str">
        <f t="shared" ca="1" si="96"/>
        <v/>
      </c>
      <c r="L359" s="5" t="str">
        <f t="shared" ca="1" si="97"/>
        <v/>
      </c>
    </row>
    <row r="360" spans="2:12" x14ac:dyDescent="0.25">
      <c r="B360" s="7">
        <v>16</v>
      </c>
      <c r="C360" s="7">
        <v>7</v>
      </c>
      <c r="D360" s="1">
        <f t="shared" ca="1" si="98"/>
        <v>196630.56682750699</v>
      </c>
      <c r="E360" s="1">
        <f t="shared" ca="1" si="99"/>
        <v>174505.06029333701</v>
      </c>
      <c r="F360" s="1">
        <f t="shared" ca="1" si="91"/>
        <v>196630.56682750699</v>
      </c>
      <c r="G360" s="1">
        <f t="shared" ca="1" si="92"/>
        <v>22125.506534169981</v>
      </c>
      <c r="H360" s="1" t="str">
        <f t="shared" si="93"/>
        <v/>
      </c>
      <c r="I360" s="1" t="str">
        <f t="shared" si="94"/>
        <v/>
      </c>
      <c r="J360" s="6">
        <f t="shared" ca="1" si="95"/>
        <v>-6.1787634850550008E-3</v>
      </c>
      <c r="K360" s="5" t="str">
        <f t="shared" ca="1" si="96"/>
        <v/>
      </c>
      <c r="L360" s="5" t="str">
        <f t="shared" ca="1" si="97"/>
        <v/>
      </c>
    </row>
    <row r="361" spans="2:12" x14ac:dyDescent="0.25">
      <c r="B361" s="7">
        <v>16</v>
      </c>
      <c r="C361" s="7">
        <v>8</v>
      </c>
      <c r="D361" s="1">
        <f t="shared" ca="1" si="98"/>
        <v>371920.49293548602</v>
      </c>
      <c r="E361" s="1">
        <f t="shared" ca="1" si="99"/>
        <v>289776.97353961802</v>
      </c>
      <c r="F361" s="1">
        <f t="shared" ca="1" si="91"/>
        <v>371920.49293548602</v>
      </c>
      <c r="G361" s="1">
        <f t="shared" ca="1" si="92"/>
        <v>82143.519395868003</v>
      </c>
      <c r="H361" s="1" t="str">
        <f t="shared" si="93"/>
        <v/>
      </c>
      <c r="I361" s="1" t="str">
        <f t="shared" si="94"/>
        <v/>
      </c>
      <c r="J361" s="6">
        <f t="shared" ca="1" si="95"/>
        <v>-1.6839582388215951E-2</v>
      </c>
      <c r="K361" s="5" t="str">
        <f t="shared" ca="1" si="96"/>
        <v/>
      </c>
      <c r="L361" s="5" t="str">
        <f t="shared" ca="1" si="97"/>
        <v/>
      </c>
    </row>
    <row r="362" spans="2:12" x14ac:dyDescent="0.25">
      <c r="B362" s="7">
        <v>16</v>
      </c>
      <c r="C362" s="7">
        <v>9</v>
      </c>
      <c r="D362" s="1">
        <f t="shared" ca="1" si="98"/>
        <v>1507671.11569051</v>
      </c>
      <c r="E362" s="1">
        <f t="shared" ca="1" si="99"/>
        <v>1435482.4933501701</v>
      </c>
      <c r="F362" s="1">
        <f t="shared" ca="1" si="91"/>
        <v>1507671.11569051</v>
      </c>
      <c r="G362" s="1">
        <f t="shared" ca="1" si="92"/>
        <v>72188.622340339934</v>
      </c>
      <c r="H362" s="1" t="str">
        <f t="shared" si="93"/>
        <v/>
      </c>
      <c r="I362" s="1" t="str">
        <f t="shared" si="94"/>
        <v/>
      </c>
      <c r="J362" s="6">
        <f t="shared" ca="1" si="95"/>
        <v>-7.1001372162657781E-3</v>
      </c>
      <c r="K362" s="5">
        <f t="shared" ca="1" si="96"/>
        <v>4.7880881704945116E-2</v>
      </c>
      <c r="L362" s="5">
        <f t="shared" ca="1" si="97"/>
        <v>-7.1001372162657781E-3</v>
      </c>
    </row>
    <row r="363" spans="2:12" x14ac:dyDescent="0.25">
      <c r="B363" s="7">
        <v>16</v>
      </c>
      <c r="C363" s="7">
        <v>10</v>
      </c>
      <c r="D363" s="1">
        <f t="shared" ca="1" si="98"/>
        <v>261714.617941006</v>
      </c>
      <c r="E363" s="1">
        <f t="shared" ca="1" si="99"/>
        <v>213984.02999005301</v>
      </c>
      <c r="F363" s="1">
        <f t="shared" ca="1" si="91"/>
        <v>261714.617941006</v>
      </c>
      <c r="G363" s="1">
        <f t="shared" ca="1" si="92"/>
        <v>47730.587950952991</v>
      </c>
      <c r="H363" s="1" t="str">
        <f t="shared" si="93"/>
        <v/>
      </c>
      <c r="I363" s="1" t="str">
        <f t="shared" si="94"/>
        <v/>
      </c>
      <c r="J363" s="6">
        <f t="shared" ca="1" si="95"/>
        <v>-2.0000432346357459E-2</v>
      </c>
      <c r="K363" s="5" t="str">
        <f t="shared" ca="1" si="96"/>
        <v/>
      </c>
      <c r="L363" s="5" t="str">
        <f t="shared" ca="1" si="97"/>
        <v/>
      </c>
    </row>
    <row r="364" spans="2:12" x14ac:dyDescent="0.25">
      <c r="B364" s="7">
        <v>16</v>
      </c>
      <c r="C364" s="7">
        <v>11</v>
      </c>
      <c r="D364" s="1">
        <f t="shared" ca="1" si="98"/>
        <v>16357.76440776</v>
      </c>
      <c r="E364" s="1">
        <f t="shared" ca="1" si="99"/>
        <v>14663.6497845798</v>
      </c>
      <c r="F364" s="1">
        <f t="shared" ca="1" si="91"/>
        <v>16357.76440776</v>
      </c>
      <c r="G364" s="1">
        <f t="shared" ca="1" si="92"/>
        <v>1694.1146231801995</v>
      </c>
      <c r="H364" s="1" t="str">
        <f t="shared" si="93"/>
        <v/>
      </c>
      <c r="I364" s="1" t="str">
        <f t="shared" si="94"/>
        <v/>
      </c>
      <c r="J364" s="6">
        <f t="shared" ca="1" si="95"/>
        <v>2.5154307830874866E-2</v>
      </c>
      <c r="K364" s="5" t="str">
        <f t="shared" ca="1" si="96"/>
        <v/>
      </c>
      <c r="L364" s="5" t="str">
        <f t="shared" ca="1" si="97"/>
        <v/>
      </c>
    </row>
    <row r="365" spans="2:12" x14ac:dyDescent="0.25">
      <c r="B365" s="7">
        <v>16</v>
      </c>
      <c r="C365" s="7">
        <v>12</v>
      </c>
      <c r="D365" s="1">
        <f t="shared" ca="1" si="98"/>
        <v>51759.346071071399</v>
      </c>
      <c r="E365" s="1">
        <f t="shared" ca="1" si="99"/>
        <v>48973.042687810601</v>
      </c>
      <c r="F365" s="1">
        <f t="shared" ca="1" si="91"/>
        <v>51759.346071071399</v>
      </c>
      <c r="G365" s="1">
        <f t="shared" ca="1" si="92"/>
        <v>2786.303383260798</v>
      </c>
      <c r="H365" s="1" t="str">
        <f t="shared" si="93"/>
        <v/>
      </c>
      <c r="I365" s="1" t="str">
        <f t="shared" si="94"/>
        <v/>
      </c>
      <c r="J365" s="6">
        <f t="shared" ca="1" si="95"/>
        <v>-6.4203101432611558E-3</v>
      </c>
      <c r="K365" s="5" t="str">
        <f t="shared" ca="1" si="96"/>
        <v/>
      </c>
      <c r="L365" s="5" t="str">
        <f t="shared" ca="1" si="97"/>
        <v/>
      </c>
    </row>
    <row r="366" spans="2:12" x14ac:dyDescent="0.25">
      <c r="B366" s="7">
        <v>16</v>
      </c>
      <c r="C366" s="7">
        <v>13</v>
      </c>
      <c r="D366" s="1">
        <f t="shared" ca="1" si="98"/>
        <v>31059.274791104301</v>
      </c>
      <c r="E366" s="1">
        <f t="shared" ca="1" si="99"/>
        <v>29357.639005746401</v>
      </c>
      <c r="F366" s="1">
        <f t="shared" ca="1" si="91"/>
        <v>31059.274791104301</v>
      </c>
      <c r="G366" s="1">
        <f t="shared" ca="1" si="92"/>
        <v>1701.6357853578993</v>
      </c>
      <c r="H366" s="1" t="str">
        <f t="shared" si="93"/>
        <v/>
      </c>
      <c r="I366" s="1" t="str">
        <f t="shared" si="94"/>
        <v/>
      </c>
      <c r="J366" s="6">
        <f t="shared" ca="1" si="95"/>
        <v>-2.0893724306000386E-3</v>
      </c>
      <c r="K366" s="5" t="str">
        <f t="shared" ca="1" si="96"/>
        <v/>
      </c>
      <c r="L366" s="5" t="str">
        <f t="shared" ca="1" si="97"/>
        <v/>
      </c>
    </row>
    <row r="367" spans="2:12" x14ac:dyDescent="0.25">
      <c r="B367" s="7">
        <v>16</v>
      </c>
      <c r="C367" s="7">
        <v>14</v>
      </c>
      <c r="D367" s="1">
        <f t="shared" ca="1" si="98"/>
        <v>12863.8395708525</v>
      </c>
      <c r="E367" s="1">
        <f t="shared" ca="1" si="99"/>
        <v>9856.9898202477907</v>
      </c>
      <c r="F367" s="1">
        <f t="shared" ca="1" si="91"/>
        <v>12863.8395708525</v>
      </c>
      <c r="G367" s="1">
        <f t="shared" ca="1" si="92"/>
        <v>3006.8497506047097</v>
      </c>
      <c r="H367" s="1" t="str">
        <f t="shared" si="93"/>
        <v/>
      </c>
      <c r="I367" s="1" t="str">
        <f t="shared" si="94"/>
        <v/>
      </c>
      <c r="J367" s="6">
        <f t="shared" ca="1" si="95"/>
        <v>8.2013151465673752E-3</v>
      </c>
      <c r="K367" s="5" t="str">
        <f t="shared" ca="1" si="96"/>
        <v/>
      </c>
      <c r="L367" s="5" t="str">
        <f t="shared" ca="1" si="97"/>
        <v/>
      </c>
    </row>
    <row r="368" spans="2:12" x14ac:dyDescent="0.25">
      <c r="B368" s="7">
        <v>16</v>
      </c>
      <c r="C368" s="7">
        <v>15</v>
      </c>
      <c r="D368" s="1">
        <f t="shared" ca="1" si="98"/>
        <v>13095.134953233501</v>
      </c>
      <c r="E368" s="1">
        <f t="shared" ca="1" si="99"/>
        <v>12840.111856801301</v>
      </c>
      <c r="F368" s="1">
        <f t="shared" ca="1" si="91"/>
        <v>13095.134953233501</v>
      </c>
      <c r="G368" s="1">
        <f t="shared" ca="1" si="92"/>
        <v>255.02309643219996</v>
      </c>
      <c r="H368" s="1" t="str">
        <f t="shared" si="93"/>
        <v/>
      </c>
      <c r="I368" s="1" t="str">
        <f t="shared" si="94"/>
        <v/>
      </c>
      <c r="J368" s="6">
        <f t="shared" ca="1" si="95"/>
        <v>-5.1935518799363248E-4</v>
      </c>
      <c r="K368" s="5" t="str">
        <f t="shared" ca="1" si="96"/>
        <v/>
      </c>
      <c r="L368" s="5" t="str">
        <f t="shared" ca="1" si="97"/>
        <v/>
      </c>
    </row>
    <row r="369" spans="1:12" x14ac:dyDescent="0.25">
      <c r="A369" s="7" t="b">
        <v>1</v>
      </c>
      <c r="B369" s="7">
        <v>16</v>
      </c>
      <c r="C369" s="7">
        <v>16</v>
      </c>
      <c r="D369" s="1">
        <f t="shared" ca="1" si="98"/>
        <v>528751.719695837</v>
      </c>
      <c r="E369" s="1">
        <f t="shared" ca="1" si="99"/>
        <v>483797.64166121901</v>
      </c>
      <c r="F369" s="1">
        <f t="shared" si="91"/>
        <v>0</v>
      </c>
      <c r="G369" s="1" t="str">
        <f t="shared" si="92"/>
        <v/>
      </c>
      <c r="H369" s="1">
        <f t="shared" ca="1" si="93"/>
        <v>528751.719695837</v>
      </c>
      <c r="I369" s="1" t="str">
        <f t="shared" si="94"/>
        <v/>
      </c>
      <c r="J369" s="6">
        <f t="shared" ca="1" si="95"/>
        <v>-2.145784189263223E-2</v>
      </c>
      <c r="K369" s="5" t="str">
        <f t="shared" si="96"/>
        <v/>
      </c>
      <c r="L369" s="5" t="str">
        <f t="shared" si="97"/>
        <v/>
      </c>
    </row>
    <row r="370" spans="1:12" x14ac:dyDescent="0.25">
      <c r="B370" s="7">
        <v>16</v>
      </c>
      <c r="C370" s="7">
        <v>17</v>
      </c>
      <c r="D370" s="1">
        <f t="shared" ca="1" si="98"/>
        <v>114933.146556887</v>
      </c>
      <c r="E370" s="1">
        <f t="shared" ca="1" si="99"/>
        <v>104786.867838356</v>
      </c>
      <c r="F370" s="1">
        <f t="shared" ca="1" si="91"/>
        <v>114933.146556887</v>
      </c>
      <c r="G370" s="1">
        <f t="shared" ca="1" si="92"/>
        <v>10146.278718531001</v>
      </c>
      <c r="H370" s="1" t="str">
        <f t="shared" si="93"/>
        <v/>
      </c>
      <c r="I370" s="1" t="str">
        <f t="shared" si="94"/>
        <v/>
      </c>
      <c r="J370" s="6">
        <f t="shared" ca="1" si="95"/>
        <v>-1.20994117644504E-2</v>
      </c>
      <c r="K370" s="5" t="str">
        <f t="shared" ca="1" si="96"/>
        <v/>
      </c>
      <c r="L370" s="5" t="str">
        <f t="shared" ca="1" si="97"/>
        <v/>
      </c>
    </row>
    <row r="371" spans="1:12" x14ac:dyDescent="0.25">
      <c r="B371" s="7">
        <v>16</v>
      </c>
      <c r="C371" s="7">
        <v>18</v>
      </c>
      <c r="D371" s="1">
        <f t="shared" ca="1" si="98"/>
        <v>1732472.32979406</v>
      </c>
      <c r="E371" s="1">
        <f t="shared" ca="1" si="99"/>
        <v>1616703.3363518601</v>
      </c>
      <c r="F371" s="1">
        <f t="shared" ca="1" si="91"/>
        <v>1732472.32979406</v>
      </c>
      <c r="G371" s="1">
        <f t="shared" ca="1" si="92"/>
        <v>115768.99344219989</v>
      </c>
      <c r="H371" s="1" t="str">
        <f t="shared" si="93"/>
        <v/>
      </c>
      <c r="I371" s="1" t="str">
        <f t="shared" si="94"/>
        <v/>
      </c>
      <c r="J371" s="6">
        <f t="shared" ca="1" si="95"/>
        <v>-1.8809278751774051E-2</v>
      </c>
      <c r="K371" s="5">
        <f t="shared" ca="1" si="96"/>
        <v>6.6822997084150501E-2</v>
      </c>
      <c r="L371" s="5">
        <f t="shared" ca="1" si="97"/>
        <v>-1.8809278751774051E-2</v>
      </c>
    </row>
    <row r="372" spans="1:12" x14ac:dyDescent="0.25">
      <c r="B372" s="7">
        <v>16</v>
      </c>
      <c r="C372" s="7">
        <v>19</v>
      </c>
      <c r="D372" s="1">
        <f t="shared" ca="1" si="98"/>
        <v>7057.3463116195499</v>
      </c>
      <c r="E372" s="1">
        <f t="shared" ca="1" si="99"/>
        <v>6740.0810281918202</v>
      </c>
      <c r="F372" s="1">
        <f t="shared" ca="1" si="91"/>
        <v>7057.3463116195499</v>
      </c>
      <c r="G372" s="1">
        <f t="shared" ca="1" si="92"/>
        <v>317.26528342772963</v>
      </c>
      <c r="H372" s="1" t="str">
        <f t="shared" si="93"/>
        <v/>
      </c>
      <c r="I372" s="1" t="str">
        <f t="shared" si="94"/>
        <v/>
      </c>
      <c r="J372" s="6">
        <f t="shared" ca="1" si="95"/>
        <v>-1.9712065526145597E-3</v>
      </c>
      <c r="K372" s="5" t="str">
        <f t="shared" ca="1" si="96"/>
        <v/>
      </c>
      <c r="L372" s="5" t="str">
        <f t="shared" ca="1" si="97"/>
        <v/>
      </c>
    </row>
    <row r="373" spans="1:12" x14ac:dyDescent="0.25">
      <c r="B373" s="7">
        <v>16</v>
      </c>
      <c r="C373" s="7">
        <v>20</v>
      </c>
      <c r="D373" s="1">
        <f t="shared" ca="1" si="98"/>
        <v>1821970.40559489</v>
      </c>
      <c r="E373" s="1">
        <f t="shared" ca="1" si="99"/>
        <v>1752250.19238489</v>
      </c>
      <c r="F373" s="1">
        <f t="shared" si="91"/>
        <v>0</v>
      </c>
      <c r="G373" s="1" t="str">
        <f t="shared" si="92"/>
        <v/>
      </c>
      <c r="H373" s="1" t="str">
        <f t="shared" si="93"/>
        <v/>
      </c>
      <c r="I373" s="1">
        <f t="shared" ca="1" si="94"/>
        <v>1821970.40559489</v>
      </c>
      <c r="J373" s="6">
        <f t="shared" ca="1" si="95"/>
        <v>-8.2058692775921257E-3</v>
      </c>
      <c r="K373" s="5" t="str">
        <f t="shared" si="96"/>
        <v/>
      </c>
      <c r="L373" s="5" t="str">
        <f t="shared" si="97"/>
        <v/>
      </c>
    </row>
    <row r="374" spans="1:12" x14ac:dyDescent="0.25">
      <c r="B374" s="7">
        <v>17</v>
      </c>
      <c r="C374" s="7">
        <v>1</v>
      </c>
      <c r="D374" s="1">
        <f t="shared" ca="1" si="98"/>
        <v>135048.39106563001</v>
      </c>
      <c r="E374" s="1">
        <f t="shared" ca="1" si="99"/>
        <v>105898.272345106</v>
      </c>
      <c r="F374" s="1">
        <f t="shared" ca="1" si="91"/>
        <v>135048.39106563001</v>
      </c>
      <c r="G374" s="1">
        <f t="shared" ca="1" si="92"/>
        <v>29150.118720524013</v>
      </c>
      <c r="H374" s="1" t="str">
        <f t="shared" si="93"/>
        <v/>
      </c>
      <c r="I374" s="1" t="str">
        <f t="shared" si="94"/>
        <v/>
      </c>
      <c r="J374" s="6">
        <f t="shared" ca="1" si="95"/>
        <v>-2.7488333970578833E-2</v>
      </c>
      <c r="K374" s="5" t="str">
        <f t="shared" ref="K374:K413" ca="1" si="100">IF(F374&gt;criteriaEU,G374/D374,"")</f>
        <v/>
      </c>
      <c r="L374" s="5" t="str">
        <f t="shared" ref="L374:L413" ca="1" si="101">IF(K374&lt;&gt;"",J374,"")</f>
        <v/>
      </c>
    </row>
    <row r="375" spans="1:12" x14ac:dyDescent="0.25">
      <c r="B375" s="7">
        <v>17</v>
      </c>
      <c r="C375" s="7">
        <v>2</v>
      </c>
      <c r="D375" s="1">
        <f t="shared" ref="D375:D413" ca="1" si="102">INDIRECT(ADDRESS(C375+4,B375+1,,,))</f>
        <v>1008247.4597647</v>
      </c>
      <c r="E375" s="1">
        <f t="shared" ref="E375:E413" ca="1" si="103">INDIRECT(ADDRESS(C375+27,B375+1,,,))</f>
        <v>868046.00288984296</v>
      </c>
      <c r="F375" s="1">
        <f t="shared" ref="F375:F413" ca="1" si="104">IF($A375,0,IF($C375&lt;20,D375,0))</f>
        <v>1008247.4597647</v>
      </c>
      <c r="G375" s="1">
        <f t="shared" ca="1" si="92"/>
        <v>140201.45687485707</v>
      </c>
      <c r="H375" s="1" t="str">
        <f t="shared" ref="H375:H413" si="105">IF(A375,D375,"")</f>
        <v/>
      </c>
      <c r="I375" s="1" t="str">
        <f t="shared" ref="I375:I413" si="106">IF(C375=20,D375,"")</f>
        <v/>
      </c>
      <c r="J375" s="6">
        <f t="shared" ref="J375:J413" ca="1" si="107">INDIRECT(ADDRESS(C375+27,B375+61,,,))</f>
        <v>-6.4396234653011589E-3</v>
      </c>
      <c r="K375" s="5">
        <f t="shared" ca="1" si="100"/>
        <v>0.13905460957727245</v>
      </c>
      <c r="L375" s="5">
        <f t="shared" ca="1" si="101"/>
        <v>-6.4396234653011589E-3</v>
      </c>
    </row>
    <row r="376" spans="1:12" x14ac:dyDescent="0.25">
      <c r="B376" s="7">
        <v>17</v>
      </c>
      <c r="C376" s="7">
        <v>3</v>
      </c>
      <c r="D376" s="1">
        <f t="shared" ca="1" si="102"/>
        <v>23449.774301658101</v>
      </c>
      <c r="E376" s="1">
        <f t="shared" ca="1" si="103"/>
        <v>22019.550081542598</v>
      </c>
      <c r="F376" s="1">
        <f t="shared" ca="1" si="104"/>
        <v>23449.774301658101</v>
      </c>
      <c r="G376" s="1">
        <f t="shared" ref="G376:G413" ca="1" si="108">IF($A376,"",IF($C376&lt;20,D376-E376,""))</f>
        <v>1430.2242201155022</v>
      </c>
      <c r="H376" s="1" t="str">
        <f t="shared" si="105"/>
        <v/>
      </c>
      <c r="I376" s="1" t="str">
        <f t="shared" si="106"/>
        <v/>
      </c>
      <c r="J376" s="6">
        <f t="shared" ca="1" si="107"/>
        <v>-8.8920271873495303E-3</v>
      </c>
      <c r="K376" s="5" t="str">
        <f t="shared" ca="1" si="100"/>
        <v/>
      </c>
      <c r="L376" s="5" t="str">
        <f t="shared" ca="1" si="101"/>
        <v/>
      </c>
    </row>
    <row r="377" spans="1:12" x14ac:dyDescent="0.25">
      <c r="B377" s="7">
        <v>17</v>
      </c>
      <c r="C377" s="7">
        <v>4</v>
      </c>
      <c r="D377" s="1">
        <f t="shared" ca="1" si="102"/>
        <v>15604.858018761901</v>
      </c>
      <c r="E377" s="1">
        <f t="shared" ca="1" si="103"/>
        <v>13769.219664128101</v>
      </c>
      <c r="F377" s="1">
        <f t="shared" ca="1" si="104"/>
        <v>15604.858018761901</v>
      </c>
      <c r="G377" s="1">
        <f t="shared" ca="1" si="108"/>
        <v>1835.6383546338002</v>
      </c>
      <c r="H377" s="1" t="str">
        <f t="shared" si="105"/>
        <v/>
      </c>
      <c r="I377" s="1" t="str">
        <f t="shared" si="106"/>
        <v/>
      </c>
      <c r="J377" s="6">
        <f t="shared" ca="1" si="107"/>
        <v>4.1290216744116282E-3</v>
      </c>
      <c r="K377" s="5" t="str">
        <f t="shared" ca="1" si="100"/>
        <v/>
      </c>
      <c r="L377" s="5" t="str">
        <f t="shared" ca="1" si="101"/>
        <v/>
      </c>
    </row>
    <row r="378" spans="1:12" x14ac:dyDescent="0.25">
      <c r="B378" s="7">
        <v>17</v>
      </c>
      <c r="C378" s="7">
        <v>5</v>
      </c>
      <c r="D378" s="1">
        <f t="shared" ca="1" si="102"/>
        <v>154796.14472619299</v>
      </c>
      <c r="E378" s="1">
        <f t="shared" ca="1" si="103"/>
        <v>152558.56188197099</v>
      </c>
      <c r="F378" s="1">
        <f t="shared" ca="1" si="104"/>
        <v>154796.14472619299</v>
      </c>
      <c r="G378" s="1">
        <f t="shared" ca="1" si="108"/>
        <v>2237.5828442219936</v>
      </c>
      <c r="H378" s="1" t="str">
        <f t="shared" si="105"/>
        <v/>
      </c>
      <c r="I378" s="1" t="str">
        <f t="shared" si="106"/>
        <v/>
      </c>
      <c r="J378" s="6">
        <f t="shared" ca="1" si="107"/>
        <v>-1.9932158716502442E-3</v>
      </c>
      <c r="K378" s="5" t="str">
        <f t="shared" ca="1" si="100"/>
        <v/>
      </c>
      <c r="L378" s="5" t="str">
        <f t="shared" ca="1" si="101"/>
        <v/>
      </c>
    </row>
    <row r="379" spans="1:12" x14ac:dyDescent="0.25">
      <c r="B379" s="7">
        <v>17</v>
      </c>
      <c r="C379" s="7">
        <v>6</v>
      </c>
      <c r="D379" s="1">
        <f t="shared" ca="1" si="102"/>
        <v>17113.1642284751</v>
      </c>
      <c r="E379" s="1">
        <f t="shared" ca="1" si="103"/>
        <v>16040.298167028899</v>
      </c>
      <c r="F379" s="1">
        <f t="shared" ca="1" si="104"/>
        <v>17113.1642284751</v>
      </c>
      <c r="G379" s="1">
        <f t="shared" ca="1" si="108"/>
        <v>1072.8660614462005</v>
      </c>
      <c r="H379" s="1" t="str">
        <f t="shared" si="105"/>
        <v/>
      </c>
      <c r="I379" s="1" t="str">
        <f t="shared" si="106"/>
        <v/>
      </c>
      <c r="J379" s="6">
        <f t="shared" ca="1" si="107"/>
        <v>-7.5232426397301641E-3</v>
      </c>
      <c r="K379" s="5" t="str">
        <f t="shared" ca="1" si="100"/>
        <v/>
      </c>
      <c r="L379" s="5" t="str">
        <f t="shared" ca="1" si="101"/>
        <v/>
      </c>
    </row>
    <row r="380" spans="1:12" x14ac:dyDescent="0.25">
      <c r="B380" s="7">
        <v>17</v>
      </c>
      <c r="C380" s="7">
        <v>7</v>
      </c>
      <c r="D380" s="1">
        <f t="shared" ca="1" si="102"/>
        <v>24986.919058148698</v>
      </c>
      <c r="E380" s="1">
        <f t="shared" ca="1" si="103"/>
        <v>22583.896168081799</v>
      </c>
      <c r="F380" s="1">
        <f t="shared" ca="1" si="104"/>
        <v>24986.919058148698</v>
      </c>
      <c r="G380" s="1">
        <f t="shared" ca="1" si="108"/>
        <v>2403.022890066899</v>
      </c>
      <c r="H380" s="1" t="str">
        <f t="shared" si="105"/>
        <v/>
      </c>
      <c r="I380" s="1" t="str">
        <f t="shared" si="106"/>
        <v/>
      </c>
      <c r="J380" s="6">
        <f t="shared" ca="1" si="107"/>
        <v>-5.3525562422209278E-3</v>
      </c>
      <c r="K380" s="5" t="str">
        <f t="shared" ca="1" si="100"/>
        <v/>
      </c>
      <c r="L380" s="5" t="str">
        <f t="shared" ca="1" si="101"/>
        <v/>
      </c>
    </row>
    <row r="381" spans="1:12" x14ac:dyDescent="0.25">
      <c r="B381" s="7">
        <v>17</v>
      </c>
      <c r="C381" s="7">
        <v>8</v>
      </c>
      <c r="D381" s="1">
        <f t="shared" ca="1" si="102"/>
        <v>3030.1399963050699</v>
      </c>
      <c r="E381" s="1">
        <f t="shared" ca="1" si="103"/>
        <v>2439.7737650335598</v>
      </c>
      <c r="F381" s="1">
        <f t="shared" ca="1" si="104"/>
        <v>3030.1399963050699</v>
      </c>
      <c r="G381" s="1">
        <f t="shared" ca="1" si="108"/>
        <v>590.36623127151006</v>
      </c>
      <c r="H381" s="1" t="str">
        <f t="shared" si="105"/>
        <v/>
      </c>
      <c r="I381" s="1" t="str">
        <f t="shared" si="106"/>
        <v/>
      </c>
      <c r="J381" s="6">
        <f t="shared" ca="1" si="107"/>
        <v>-1.0928972291250979E-2</v>
      </c>
      <c r="K381" s="5" t="str">
        <f t="shared" ca="1" si="100"/>
        <v/>
      </c>
      <c r="L381" s="5" t="str">
        <f t="shared" ca="1" si="101"/>
        <v/>
      </c>
    </row>
    <row r="382" spans="1:12" x14ac:dyDescent="0.25">
      <c r="B382" s="7">
        <v>17</v>
      </c>
      <c r="C382" s="7">
        <v>9</v>
      </c>
      <c r="D382" s="1">
        <f t="shared" ca="1" si="102"/>
        <v>72801.922631818306</v>
      </c>
      <c r="E382" s="1">
        <f t="shared" ca="1" si="103"/>
        <v>70670.633904406306</v>
      </c>
      <c r="F382" s="1">
        <f t="shared" ca="1" si="104"/>
        <v>72801.922631818306</v>
      </c>
      <c r="G382" s="1">
        <f t="shared" ca="1" si="108"/>
        <v>2131.2887274120003</v>
      </c>
      <c r="H382" s="1" t="str">
        <f t="shared" si="105"/>
        <v/>
      </c>
      <c r="I382" s="1" t="str">
        <f t="shared" si="106"/>
        <v/>
      </c>
      <c r="J382" s="6">
        <f t="shared" ca="1" si="107"/>
        <v>-6.4914910732662371E-3</v>
      </c>
      <c r="K382" s="5" t="str">
        <f t="shared" ca="1" si="100"/>
        <v/>
      </c>
      <c r="L382" s="5" t="str">
        <f t="shared" ca="1" si="101"/>
        <v/>
      </c>
    </row>
    <row r="383" spans="1:12" x14ac:dyDescent="0.25">
      <c r="B383" s="7">
        <v>17</v>
      </c>
      <c r="C383" s="7">
        <v>10</v>
      </c>
      <c r="D383" s="1">
        <f t="shared" ca="1" si="102"/>
        <v>37327.934892200501</v>
      </c>
      <c r="E383" s="1">
        <f t="shared" ca="1" si="103"/>
        <v>29123.301387367199</v>
      </c>
      <c r="F383" s="1">
        <f t="shared" ca="1" si="104"/>
        <v>37327.934892200501</v>
      </c>
      <c r="G383" s="1">
        <f t="shared" ca="1" si="108"/>
        <v>8204.6335048333021</v>
      </c>
      <c r="H383" s="1" t="str">
        <f t="shared" si="105"/>
        <v/>
      </c>
      <c r="I383" s="1" t="str">
        <f t="shared" si="106"/>
        <v/>
      </c>
      <c r="J383" s="6">
        <f t="shared" ca="1" si="107"/>
        <v>-2.4133019974903389E-2</v>
      </c>
      <c r="K383" s="5" t="str">
        <f t="shared" ca="1" si="100"/>
        <v/>
      </c>
      <c r="L383" s="5" t="str">
        <f t="shared" ca="1" si="101"/>
        <v/>
      </c>
    </row>
    <row r="384" spans="1:12" x14ac:dyDescent="0.25">
      <c r="B384" s="7">
        <v>17</v>
      </c>
      <c r="C384" s="7">
        <v>11</v>
      </c>
      <c r="D384" s="1">
        <f t="shared" ca="1" si="102"/>
        <v>395.89081873105999</v>
      </c>
      <c r="E384" s="1">
        <f t="shared" ca="1" si="103"/>
        <v>364.405633443586</v>
      </c>
      <c r="F384" s="1">
        <f t="shared" ca="1" si="104"/>
        <v>395.89081873105999</v>
      </c>
      <c r="G384" s="1">
        <f t="shared" ca="1" si="108"/>
        <v>31.485185287473996</v>
      </c>
      <c r="H384" s="1" t="str">
        <f t="shared" si="105"/>
        <v/>
      </c>
      <c r="I384" s="1" t="str">
        <f t="shared" si="106"/>
        <v/>
      </c>
      <c r="J384" s="6">
        <f t="shared" ca="1" si="107"/>
        <v>3.021999088535901E-2</v>
      </c>
      <c r="K384" s="5" t="str">
        <f t="shared" ca="1" si="100"/>
        <v/>
      </c>
      <c r="L384" s="5" t="str">
        <f t="shared" ca="1" si="101"/>
        <v/>
      </c>
    </row>
    <row r="385" spans="1:12" x14ac:dyDescent="0.25">
      <c r="B385" s="7">
        <v>17</v>
      </c>
      <c r="C385" s="7">
        <v>12</v>
      </c>
      <c r="D385" s="1">
        <f t="shared" ca="1" si="102"/>
        <v>19847.648642987901</v>
      </c>
      <c r="E385" s="1">
        <f t="shared" ca="1" si="103"/>
        <v>18511.755628336501</v>
      </c>
      <c r="F385" s="1">
        <f t="shared" ca="1" si="104"/>
        <v>19847.648642987901</v>
      </c>
      <c r="G385" s="1">
        <f t="shared" ca="1" si="108"/>
        <v>1335.8930146513994</v>
      </c>
      <c r="H385" s="1" t="str">
        <f t="shared" si="105"/>
        <v/>
      </c>
      <c r="I385" s="1" t="str">
        <f t="shared" si="106"/>
        <v/>
      </c>
      <c r="J385" s="6">
        <f t="shared" ca="1" si="107"/>
        <v>-2.0661003964026242E-3</v>
      </c>
      <c r="K385" s="5" t="str">
        <f t="shared" ca="1" si="100"/>
        <v/>
      </c>
      <c r="L385" s="5" t="str">
        <f t="shared" ca="1" si="101"/>
        <v/>
      </c>
    </row>
    <row r="386" spans="1:12" x14ac:dyDescent="0.25">
      <c r="B386" s="7">
        <v>17</v>
      </c>
      <c r="C386" s="7">
        <v>13</v>
      </c>
      <c r="D386" s="1">
        <f t="shared" ca="1" si="102"/>
        <v>19813.7440100899</v>
      </c>
      <c r="E386" s="1">
        <f t="shared" ca="1" si="103"/>
        <v>19208.224262157</v>
      </c>
      <c r="F386" s="1">
        <f t="shared" ca="1" si="104"/>
        <v>19813.7440100899</v>
      </c>
      <c r="G386" s="1">
        <f t="shared" ca="1" si="108"/>
        <v>605.51974793289992</v>
      </c>
      <c r="H386" s="1" t="str">
        <f t="shared" si="105"/>
        <v/>
      </c>
      <c r="I386" s="1" t="str">
        <f t="shared" si="106"/>
        <v/>
      </c>
      <c r="J386" s="6">
        <f t="shared" ca="1" si="107"/>
        <v>-2.9212519109825122E-3</v>
      </c>
      <c r="K386" s="5" t="str">
        <f t="shared" ca="1" si="100"/>
        <v/>
      </c>
      <c r="L386" s="5" t="str">
        <f t="shared" ca="1" si="101"/>
        <v/>
      </c>
    </row>
    <row r="387" spans="1:12" x14ac:dyDescent="0.25">
      <c r="B387" s="7">
        <v>17</v>
      </c>
      <c r="C387" s="7">
        <v>14</v>
      </c>
      <c r="D387" s="1">
        <f t="shared" ca="1" si="102"/>
        <v>327.84414429221198</v>
      </c>
      <c r="E387" s="1">
        <f t="shared" ca="1" si="103"/>
        <v>257.62648880195701</v>
      </c>
      <c r="F387" s="1">
        <f t="shared" ca="1" si="104"/>
        <v>327.84414429221198</v>
      </c>
      <c r="G387" s="1">
        <f t="shared" ca="1" si="108"/>
        <v>70.21765549025497</v>
      </c>
      <c r="H387" s="1" t="str">
        <f t="shared" si="105"/>
        <v/>
      </c>
      <c r="I387" s="1" t="str">
        <f t="shared" si="106"/>
        <v/>
      </c>
      <c r="J387" s="6">
        <f t="shared" ca="1" si="107"/>
        <v>8.6965413965872373E-3</v>
      </c>
      <c r="K387" s="5" t="str">
        <f t="shared" ca="1" si="100"/>
        <v/>
      </c>
      <c r="L387" s="5" t="str">
        <f t="shared" ca="1" si="101"/>
        <v/>
      </c>
    </row>
    <row r="388" spans="1:12" x14ac:dyDescent="0.25">
      <c r="B388" s="7">
        <v>17</v>
      </c>
      <c r="C388" s="7">
        <v>15</v>
      </c>
      <c r="D388" s="1">
        <f t="shared" ca="1" si="102"/>
        <v>238.52737925270799</v>
      </c>
      <c r="E388" s="1">
        <f t="shared" ca="1" si="103"/>
        <v>232.06957465089101</v>
      </c>
      <c r="F388" s="1">
        <f t="shared" ca="1" si="104"/>
        <v>238.52737925270799</v>
      </c>
      <c r="G388" s="1">
        <f t="shared" ca="1" si="108"/>
        <v>6.4578046018169744</v>
      </c>
      <c r="H388" s="1" t="str">
        <f t="shared" si="105"/>
        <v/>
      </c>
      <c r="I388" s="1" t="str">
        <f t="shared" si="106"/>
        <v/>
      </c>
      <c r="J388" s="6">
        <f t="shared" ca="1" si="107"/>
        <v>-8.8658689349936973E-4</v>
      </c>
      <c r="K388" s="5" t="str">
        <f t="shared" ca="1" si="100"/>
        <v/>
      </c>
      <c r="L388" s="5" t="str">
        <f t="shared" ca="1" si="101"/>
        <v/>
      </c>
    </row>
    <row r="389" spans="1:12" x14ac:dyDescent="0.25">
      <c r="B389" s="7">
        <v>17</v>
      </c>
      <c r="C389" s="7">
        <v>16</v>
      </c>
      <c r="D389" s="1">
        <f t="shared" ca="1" si="102"/>
        <v>181081.18697456</v>
      </c>
      <c r="E389" s="1">
        <f t="shared" ca="1" si="103"/>
        <v>170777.57640249</v>
      </c>
      <c r="F389" s="1">
        <f t="shared" ca="1" si="104"/>
        <v>181081.18697456</v>
      </c>
      <c r="G389" s="1">
        <f t="shared" ca="1" si="108"/>
        <v>10303.61057207</v>
      </c>
      <c r="H389" s="1" t="str">
        <f t="shared" si="105"/>
        <v/>
      </c>
      <c r="I389" s="1" t="str">
        <f t="shared" si="106"/>
        <v/>
      </c>
      <c r="J389" s="6">
        <f t="shared" ca="1" si="107"/>
        <v>-1.7938150761165037E-2</v>
      </c>
      <c r="K389" s="5" t="str">
        <f t="shared" ca="1" si="100"/>
        <v/>
      </c>
      <c r="L389" s="5" t="str">
        <f t="shared" ca="1" si="101"/>
        <v/>
      </c>
    </row>
    <row r="390" spans="1:12" x14ac:dyDescent="0.25">
      <c r="A390" s="7" t="b">
        <v>1</v>
      </c>
      <c r="B390" s="7">
        <v>17</v>
      </c>
      <c r="C390" s="7">
        <v>17</v>
      </c>
      <c r="D390" s="1">
        <f t="shared" ca="1" si="102"/>
        <v>30295.1617866288</v>
      </c>
      <c r="E390" s="1">
        <f t="shared" ca="1" si="103"/>
        <v>27939.752173196601</v>
      </c>
      <c r="F390" s="1">
        <f t="shared" si="104"/>
        <v>0</v>
      </c>
      <c r="G390" s="1" t="str">
        <f t="shared" si="108"/>
        <v/>
      </c>
      <c r="H390" s="1">
        <f t="shared" ca="1" si="105"/>
        <v>30295.1617866288</v>
      </c>
      <c r="I390" s="1" t="str">
        <f t="shared" si="106"/>
        <v/>
      </c>
      <c r="J390" s="6">
        <f t="shared" ca="1" si="107"/>
        <v>-1.195036404772443E-2</v>
      </c>
      <c r="K390" s="5" t="str">
        <f t="shared" si="100"/>
        <v/>
      </c>
      <c r="L390" s="5" t="str">
        <f t="shared" si="101"/>
        <v/>
      </c>
    </row>
    <row r="391" spans="1:12" x14ac:dyDescent="0.25">
      <c r="B391" s="7">
        <v>17</v>
      </c>
      <c r="C391" s="7">
        <v>18</v>
      </c>
      <c r="D391" s="1">
        <f t="shared" ca="1" si="102"/>
        <v>257676.88121736201</v>
      </c>
      <c r="E391" s="1">
        <f t="shared" ca="1" si="103"/>
        <v>244172.86459095901</v>
      </c>
      <c r="F391" s="1">
        <f t="shared" ca="1" si="104"/>
        <v>257676.88121736201</v>
      </c>
      <c r="G391" s="1">
        <f t="shared" ca="1" si="108"/>
        <v>13504.016626402998</v>
      </c>
      <c r="H391" s="1" t="str">
        <f t="shared" si="105"/>
        <v/>
      </c>
      <c r="I391" s="1" t="str">
        <f t="shared" si="106"/>
        <v/>
      </c>
      <c r="J391" s="6">
        <f t="shared" ca="1" si="107"/>
        <v>-1.8765312754053284E-2</v>
      </c>
      <c r="K391" s="5" t="str">
        <f t="shared" ca="1" si="100"/>
        <v/>
      </c>
      <c r="L391" s="5" t="str">
        <f t="shared" ca="1" si="101"/>
        <v/>
      </c>
    </row>
    <row r="392" spans="1:12" x14ac:dyDescent="0.25">
      <c r="B392" s="7">
        <v>17</v>
      </c>
      <c r="C392" s="7">
        <v>19</v>
      </c>
      <c r="D392" s="1">
        <f t="shared" ca="1" si="102"/>
        <v>2260.3648292601001</v>
      </c>
      <c r="E392" s="1">
        <f t="shared" ca="1" si="103"/>
        <v>2217.8769635249</v>
      </c>
      <c r="F392" s="1">
        <f t="shared" ca="1" si="104"/>
        <v>2260.3648292601001</v>
      </c>
      <c r="G392" s="1">
        <f t="shared" ca="1" si="108"/>
        <v>42.487865735200103</v>
      </c>
      <c r="H392" s="1" t="str">
        <f t="shared" si="105"/>
        <v/>
      </c>
      <c r="I392" s="1" t="str">
        <f t="shared" si="106"/>
        <v/>
      </c>
      <c r="J392" s="6">
        <f t="shared" ca="1" si="107"/>
        <v>-2.0719731584183821E-3</v>
      </c>
      <c r="K392" s="5" t="str">
        <f t="shared" ca="1" si="100"/>
        <v/>
      </c>
      <c r="L392" s="5" t="str">
        <f t="shared" ca="1" si="101"/>
        <v/>
      </c>
    </row>
    <row r="393" spans="1:12" x14ac:dyDescent="0.25">
      <c r="B393" s="7">
        <v>17</v>
      </c>
      <c r="C393" s="7">
        <v>20</v>
      </c>
      <c r="D393" s="1">
        <f t="shared" ca="1" si="102"/>
        <v>544592.36639029696</v>
      </c>
      <c r="E393" s="1">
        <f t="shared" ca="1" si="103"/>
        <v>528061.97540410503</v>
      </c>
      <c r="F393" s="1">
        <f t="shared" si="104"/>
        <v>0</v>
      </c>
      <c r="G393" s="1" t="str">
        <f t="shared" si="108"/>
        <v/>
      </c>
      <c r="H393" s="1" t="str">
        <f t="shared" si="105"/>
        <v/>
      </c>
      <c r="I393" s="1">
        <f t="shared" ca="1" si="106"/>
        <v>544592.36639029696</v>
      </c>
      <c r="J393" s="6">
        <f t="shared" ca="1" si="107"/>
        <v>-9.9724385757646253E-3</v>
      </c>
      <c r="K393" s="5" t="str">
        <f t="shared" si="100"/>
        <v/>
      </c>
      <c r="L393" s="5" t="str">
        <f t="shared" si="101"/>
        <v/>
      </c>
    </row>
    <row r="394" spans="1:12" x14ac:dyDescent="0.25">
      <c r="B394" s="7">
        <v>18</v>
      </c>
      <c r="C394" s="7">
        <v>1</v>
      </c>
      <c r="D394" s="1">
        <f t="shared" ca="1" si="102"/>
        <v>74727.054336576795</v>
      </c>
      <c r="E394" s="1">
        <f t="shared" ca="1" si="103"/>
        <v>58717.583502500704</v>
      </c>
      <c r="F394" s="1">
        <f t="shared" ca="1" si="104"/>
        <v>74727.054336576795</v>
      </c>
      <c r="G394" s="1">
        <f t="shared" ca="1" si="108"/>
        <v>16009.470834076092</v>
      </c>
      <c r="H394" s="1" t="str">
        <f t="shared" si="105"/>
        <v/>
      </c>
      <c r="I394" s="1" t="str">
        <f t="shared" si="106"/>
        <v/>
      </c>
      <c r="J394" s="6">
        <f t="shared" ca="1" si="107"/>
        <v>-1.9709898826892086E-2</v>
      </c>
      <c r="K394" s="5" t="str">
        <f t="shared" ca="1" si="100"/>
        <v/>
      </c>
      <c r="L394" s="5" t="str">
        <f t="shared" ca="1" si="101"/>
        <v/>
      </c>
    </row>
    <row r="395" spans="1:12" x14ac:dyDescent="0.25">
      <c r="B395" s="7">
        <v>18</v>
      </c>
      <c r="C395" s="7">
        <v>2</v>
      </c>
      <c r="D395" s="1">
        <f t="shared" ca="1" si="102"/>
        <v>245005.58896781699</v>
      </c>
      <c r="E395" s="1">
        <f t="shared" ca="1" si="103"/>
        <v>211907.25275416501</v>
      </c>
      <c r="F395" s="1">
        <f t="shared" ca="1" si="104"/>
        <v>245005.58896781699</v>
      </c>
      <c r="G395" s="1">
        <f t="shared" ca="1" si="108"/>
        <v>33098.336213651986</v>
      </c>
      <c r="H395" s="1" t="str">
        <f t="shared" si="105"/>
        <v/>
      </c>
      <c r="I395" s="1" t="str">
        <f t="shared" si="106"/>
        <v/>
      </c>
      <c r="J395" s="6">
        <f t="shared" ca="1" si="107"/>
        <v>-5.2104803612887125E-3</v>
      </c>
      <c r="K395" s="5" t="str">
        <f t="shared" ca="1" si="100"/>
        <v/>
      </c>
      <c r="L395" s="5" t="str">
        <f t="shared" ca="1" si="101"/>
        <v/>
      </c>
    </row>
    <row r="396" spans="1:12" x14ac:dyDescent="0.25">
      <c r="B396" s="7">
        <v>18</v>
      </c>
      <c r="C396" s="7">
        <v>3</v>
      </c>
      <c r="D396" s="1">
        <f t="shared" ca="1" si="102"/>
        <v>47009.596917093899</v>
      </c>
      <c r="E396" s="1">
        <f t="shared" ca="1" si="103"/>
        <v>44385.586144302702</v>
      </c>
      <c r="F396" s="1">
        <f t="shared" ca="1" si="104"/>
        <v>47009.596917093899</v>
      </c>
      <c r="G396" s="1">
        <f t="shared" ca="1" si="108"/>
        <v>2624.0107727911964</v>
      </c>
      <c r="H396" s="1" t="str">
        <f t="shared" si="105"/>
        <v/>
      </c>
      <c r="I396" s="1" t="str">
        <f t="shared" si="106"/>
        <v/>
      </c>
      <c r="J396" s="6">
        <f t="shared" ca="1" si="107"/>
        <v>-7.0487550784359785E-3</v>
      </c>
      <c r="K396" s="5" t="str">
        <f t="shared" ca="1" si="100"/>
        <v/>
      </c>
      <c r="L396" s="5" t="str">
        <f t="shared" ca="1" si="101"/>
        <v/>
      </c>
    </row>
    <row r="397" spans="1:12" x14ac:dyDescent="0.25">
      <c r="B397" s="7">
        <v>18</v>
      </c>
      <c r="C397" s="7">
        <v>4</v>
      </c>
      <c r="D397" s="1">
        <f t="shared" ca="1" si="102"/>
        <v>80772.043217337501</v>
      </c>
      <c r="E397" s="1">
        <f t="shared" ca="1" si="103"/>
        <v>71549.285818158707</v>
      </c>
      <c r="F397" s="1">
        <f t="shared" ca="1" si="104"/>
        <v>80772.043217337501</v>
      </c>
      <c r="G397" s="1">
        <f t="shared" ca="1" si="108"/>
        <v>9222.757399178794</v>
      </c>
      <c r="H397" s="1" t="str">
        <f t="shared" si="105"/>
        <v/>
      </c>
      <c r="I397" s="1" t="str">
        <f t="shared" si="106"/>
        <v/>
      </c>
      <c r="J397" s="6">
        <f t="shared" ca="1" si="107"/>
        <v>5.4171984135618929E-3</v>
      </c>
      <c r="K397" s="5" t="str">
        <f t="shared" ca="1" si="100"/>
        <v/>
      </c>
      <c r="L397" s="5" t="str">
        <f t="shared" ca="1" si="101"/>
        <v/>
      </c>
    </row>
    <row r="398" spans="1:12" x14ac:dyDescent="0.25">
      <c r="B398" s="7">
        <v>18</v>
      </c>
      <c r="C398" s="7">
        <v>5</v>
      </c>
      <c r="D398" s="1">
        <f t="shared" ca="1" si="102"/>
        <v>1818622.8761644</v>
      </c>
      <c r="E398" s="1">
        <f t="shared" ca="1" si="103"/>
        <v>1804788.55691848</v>
      </c>
      <c r="F398" s="1">
        <f t="shared" ca="1" si="104"/>
        <v>1818622.8761644</v>
      </c>
      <c r="G398" s="1">
        <f t="shared" ca="1" si="108"/>
        <v>13834.319245920051</v>
      </c>
      <c r="H398" s="1" t="str">
        <f t="shared" si="105"/>
        <v/>
      </c>
      <c r="I398" s="1" t="str">
        <f t="shared" si="106"/>
        <v/>
      </c>
      <c r="J398" s="6">
        <f t="shared" ca="1" si="107"/>
        <v>-3.6711606119301334E-4</v>
      </c>
      <c r="K398" s="5">
        <f t="shared" ca="1" si="100"/>
        <v>7.6070302574756873E-3</v>
      </c>
      <c r="L398" s="5">
        <f t="shared" ca="1" si="101"/>
        <v>-3.6711606119301334E-4</v>
      </c>
    </row>
    <row r="399" spans="1:12" x14ac:dyDescent="0.25">
      <c r="B399" s="7">
        <v>18</v>
      </c>
      <c r="C399" s="7">
        <v>6</v>
      </c>
      <c r="D399" s="1">
        <f t="shared" ca="1" si="102"/>
        <v>91110.460372864603</v>
      </c>
      <c r="E399" s="1">
        <f t="shared" ca="1" si="103"/>
        <v>83564.438442022903</v>
      </c>
      <c r="F399" s="1">
        <f t="shared" ca="1" si="104"/>
        <v>91110.460372864603</v>
      </c>
      <c r="G399" s="1">
        <f t="shared" ca="1" si="108"/>
        <v>7546.0219308416999</v>
      </c>
      <c r="H399" s="1" t="str">
        <f t="shared" si="105"/>
        <v/>
      </c>
      <c r="I399" s="1" t="str">
        <f t="shared" si="106"/>
        <v/>
      </c>
      <c r="J399" s="6">
        <f t="shared" ca="1" si="107"/>
        <v>-9.9264844501520122E-3</v>
      </c>
      <c r="K399" s="5" t="str">
        <f t="shared" ca="1" si="100"/>
        <v/>
      </c>
      <c r="L399" s="5" t="str">
        <f t="shared" ca="1" si="101"/>
        <v/>
      </c>
    </row>
    <row r="400" spans="1:12" x14ac:dyDescent="0.25">
      <c r="B400" s="7">
        <v>18</v>
      </c>
      <c r="C400" s="7">
        <v>7</v>
      </c>
      <c r="D400" s="1">
        <f t="shared" ca="1" si="102"/>
        <v>141057.68392353499</v>
      </c>
      <c r="E400" s="1">
        <f t="shared" ca="1" si="103"/>
        <v>127722.12962880101</v>
      </c>
      <c r="F400" s="1">
        <f t="shared" ca="1" si="104"/>
        <v>141057.68392353499</v>
      </c>
      <c r="G400" s="1">
        <f t="shared" ca="1" si="108"/>
        <v>13335.554294733985</v>
      </c>
      <c r="H400" s="1" t="str">
        <f t="shared" si="105"/>
        <v/>
      </c>
      <c r="I400" s="1" t="str">
        <f t="shared" si="106"/>
        <v/>
      </c>
      <c r="J400" s="6">
        <f t="shared" ca="1" si="107"/>
        <v>-7.4692479283385727E-3</v>
      </c>
      <c r="K400" s="5" t="str">
        <f t="shared" ca="1" si="100"/>
        <v/>
      </c>
      <c r="L400" s="5" t="str">
        <f t="shared" ca="1" si="101"/>
        <v/>
      </c>
    </row>
    <row r="401" spans="1:12" x14ac:dyDescent="0.25">
      <c r="B401" s="7">
        <v>18</v>
      </c>
      <c r="C401" s="7">
        <v>8</v>
      </c>
      <c r="D401" s="1">
        <f t="shared" ca="1" si="102"/>
        <v>253948.594543621</v>
      </c>
      <c r="E401" s="1">
        <f t="shared" ca="1" si="103"/>
        <v>237333.77895951699</v>
      </c>
      <c r="F401" s="1">
        <f t="shared" ca="1" si="104"/>
        <v>253948.594543621</v>
      </c>
      <c r="G401" s="1">
        <f t="shared" ca="1" si="108"/>
        <v>16614.815584104013</v>
      </c>
      <c r="H401" s="1" t="str">
        <f t="shared" si="105"/>
        <v/>
      </c>
      <c r="I401" s="1" t="str">
        <f t="shared" si="106"/>
        <v/>
      </c>
      <c r="J401" s="6">
        <f t="shared" ca="1" si="107"/>
        <v>-1.8281294205250926E-3</v>
      </c>
      <c r="K401" s="5" t="str">
        <f t="shared" ca="1" si="100"/>
        <v/>
      </c>
      <c r="L401" s="5" t="str">
        <f t="shared" ca="1" si="101"/>
        <v/>
      </c>
    </row>
    <row r="402" spans="1:12" x14ac:dyDescent="0.25">
      <c r="B402" s="7">
        <v>18</v>
      </c>
      <c r="C402" s="7">
        <v>9</v>
      </c>
      <c r="D402" s="1">
        <f t="shared" ca="1" si="102"/>
        <v>354799.38174348703</v>
      </c>
      <c r="E402" s="1">
        <f t="shared" ca="1" si="103"/>
        <v>347945.96942744299</v>
      </c>
      <c r="F402" s="1">
        <f t="shared" ca="1" si="104"/>
        <v>354799.38174348703</v>
      </c>
      <c r="G402" s="1">
        <f t="shared" ca="1" si="108"/>
        <v>6853.4123160440358</v>
      </c>
      <c r="H402" s="1" t="str">
        <f t="shared" si="105"/>
        <v/>
      </c>
      <c r="I402" s="1" t="str">
        <f t="shared" si="106"/>
        <v/>
      </c>
      <c r="J402" s="6">
        <f t="shared" ca="1" si="107"/>
        <v>-3.7577544979219635E-3</v>
      </c>
      <c r="K402" s="5" t="str">
        <f t="shared" ca="1" si="100"/>
        <v/>
      </c>
      <c r="L402" s="5" t="str">
        <f t="shared" ca="1" si="101"/>
        <v/>
      </c>
    </row>
    <row r="403" spans="1:12" x14ac:dyDescent="0.25">
      <c r="B403" s="7">
        <v>18</v>
      </c>
      <c r="C403" s="7">
        <v>10</v>
      </c>
      <c r="D403" s="1">
        <f t="shared" ca="1" si="102"/>
        <v>588278.66632117599</v>
      </c>
      <c r="E403" s="1">
        <f t="shared" ca="1" si="103"/>
        <v>521998.06952254102</v>
      </c>
      <c r="F403" s="1">
        <f t="shared" ca="1" si="104"/>
        <v>588278.66632117599</v>
      </c>
      <c r="G403" s="1">
        <f t="shared" ca="1" si="108"/>
        <v>66280.596798634971</v>
      </c>
      <c r="H403" s="1" t="str">
        <f t="shared" si="105"/>
        <v/>
      </c>
      <c r="I403" s="1" t="str">
        <f t="shared" si="106"/>
        <v/>
      </c>
      <c r="J403" s="6">
        <f t="shared" ca="1" si="107"/>
        <v>-1.4840347172785255E-2</v>
      </c>
      <c r="K403" s="5">
        <f t="shared" ca="1" si="100"/>
        <v>0.11266870718451057</v>
      </c>
      <c r="L403" s="5">
        <f t="shared" ca="1" si="101"/>
        <v>-1.4840347172785255E-2</v>
      </c>
    </row>
    <row r="404" spans="1:12" x14ac:dyDescent="0.25">
      <c r="B404" s="7">
        <v>18</v>
      </c>
      <c r="C404" s="7">
        <v>11</v>
      </c>
      <c r="D404" s="1">
        <f t="shared" ca="1" si="102"/>
        <v>2472.2177855699401</v>
      </c>
      <c r="E404" s="1">
        <f t="shared" ca="1" si="103"/>
        <v>2282.0197855125898</v>
      </c>
      <c r="F404" s="1">
        <f t="shared" ca="1" si="104"/>
        <v>2472.2177855699401</v>
      </c>
      <c r="G404" s="1">
        <f t="shared" ca="1" si="108"/>
        <v>190.19800005735033</v>
      </c>
      <c r="H404" s="1" t="str">
        <f t="shared" si="105"/>
        <v/>
      </c>
      <c r="I404" s="1" t="str">
        <f t="shared" si="106"/>
        <v/>
      </c>
      <c r="J404" s="6">
        <f t="shared" ca="1" si="107"/>
        <v>2.8615328893063681E-2</v>
      </c>
      <c r="K404" s="5" t="str">
        <f t="shared" ca="1" si="100"/>
        <v/>
      </c>
      <c r="L404" s="5" t="str">
        <f t="shared" ca="1" si="101"/>
        <v/>
      </c>
    </row>
    <row r="405" spans="1:12" x14ac:dyDescent="0.25">
      <c r="B405" s="7">
        <v>18</v>
      </c>
      <c r="C405" s="7">
        <v>12</v>
      </c>
      <c r="D405" s="1">
        <f t="shared" ca="1" si="102"/>
        <v>39859.543782397501</v>
      </c>
      <c r="E405" s="1">
        <f t="shared" ca="1" si="103"/>
        <v>37516.606022023501</v>
      </c>
      <c r="F405" s="1">
        <f t="shared" ca="1" si="104"/>
        <v>39859.543782397501</v>
      </c>
      <c r="G405" s="1">
        <f t="shared" ca="1" si="108"/>
        <v>2342.9377603739995</v>
      </c>
      <c r="H405" s="1" t="str">
        <f t="shared" si="105"/>
        <v/>
      </c>
      <c r="I405" s="1" t="str">
        <f t="shared" si="106"/>
        <v/>
      </c>
      <c r="J405" s="6">
        <f t="shared" ca="1" si="107"/>
        <v>-6.7737817275686707E-3</v>
      </c>
      <c r="K405" s="5" t="str">
        <f t="shared" ca="1" si="100"/>
        <v/>
      </c>
      <c r="L405" s="5" t="str">
        <f t="shared" ca="1" si="101"/>
        <v/>
      </c>
    </row>
    <row r="406" spans="1:12" x14ac:dyDescent="0.25">
      <c r="B406" s="7">
        <v>18</v>
      </c>
      <c r="C406" s="7">
        <v>13</v>
      </c>
      <c r="D406" s="1">
        <f t="shared" ca="1" si="102"/>
        <v>23008.696150450101</v>
      </c>
      <c r="E406" s="1">
        <f t="shared" ca="1" si="103"/>
        <v>22440.3399365158</v>
      </c>
      <c r="F406" s="1">
        <f t="shared" ca="1" si="104"/>
        <v>23008.696150450101</v>
      </c>
      <c r="G406" s="1">
        <f t="shared" ca="1" si="108"/>
        <v>568.35621393430119</v>
      </c>
      <c r="H406" s="1" t="str">
        <f t="shared" si="105"/>
        <v/>
      </c>
      <c r="I406" s="1" t="str">
        <f t="shared" si="106"/>
        <v/>
      </c>
      <c r="J406" s="6">
        <f t="shared" ca="1" si="107"/>
        <v>-1.6249089212374379E-3</v>
      </c>
      <c r="K406" s="5" t="str">
        <f t="shared" ca="1" si="100"/>
        <v/>
      </c>
      <c r="L406" s="5" t="str">
        <f t="shared" ca="1" si="101"/>
        <v/>
      </c>
    </row>
    <row r="407" spans="1:12" x14ac:dyDescent="0.25">
      <c r="B407" s="7">
        <v>18</v>
      </c>
      <c r="C407" s="7">
        <v>14</v>
      </c>
      <c r="D407" s="1">
        <f t="shared" ca="1" si="102"/>
        <v>1508.3104899083301</v>
      </c>
      <c r="E407" s="1">
        <f t="shared" ca="1" si="103"/>
        <v>1175.5925291533699</v>
      </c>
      <c r="F407" s="1">
        <f t="shared" ca="1" si="104"/>
        <v>1508.3104899083301</v>
      </c>
      <c r="G407" s="1">
        <f t="shared" ca="1" si="108"/>
        <v>332.71796075496013</v>
      </c>
      <c r="H407" s="1" t="str">
        <f t="shared" si="105"/>
        <v/>
      </c>
      <c r="I407" s="1" t="str">
        <f t="shared" si="106"/>
        <v/>
      </c>
      <c r="J407" s="6">
        <f t="shared" ca="1" si="107"/>
        <v>3.2481291011062603E-3</v>
      </c>
      <c r="K407" s="5" t="str">
        <f t="shared" ca="1" si="100"/>
        <v/>
      </c>
      <c r="L407" s="5" t="str">
        <f t="shared" ca="1" si="101"/>
        <v/>
      </c>
    </row>
    <row r="408" spans="1:12" x14ac:dyDescent="0.25">
      <c r="B408" s="7">
        <v>18</v>
      </c>
      <c r="C408" s="7">
        <v>15</v>
      </c>
      <c r="D408" s="1">
        <f t="shared" ca="1" si="102"/>
        <v>3255.9655909091298</v>
      </c>
      <c r="E408" s="1">
        <f t="shared" ca="1" si="103"/>
        <v>3168.0419423578101</v>
      </c>
      <c r="F408" s="1">
        <f t="shared" ca="1" si="104"/>
        <v>3255.9655909091298</v>
      </c>
      <c r="G408" s="1">
        <f t="shared" ca="1" si="108"/>
        <v>87.923648551319729</v>
      </c>
      <c r="H408" s="1" t="str">
        <f t="shared" si="105"/>
        <v/>
      </c>
      <c r="I408" s="1" t="str">
        <f t="shared" si="106"/>
        <v/>
      </c>
      <c r="J408" s="6">
        <f t="shared" ca="1" si="107"/>
        <v>-9.9984751453734925E-4</v>
      </c>
      <c r="K408" s="5" t="str">
        <f t="shared" ca="1" si="100"/>
        <v/>
      </c>
      <c r="L408" s="5" t="str">
        <f t="shared" ca="1" si="101"/>
        <v/>
      </c>
    </row>
    <row r="409" spans="1:12" x14ac:dyDescent="0.25">
      <c r="B409" s="7">
        <v>18</v>
      </c>
      <c r="C409" s="7">
        <v>16</v>
      </c>
      <c r="D409" s="1">
        <f t="shared" ca="1" si="102"/>
        <v>277865.53875423002</v>
      </c>
      <c r="E409" s="1">
        <f t="shared" ca="1" si="103"/>
        <v>262370.64731786301</v>
      </c>
      <c r="F409" s="1">
        <f t="shared" ca="1" si="104"/>
        <v>277865.53875423002</v>
      </c>
      <c r="G409" s="1">
        <f t="shared" ca="1" si="108"/>
        <v>15494.891436367005</v>
      </c>
      <c r="H409" s="1" t="str">
        <f t="shared" si="105"/>
        <v/>
      </c>
      <c r="I409" s="1" t="str">
        <f t="shared" si="106"/>
        <v/>
      </c>
      <c r="J409" s="6">
        <f t="shared" ca="1" si="107"/>
        <v>-2.0453007813911642E-2</v>
      </c>
      <c r="K409" s="5" t="str">
        <f t="shared" ca="1" si="100"/>
        <v/>
      </c>
      <c r="L409" s="5" t="str">
        <f t="shared" ca="1" si="101"/>
        <v/>
      </c>
    </row>
    <row r="410" spans="1:12" x14ac:dyDescent="0.25">
      <c r="B410" s="7">
        <v>18</v>
      </c>
      <c r="C410" s="7">
        <v>17</v>
      </c>
      <c r="D410" s="1">
        <f t="shared" ca="1" si="102"/>
        <v>92842.808986364995</v>
      </c>
      <c r="E410" s="1">
        <f t="shared" ca="1" si="103"/>
        <v>86379.809756417904</v>
      </c>
      <c r="F410" s="1">
        <f t="shared" ca="1" si="104"/>
        <v>92842.808986364995</v>
      </c>
      <c r="G410" s="1">
        <f t="shared" ca="1" si="108"/>
        <v>6462.9992299470905</v>
      </c>
      <c r="H410" s="1" t="str">
        <f t="shared" si="105"/>
        <v/>
      </c>
      <c r="I410" s="1" t="str">
        <f t="shared" si="106"/>
        <v/>
      </c>
      <c r="J410" s="6">
        <f t="shared" ca="1" si="107"/>
        <v>-1.3289688134433143E-2</v>
      </c>
      <c r="K410" s="5" t="str">
        <f t="shared" ca="1" si="100"/>
        <v/>
      </c>
      <c r="L410" s="5" t="str">
        <f t="shared" ca="1" si="101"/>
        <v/>
      </c>
    </row>
    <row r="411" spans="1:12" x14ac:dyDescent="0.25">
      <c r="A411" s="7" t="b">
        <v>1</v>
      </c>
      <c r="B411" s="7">
        <v>18</v>
      </c>
      <c r="C411" s="7">
        <v>18</v>
      </c>
      <c r="D411" s="1">
        <f t="shared" ca="1" si="102"/>
        <v>1407121.2051975001</v>
      </c>
      <c r="E411" s="1">
        <f t="shared" ca="1" si="103"/>
        <v>1346454.5056101801</v>
      </c>
      <c r="F411" s="1">
        <f t="shared" si="104"/>
        <v>0</v>
      </c>
      <c r="G411" s="1" t="str">
        <f t="shared" si="108"/>
        <v/>
      </c>
      <c r="H411" s="1">
        <f t="shared" ca="1" si="105"/>
        <v>1407121.2051975001</v>
      </c>
      <c r="I411" s="1" t="str">
        <f t="shared" si="106"/>
        <v/>
      </c>
      <c r="J411" s="6">
        <f t="shared" ca="1" si="107"/>
        <v>-1.4987085643105523E-2</v>
      </c>
      <c r="K411" s="5" t="str">
        <f t="shared" si="100"/>
        <v/>
      </c>
      <c r="L411" s="5" t="str">
        <f t="shared" si="101"/>
        <v/>
      </c>
    </row>
    <row r="412" spans="1:12" x14ac:dyDescent="0.25">
      <c r="B412" s="7">
        <v>18</v>
      </c>
      <c r="C412" s="7">
        <v>19</v>
      </c>
      <c r="D412" s="1">
        <f t="shared" ca="1" si="102"/>
        <v>1326.8237908665701</v>
      </c>
      <c r="E412" s="1">
        <f t="shared" ca="1" si="103"/>
        <v>1310.1548679104201</v>
      </c>
      <c r="F412" s="1">
        <f t="shared" ca="1" si="104"/>
        <v>1326.8237908665701</v>
      </c>
      <c r="G412" s="1">
        <f t="shared" ca="1" si="108"/>
        <v>16.668922956150027</v>
      </c>
      <c r="H412" s="1" t="str">
        <f t="shared" si="105"/>
        <v/>
      </c>
      <c r="I412" s="1" t="str">
        <f t="shared" si="106"/>
        <v/>
      </c>
      <c r="J412" s="6">
        <f t="shared" ca="1" si="107"/>
        <v>6.2145972932342445E-4</v>
      </c>
      <c r="K412" s="5" t="str">
        <f t="shared" ca="1" si="100"/>
        <v/>
      </c>
      <c r="L412" s="5" t="str">
        <f t="shared" ca="1" si="101"/>
        <v/>
      </c>
    </row>
    <row r="413" spans="1:12" x14ac:dyDescent="0.25">
      <c r="B413" s="7">
        <v>18</v>
      </c>
      <c r="C413" s="7">
        <v>20</v>
      </c>
      <c r="D413" s="1">
        <f t="shared" ca="1" si="102"/>
        <v>1911609.5760786</v>
      </c>
      <c r="E413" s="1">
        <f t="shared" ca="1" si="103"/>
        <v>1861205.0167136299</v>
      </c>
      <c r="F413" s="1">
        <f t="shared" si="104"/>
        <v>0</v>
      </c>
      <c r="G413" s="1" t="str">
        <f t="shared" si="108"/>
        <v/>
      </c>
      <c r="H413" s="1" t="str">
        <f t="shared" si="105"/>
        <v/>
      </c>
      <c r="I413" s="1">
        <f t="shared" ca="1" si="106"/>
        <v>1911609.5760786</v>
      </c>
      <c r="J413" s="6">
        <f t="shared" ca="1" si="107"/>
        <v>-8.5672563686633573E-3</v>
      </c>
      <c r="K413" s="5" t="str">
        <f t="shared" si="100"/>
        <v/>
      </c>
      <c r="L413" s="5" t="str">
        <f t="shared" si="101"/>
        <v/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12"/>
  <sheetViews>
    <sheetView topLeftCell="A7" zoomScaleNormal="100" zoomScaleSheetLayoutView="80" workbookViewId="0">
      <selection activeCell="A3" sqref="A3"/>
    </sheetView>
  </sheetViews>
  <sheetFormatPr defaultRowHeight="15" x14ac:dyDescent="0.25"/>
  <cols>
    <col min="1" max="3" width="12.5703125" style="7" customWidth="1"/>
    <col min="4" max="5" width="13.28515625" style="7" bestFit="1" customWidth="1"/>
    <col min="6" max="6" width="11.5703125" style="7" bestFit="1" customWidth="1"/>
    <col min="7" max="11" width="13.28515625" style="7" bestFit="1" customWidth="1"/>
    <col min="12" max="12" width="11.5703125" style="7" bestFit="1" customWidth="1"/>
    <col min="13" max="13" width="13.28515625" style="7" bestFit="1" customWidth="1"/>
    <col min="14" max="14" width="11.5703125" style="7" bestFit="1" customWidth="1"/>
    <col min="15" max="15" width="13.28515625" style="7" bestFit="1" customWidth="1"/>
    <col min="16" max="16" width="11.5703125" style="7" bestFit="1" customWidth="1"/>
    <col min="17" max="17" width="13.28515625" style="7" bestFit="1" customWidth="1"/>
    <col min="18" max="18" width="11.5703125" style="7" bestFit="1" customWidth="1"/>
    <col min="19" max="21" width="13.28515625" style="7" bestFit="1" customWidth="1"/>
    <col min="22" max="23" width="9.140625" style="7"/>
    <col min="24" max="25" width="11.5703125" style="7" bestFit="1" customWidth="1"/>
    <col min="26" max="26" width="10.5703125" style="7" bestFit="1" customWidth="1"/>
    <col min="27" max="27" width="13.28515625" style="7" bestFit="1" customWidth="1"/>
    <col min="28" max="28" width="11.5703125" style="7" bestFit="1" customWidth="1"/>
    <col min="29" max="29" width="13.28515625" style="7" bestFit="1" customWidth="1"/>
    <col min="30" max="35" width="11.5703125" style="7" bestFit="1" customWidth="1"/>
    <col min="36" max="36" width="10.7109375" style="7" bestFit="1" customWidth="1"/>
    <col min="37" max="37" width="11.5703125" style="7" bestFit="1" customWidth="1"/>
    <col min="38" max="38" width="10.5703125" style="7" bestFit="1" customWidth="1"/>
    <col min="39" max="39" width="11.5703125" style="7" bestFit="1" customWidth="1"/>
    <col min="40" max="40" width="11.5703125" style="7" customWidth="1"/>
    <col min="41" max="41" width="11.5703125" style="7" bestFit="1" customWidth="1"/>
    <col min="42" max="42" width="11.7109375" style="7" bestFit="1" customWidth="1"/>
    <col min="43" max="43" width="9.140625" style="7"/>
    <col min="44" max="44" width="9.28515625" style="7" bestFit="1" customWidth="1"/>
    <col min="45" max="16384" width="9.140625" style="7"/>
  </cols>
  <sheetData>
    <row r="1" spans="1:61" ht="18.75" x14ac:dyDescent="0.3">
      <c r="A1" s="18" t="s">
        <v>113</v>
      </c>
      <c r="G1" s="7" t="s">
        <v>124</v>
      </c>
    </row>
    <row r="2" spans="1:61" ht="15.75" x14ac:dyDescent="0.25">
      <c r="A2" s="17" t="s">
        <v>108</v>
      </c>
      <c r="U2" s="7" t="s">
        <v>110</v>
      </c>
      <c r="AO2" s="7" t="s">
        <v>111</v>
      </c>
      <c r="BI2" s="7" t="s">
        <v>107</v>
      </c>
    </row>
    <row r="3" spans="1:61" ht="15.75" x14ac:dyDescent="0.25">
      <c r="A3" s="17" t="s">
        <v>16</v>
      </c>
      <c r="U3" s="17" t="s">
        <v>16</v>
      </c>
      <c r="AO3" s="17" t="s">
        <v>16</v>
      </c>
      <c r="AP3" s="17"/>
    </row>
    <row r="4" spans="1:61" x14ac:dyDescent="0.25">
      <c r="B4" s="9" t="s">
        <v>54</v>
      </c>
      <c r="C4" s="7" t="s">
        <v>55</v>
      </c>
      <c r="D4" s="7" t="s">
        <v>56</v>
      </c>
      <c r="E4" s="10" t="s">
        <v>57</v>
      </c>
      <c r="F4" s="10" t="s">
        <v>58</v>
      </c>
      <c r="G4" s="10" t="s">
        <v>59</v>
      </c>
      <c r="H4" s="10" t="s">
        <v>60</v>
      </c>
      <c r="I4" s="10" t="s">
        <v>61</v>
      </c>
      <c r="J4" s="10" t="s">
        <v>62</v>
      </c>
      <c r="K4" s="10" t="s">
        <v>63</v>
      </c>
      <c r="L4" s="10" t="s">
        <v>64</v>
      </c>
      <c r="M4" s="10" t="s">
        <v>65</v>
      </c>
      <c r="N4" s="10" t="s">
        <v>66</v>
      </c>
      <c r="O4" s="10" t="s">
        <v>1</v>
      </c>
      <c r="P4" s="10" t="s">
        <v>67</v>
      </c>
      <c r="Q4" s="10" t="s">
        <v>68</v>
      </c>
      <c r="R4" s="10" t="s">
        <v>69</v>
      </c>
      <c r="S4" s="10" t="s">
        <v>70</v>
      </c>
      <c r="V4" s="9" t="s">
        <v>54</v>
      </c>
      <c r="W4" s="7" t="s">
        <v>55</v>
      </c>
      <c r="X4" s="7" t="s">
        <v>56</v>
      </c>
      <c r="Y4" s="10" t="s">
        <v>57</v>
      </c>
      <c r="Z4" s="10" t="s">
        <v>58</v>
      </c>
      <c r="AA4" s="10" t="s">
        <v>59</v>
      </c>
      <c r="AB4" s="10" t="s">
        <v>60</v>
      </c>
      <c r="AC4" s="10" t="s">
        <v>61</v>
      </c>
      <c r="AD4" s="10" t="s">
        <v>62</v>
      </c>
      <c r="AE4" s="10" t="s">
        <v>63</v>
      </c>
      <c r="AF4" s="10" t="s">
        <v>64</v>
      </c>
      <c r="AG4" s="10" t="s">
        <v>65</v>
      </c>
      <c r="AH4" s="10" t="s">
        <v>66</v>
      </c>
      <c r="AI4" s="10" t="s">
        <v>1</v>
      </c>
      <c r="AJ4" s="10" t="s">
        <v>67</v>
      </c>
      <c r="AK4" s="10" t="s">
        <v>68</v>
      </c>
      <c r="AL4" s="10" t="s">
        <v>69</v>
      </c>
      <c r="AM4" s="10" t="s">
        <v>70</v>
      </c>
      <c r="AP4" s="9" t="s">
        <v>54</v>
      </c>
      <c r="AQ4" s="7" t="s">
        <v>55</v>
      </c>
      <c r="AR4" s="7" t="s">
        <v>56</v>
      </c>
      <c r="AS4" s="10" t="s">
        <v>57</v>
      </c>
      <c r="AT4" s="10" t="s">
        <v>58</v>
      </c>
      <c r="AU4" s="10" t="s">
        <v>59</v>
      </c>
      <c r="AV4" s="10" t="s">
        <v>60</v>
      </c>
      <c r="AW4" s="10" t="s">
        <v>61</v>
      </c>
      <c r="AX4" s="10" t="s">
        <v>62</v>
      </c>
      <c r="AY4" s="10" t="s">
        <v>63</v>
      </c>
      <c r="AZ4" s="10" t="s">
        <v>64</v>
      </c>
      <c r="BA4" s="10" t="s">
        <v>65</v>
      </c>
      <c r="BB4" s="10" t="s">
        <v>66</v>
      </c>
      <c r="BC4" s="10" t="s">
        <v>1</v>
      </c>
      <c r="BD4" s="10" t="s">
        <v>67</v>
      </c>
      <c r="BE4" s="10" t="s">
        <v>68</v>
      </c>
      <c r="BF4" s="10" t="s">
        <v>69</v>
      </c>
      <c r="BG4" s="10" t="s">
        <v>70</v>
      </c>
    </row>
    <row r="5" spans="1:61" x14ac:dyDescent="0.25">
      <c r="A5" s="7" t="s">
        <v>35</v>
      </c>
      <c r="B5" s="1">
        <v>29021.437127502901</v>
      </c>
      <c r="C5" s="1">
        <v>124673.22253533101</v>
      </c>
      <c r="D5" s="1">
        <v>25.6027003357555</v>
      </c>
      <c r="E5" s="1">
        <v>4.4282968654705001E-6</v>
      </c>
      <c r="F5" s="1">
        <v>107.20338462965999</v>
      </c>
      <c r="G5" s="1">
        <v>2750.0570869035801</v>
      </c>
      <c r="H5" s="1">
        <v>4.4282968654705001E-6</v>
      </c>
      <c r="I5" s="1">
        <v>4.4282968654705001E-6</v>
      </c>
      <c r="J5" s="1">
        <v>4.4282968654705001E-6</v>
      </c>
      <c r="K5" s="1">
        <v>4.4282968654705001E-6</v>
      </c>
      <c r="L5" s="1">
        <v>4.4282968654705001E-6</v>
      </c>
      <c r="M5" s="1">
        <v>4.4282968654705001E-6</v>
      </c>
      <c r="N5" s="1">
        <v>4.4282968654705001E-6</v>
      </c>
      <c r="O5" s="1">
        <v>5022.8921026421103</v>
      </c>
      <c r="P5" s="1">
        <v>4.4282968654705001E-6</v>
      </c>
      <c r="Q5" s="1">
        <v>7016.8979063715597</v>
      </c>
      <c r="R5" s="1">
        <v>17945.137169959798</v>
      </c>
      <c r="S5" s="1">
        <v>3637.4178822333201</v>
      </c>
      <c r="U5" s="7" t="s">
        <v>35</v>
      </c>
      <c r="V5" s="1">
        <v>8661.8960583433309</v>
      </c>
      <c r="W5" s="1">
        <v>33576.960710439897</v>
      </c>
      <c r="X5" s="1">
        <v>8.7490253483429203</v>
      </c>
      <c r="Y5" s="1">
        <v>7.3846667298181698E-7</v>
      </c>
      <c r="Z5" s="1">
        <v>29.730746138891998</v>
      </c>
      <c r="AA5" s="1">
        <v>782.42704681345003</v>
      </c>
      <c r="AB5" s="1">
        <v>7.3846667298181698E-7</v>
      </c>
      <c r="AC5" s="1">
        <v>7.3846667298181698E-7</v>
      </c>
      <c r="AD5" s="1">
        <v>7.3846667298181698E-7</v>
      </c>
      <c r="AE5" s="1">
        <v>7.3846667298181698E-7</v>
      </c>
      <c r="AF5" s="1">
        <v>7.3846667298181698E-7</v>
      </c>
      <c r="AG5" s="1">
        <v>7.3846667298181698E-7</v>
      </c>
      <c r="AH5" s="1">
        <v>7.3846667298181698E-7</v>
      </c>
      <c r="AI5" s="1">
        <v>1614.5656048002099</v>
      </c>
      <c r="AJ5" s="1">
        <v>7.3846667298181698E-7</v>
      </c>
      <c r="AK5" s="1">
        <v>2124.1009145807702</v>
      </c>
      <c r="AL5" s="1">
        <v>5009.5314453125102</v>
      </c>
      <c r="AM5" s="1">
        <v>1098.1390438165199</v>
      </c>
      <c r="AN5" s="1"/>
      <c r="AO5" s="7" t="s">
        <v>35</v>
      </c>
      <c r="AP5" s="5">
        <f t="shared" ref="AP5:AP24" si="0">IF(B5&gt;0.1,V5/B5,"")</f>
        <v>0.29846544195203434</v>
      </c>
      <c r="AQ5" s="5">
        <f t="shared" ref="AQ5:AQ24" si="1">IF(C5&gt;0.1,W5/C5,"")</f>
        <v>0.26931974667555064</v>
      </c>
      <c r="AR5" s="5">
        <f t="shared" ref="AR5:AR24" si="2">IF(D5&gt;0.1,X5/D5,"")</f>
        <v>0.34172275711575828</v>
      </c>
      <c r="AS5" s="5" t="str">
        <f t="shared" ref="AS5:AS24" si="3">IF(E5&gt;0.1,Y5/E5,"")</f>
        <v/>
      </c>
      <c r="AT5" s="5">
        <f t="shared" ref="AT5:AT24" si="4">IF(F5&gt;0.1,Z5/F5,"")</f>
        <v>0.27733029364323247</v>
      </c>
      <c r="AU5" s="5">
        <f t="shared" ref="AU5:AU24" si="5">IF(G5&gt;0.1,AA5/G5,"")</f>
        <v>0.28451301994404116</v>
      </c>
      <c r="AV5" s="5" t="str">
        <f t="shared" ref="AV5:AV24" si="6">IF(H5&gt;0.1,AB5/H5,"")</f>
        <v/>
      </c>
      <c r="AW5" s="5" t="str">
        <f t="shared" ref="AW5:AW24" si="7">IF(I5&gt;0.1,AC5/I5,"")</f>
        <v/>
      </c>
      <c r="AX5" s="5" t="str">
        <f t="shared" ref="AX5:AX24" si="8">IF(J5&gt;0.1,AD5/J5,"")</f>
        <v/>
      </c>
      <c r="AY5" s="5" t="str">
        <f t="shared" ref="AY5:AY24" si="9">IF(K5&gt;0.1,AE5/K5,"")</f>
        <v/>
      </c>
      <c r="AZ5" s="5" t="str">
        <f t="shared" ref="AZ5:AZ24" si="10">IF(L5&gt;0.1,AF5/L5,"")</f>
        <v/>
      </c>
      <c r="BA5" s="5" t="str">
        <f t="shared" ref="BA5:BA24" si="11">IF(M5&gt;0.1,AG5/M5,"")</f>
        <v/>
      </c>
      <c r="BB5" s="5" t="str">
        <f t="shared" ref="BB5:BB24" si="12">IF(N5&gt;0.1,AH5/N5,"")</f>
        <v/>
      </c>
      <c r="BC5" s="5">
        <f t="shared" ref="BC5:BC24" si="13">IF(O5&gt;0.1,AI5/O5,"")</f>
        <v>0.32144142693228989</v>
      </c>
      <c r="BD5" s="5" t="str">
        <f t="shared" ref="BD5:BD24" si="14">IF(P5&gt;0.1,AJ5/P5,"")</f>
        <v/>
      </c>
      <c r="BE5" s="5">
        <f t="shared" ref="BE5:BE24" si="15">IF(Q5&gt;0.1,AK5/Q5,"")</f>
        <v>0.30271224448798395</v>
      </c>
      <c r="BF5" s="5">
        <f t="shared" ref="BF5:BF24" si="16">IF(R5&gt;0.1,AL5/R5,"")</f>
        <v>0.27915815843962882</v>
      </c>
      <c r="BG5" s="5">
        <f t="shared" ref="BG5:BG24" si="17">IF(S5&gt;0.1,AM5/S5,"")</f>
        <v>0.30190071071577812</v>
      </c>
      <c r="BH5" s="5"/>
      <c r="BI5" s="5"/>
    </row>
    <row r="6" spans="1:61" x14ac:dyDescent="0.25">
      <c r="A6" s="7" t="s">
        <v>36</v>
      </c>
      <c r="B6" s="1">
        <v>21615.593171716399</v>
      </c>
      <c r="C6" s="1">
        <v>97045.928706437597</v>
      </c>
      <c r="D6" s="1">
        <v>917.65911406569398</v>
      </c>
      <c r="E6" s="1">
        <v>331.06653342176702</v>
      </c>
      <c r="F6" s="11">
        <v>1219.30545181105</v>
      </c>
      <c r="G6" s="1">
        <v>2655.76420642935</v>
      </c>
      <c r="H6" s="1">
        <v>647.24291352900696</v>
      </c>
      <c r="I6" s="1">
        <v>444.42621713992003</v>
      </c>
      <c r="J6" s="1">
        <v>246.17321233050799</v>
      </c>
      <c r="K6" s="1">
        <v>311.945854815357</v>
      </c>
      <c r="L6" s="1">
        <v>123.447462608143</v>
      </c>
      <c r="M6" s="1">
        <v>265.29676238930801</v>
      </c>
      <c r="N6" s="1">
        <v>121.69119088218601</v>
      </c>
      <c r="O6" s="1">
        <v>513.58845325668096</v>
      </c>
      <c r="P6" s="1">
        <v>84.404687446885504</v>
      </c>
      <c r="Q6" s="1">
        <v>40958.570993497997</v>
      </c>
      <c r="R6" s="1">
        <v>170632.22668243901</v>
      </c>
      <c r="S6" s="1">
        <v>26222.231381121699</v>
      </c>
      <c r="U6" s="7" t="s">
        <v>36</v>
      </c>
      <c r="V6" s="1">
        <v>5541.55900657439</v>
      </c>
      <c r="W6" s="1">
        <v>24626.434386430199</v>
      </c>
      <c r="X6" s="1">
        <v>233.07185519554301</v>
      </c>
      <c r="Y6" s="1">
        <v>84.127964170074804</v>
      </c>
      <c r="Z6" s="1">
        <v>306.15216976799002</v>
      </c>
      <c r="AA6" s="1">
        <v>665.81463349695002</v>
      </c>
      <c r="AB6" s="1">
        <v>164.131949631861</v>
      </c>
      <c r="AC6" s="1">
        <v>113.048339973919</v>
      </c>
      <c r="AD6" s="1">
        <v>62.671106268259699</v>
      </c>
      <c r="AE6" s="1">
        <v>79.374730626136397</v>
      </c>
      <c r="AF6" s="1">
        <v>31.4430747859505</v>
      </c>
      <c r="AG6" s="1">
        <v>67.518003538966397</v>
      </c>
      <c r="AH6" s="1">
        <v>30.7322309958891</v>
      </c>
      <c r="AI6" s="1">
        <v>130.55299881687699</v>
      </c>
      <c r="AJ6" s="1">
        <v>21.488325267842701</v>
      </c>
      <c r="AK6" s="1">
        <v>10344.846672309301</v>
      </c>
      <c r="AL6" s="1">
        <v>42737.619596356002</v>
      </c>
      <c r="AM6" s="1">
        <v>6605.0757411845498</v>
      </c>
      <c r="AN6" s="1"/>
      <c r="AO6" s="7" t="s">
        <v>36</v>
      </c>
      <c r="AP6" s="5">
        <f t="shared" si="0"/>
        <v>0.25636858366789661</v>
      </c>
      <c r="AQ6" s="5">
        <f t="shared" si="1"/>
        <v>0.25376061329604843</v>
      </c>
      <c r="AR6" s="5">
        <f t="shared" si="2"/>
        <v>0.25398522351390029</v>
      </c>
      <c r="AS6" s="5">
        <f t="shared" si="3"/>
        <v>0.254111955384203</v>
      </c>
      <c r="AT6" s="5">
        <f t="shared" si="4"/>
        <v>0.25108734592571391</v>
      </c>
      <c r="AU6" s="5">
        <f t="shared" si="5"/>
        <v>0.25070547749874661</v>
      </c>
      <c r="AV6" s="5">
        <f t="shared" si="6"/>
        <v>0.25358632161293682</v>
      </c>
      <c r="AW6" s="5">
        <f t="shared" si="7"/>
        <v>0.25436919698715177</v>
      </c>
      <c r="AX6" s="5">
        <f t="shared" si="8"/>
        <v>0.2545813400042834</v>
      </c>
      <c r="AY6" s="5">
        <f t="shared" si="9"/>
        <v>0.25445034579196085</v>
      </c>
      <c r="AZ6" s="5">
        <f t="shared" si="10"/>
        <v>0.25470814969895067</v>
      </c>
      <c r="BA6" s="5">
        <f t="shared" si="11"/>
        <v>0.25449991523035453</v>
      </c>
      <c r="BB6" s="5">
        <f t="shared" si="12"/>
        <v>0.25254277465032104</v>
      </c>
      <c r="BC6" s="5">
        <f t="shared" si="13"/>
        <v>0.25419769075616133</v>
      </c>
      <c r="BD6" s="5">
        <f t="shared" si="14"/>
        <v>0.25458687091715082</v>
      </c>
      <c r="BE6" s="5">
        <f t="shared" si="15"/>
        <v>0.25256854478520507</v>
      </c>
      <c r="BF6" s="5">
        <f t="shared" si="16"/>
        <v>0.25046628311247632</v>
      </c>
      <c r="BG6" s="5">
        <f t="shared" si="17"/>
        <v>0.25188839367574856</v>
      </c>
      <c r="BH6" s="5"/>
      <c r="BI6" s="5"/>
    </row>
    <row r="7" spans="1:61" x14ac:dyDescent="0.25">
      <c r="A7" s="7" t="s">
        <v>37</v>
      </c>
      <c r="B7" s="1">
        <v>1171.24825261767</v>
      </c>
      <c r="C7" s="1">
        <v>4.4282968654705001E-6</v>
      </c>
      <c r="D7" s="1">
        <v>14522.172031046801</v>
      </c>
      <c r="E7" s="1">
        <v>21.046609381728299</v>
      </c>
      <c r="F7" s="1">
        <v>951.77593485584703</v>
      </c>
      <c r="G7" s="1">
        <v>1746.60526516647</v>
      </c>
      <c r="H7" s="1">
        <v>585.05484831849105</v>
      </c>
      <c r="I7" s="1">
        <v>5999.1265639434296</v>
      </c>
      <c r="J7" s="1">
        <v>111.526942640274</v>
      </c>
      <c r="K7" s="1">
        <v>9.7372988595824204</v>
      </c>
      <c r="L7" s="1">
        <v>4.4282968654705001E-6</v>
      </c>
      <c r="M7" s="1">
        <v>537.43469708575196</v>
      </c>
      <c r="N7" s="1">
        <v>3384.3093177463702</v>
      </c>
      <c r="O7" s="1">
        <v>2225.3941677428502</v>
      </c>
      <c r="P7" s="1">
        <v>11455.882588927199</v>
      </c>
      <c r="Q7" s="1">
        <v>6127.2030100462498</v>
      </c>
      <c r="R7" s="1">
        <v>1012.87377022648</v>
      </c>
      <c r="S7" s="1">
        <v>3477.9755884034998</v>
      </c>
      <c r="U7" s="7" t="s">
        <v>37</v>
      </c>
      <c r="V7" s="1">
        <v>308.88968444749702</v>
      </c>
      <c r="W7" s="1">
        <v>7.3846667298181698E-7</v>
      </c>
      <c r="X7" s="1">
        <v>3736.3259760875098</v>
      </c>
      <c r="Y7" s="1">
        <v>5.3607261130928396</v>
      </c>
      <c r="Z7" s="1">
        <v>245.591599100721</v>
      </c>
      <c r="AA7" s="1">
        <v>440.73294620101302</v>
      </c>
      <c r="AB7" s="1">
        <v>146.15424001478399</v>
      </c>
      <c r="AC7" s="1">
        <v>1530.24209057032</v>
      </c>
      <c r="AD7" s="1">
        <v>28.786764921227199</v>
      </c>
      <c r="AE7" s="1">
        <v>2.5531548878441899</v>
      </c>
      <c r="AF7" s="1">
        <v>7.3846667298181698E-7</v>
      </c>
      <c r="AG7" s="1">
        <v>142.74802361590301</v>
      </c>
      <c r="AH7" s="1">
        <v>895.76621392180095</v>
      </c>
      <c r="AI7" s="1">
        <v>586.22296827385298</v>
      </c>
      <c r="AJ7" s="1">
        <v>3047.6002124800698</v>
      </c>
      <c r="AK7" s="1">
        <v>1596.9318798721599</v>
      </c>
      <c r="AL7" s="1">
        <v>267.52518736973099</v>
      </c>
      <c r="AM7" s="1">
        <v>912.13382791340996</v>
      </c>
      <c r="AN7" s="1"/>
      <c r="AO7" s="7" t="s">
        <v>37</v>
      </c>
      <c r="AP7" s="5">
        <f t="shared" si="0"/>
        <v>0.26372691165783768</v>
      </c>
      <c r="AQ7" s="5" t="str">
        <f t="shared" si="1"/>
        <v/>
      </c>
      <c r="AR7" s="5">
        <f t="shared" si="2"/>
        <v>0.25728423875572176</v>
      </c>
      <c r="AS7" s="5">
        <f t="shared" si="3"/>
        <v>0.25470735052206445</v>
      </c>
      <c r="AT7" s="5">
        <f t="shared" si="4"/>
        <v>0.25803510060161117</v>
      </c>
      <c r="AU7" s="5">
        <f t="shared" si="5"/>
        <v>0.25233689316687508</v>
      </c>
      <c r="AV7" s="5">
        <f t="shared" si="6"/>
        <v>0.24981288580864955</v>
      </c>
      <c r="AW7" s="5">
        <f t="shared" si="7"/>
        <v>0.25507748073986958</v>
      </c>
      <c r="AX7" s="5">
        <f t="shared" si="8"/>
        <v>0.25811489349329547</v>
      </c>
      <c r="AY7" s="5">
        <f t="shared" si="9"/>
        <v>0.26220360745440657</v>
      </c>
      <c r="AZ7" s="5" t="str">
        <f t="shared" si="10"/>
        <v/>
      </c>
      <c r="BA7" s="5">
        <f t="shared" si="11"/>
        <v>0.26560998832036042</v>
      </c>
      <c r="BB7" s="5">
        <f t="shared" si="12"/>
        <v>0.26468213446822186</v>
      </c>
      <c r="BC7" s="5">
        <f t="shared" si="13"/>
        <v>0.26342433029221118</v>
      </c>
      <c r="BD7" s="5">
        <f t="shared" si="14"/>
        <v>0.26602928136028203</v>
      </c>
      <c r="BE7" s="5">
        <f t="shared" si="15"/>
        <v>0.26062983016129992</v>
      </c>
      <c r="BF7" s="5">
        <f t="shared" si="16"/>
        <v>0.26412490404397776</v>
      </c>
      <c r="BG7" s="5">
        <f t="shared" si="17"/>
        <v>0.26225998565220182</v>
      </c>
      <c r="BH7" s="5"/>
      <c r="BI7" s="5"/>
    </row>
    <row r="8" spans="1:61" x14ac:dyDescent="0.25">
      <c r="A8" s="7" t="s">
        <v>33</v>
      </c>
      <c r="B8" s="1">
        <v>2157.7506835306499</v>
      </c>
      <c r="C8" s="1">
        <v>18571.234207056201</v>
      </c>
      <c r="D8" s="1">
        <v>1277.8840075620501</v>
      </c>
      <c r="E8" s="1">
        <v>249597.00212643799</v>
      </c>
      <c r="F8" s="1">
        <v>5956.7270327545102</v>
      </c>
      <c r="G8" s="1">
        <v>24808.8029576632</v>
      </c>
      <c r="H8" s="1">
        <v>426.18602587189599</v>
      </c>
      <c r="I8" s="1">
        <v>166533.58501424399</v>
      </c>
      <c r="J8" s="1">
        <v>63883.989153037001</v>
      </c>
      <c r="K8" s="1">
        <v>138835.56046933701</v>
      </c>
      <c r="L8" s="1">
        <v>30123.864236940699</v>
      </c>
      <c r="M8" s="1">
        <v>23971.480778615602</v>
      </c>
      <c r="N8" s="1">
        <v>25766.699234977401</v>
      </c>
      <c r="O8" s="1">
        <v>93568.287879315307</v>
      </c>
      <c r="P8" s="1">
        <v>300.03024317286298</v>
      </c>
      <c r="Q8" s="1">
        <v>16768.1106226909</v>
      </c>
      <c r="R8" s="1">
        <v>273.00698372505298</v>
      </c>
      <c r="S8" s="1">
        <v>3717.8311127941802</v>
      </c>
      <c r="U8" s="7" t="s">
        <v>33</v>
      </c>
      <c r="V8" s="1">
        <v>948.90192336137704</v>
      </c>
      <c r="W8" s="1">
        <v>7072.05496513659</v>
      </c>
      <c r="X8" s="1">
        <v>516.83108770433796</v>
      </c>
      <c r="Y8" s="1">
        <v>122645.46282549801</v>
      </c>
      <c r="Z8" s="1">
        <v>2338.0984626999302</v>
      </c>
      <c r="AA8" s="1">
        <v>10038.5432879211</v>
      </c>
      <c r="AB8" s="1">
        <v>157.724370032639</v>
      </c>
      <c r="AC8" s="1">
        <v>73681.435071739499</v>
      </c>
      <c r="AD8" s="1">
        <v>28248.339577799601</v>
      </c>
      <c r="AE8" s="1">
        <v>63404.486352135798</v>
      </c>
      <c r="AF8" s="1">
        <v>13071.528687947901</v>
      </c>
      <c r="AG8" s="1">
        <v>10113.959060793901</v>
      </c>
      <c r="AH8" s="1">
        <v>11062.581297544801</v>
      </c>
      <c r="AI8" s="1">
        <v>37347.977216089101</v>
      </c>
      <c r="AJ8" s="1">
        <v>113.77574439661301</v>
      </c>
      <c r="AK8" s="1">
        <v>7683.73898100938</v>
      </c>
      <c r="AL8" s="1">
        <v>104.864802108009</v>
      </c>
      <c r="AM8" s="1">
        <v>1423.4873248438701</v>
      </c>
      <c r="AN8" s="1"/>
      <c r="AO8" s="7" t="s">
        <v>33</v>
      </c>
      <c r="AP8" s="5">
        <f t="shared" si="0"/>
        <v>0.43976439474866619</v>
      </c>
      <c r="AQ8" s="5">
        <f t="shared" si="1"/>
        <v>0.38080694510058677</v>
      </c>
      <c r="AR8" s="5">
        <f t="shared" si="2"/>
        <v>0.40444287951482344</v>
      </c>
      <c r="AS8" s="5">
        <f t="shared" si="3"/>
        <v>0.49137394191685713</v>
      </c>
      <c r="AT8" s="5">
        <f t="shared" si="4"/>
        <v>0.39251395100754627</v>
      </c>
      <c r="AU8" s="5">
        <f t="shared" si="5"/>
        <v>0.40463634239233987</v>
      </c>
      <c r="AV8" s="5">
        <f t="shared" si="6"/>
        <v>0.37008339189433714</v>
      </c>
      <c r="AW8" s="5">
        <f t="shared" si="7"/>
        <v>0.44244189582201909</v>
      </c>
      <c r="AX8" s="5">
        <f t="shared" si="8"/>
        <v>0.44218183542247841</v>
      </c>
      <c r="AY8" s="5">
        <f t="shared" si="9"/>
        <v>0.4566876536371185</v>
      </c>
      <c r="AZ8" s="5">
        <f t="shared" si="10"/>
        <v>0.43392602572940725</v>
      </c>
      <c r="BA8" s="5">
        <f t="shared" si="11"/>
        <v>0.42191632441064414</v>
      </c>
      <c r="BB8" s="5">
        <f t="shared" si="12"/>
        <v>0.42933637702914351</v>
      </c>
      <c r="BC8" s="5">
        <f t="shared" si="13"/>
        <v>0.3991520852049858</v>
      </c>
      <c r="BD8" s="5">
        <f t="shared" si="14"/>
        <v>0.37921425251474034</v>
      </c>
      <c r="BE8" s="5">
        <f t="shared" si="15"/>
        <v>0.45823522720631449</v>
      </c>
      <c r="BF8" s="5">
        <f t="shared" si="16"/>
        <v>0.38411032815782836</v>
      </c>
      <c r="BG8" s="5">
        <f t="shared" si="17"/>
        <v>0.38288111580572343</v>
      </c>
      <c r="BH8" s="5"/>
      <c r="BI8" s="5"/>
    </row>
    <row r="9" spans="1:61" x14ac:dyDescent="0.25">
      <c r="A9" s="7" t="s">
        <v>38</v>
      </c>
      <c r="B9" s="1">
        <v>32270.668929826599</v>
      </c>
      <c r="C9" s="1">
        <v>23457.042207816899</v>
      </c>
      <c r="D9" s="1">
        <v>6579.0682170914797</v>
      </c>
      <c r="E9" s="1">
        <v>7189.6229045038899</v>
      </c>
      <c r="F9" s="11">
        <v>58236.047502101399</v>
      </c>
      <c r="G9" s="1">
        <v>418238.43111424602</v>
      </c>
      <c r="H9" s="1">
        <v>11503.506272087199</v>
      </c>
      <c r="I9" s="1">
        <v>2939.3573272278099</v>
      </c>
      <c r="J9" s="1">
        <v>2589.8624693973602</v>
      </c>
      <c r="K9" s="1">
        <v>6155.1711879883796</v>
      </c>
      <c r="L9" s="1">
        <v>1447.6298834726499</v>
      </c>
      <c r="M9" s="1">
        <v>2311.7570052689898</v>
      </c>
      <c r="N9" s="1">
        <v>6521.7978249197704</v>
      </c>
      <c r="O9" s="1">
        <v>42352.727564196</v>
      </c>
      <c r="P9" s="1">
        <v>422.97368260953499</v>
      </c>
      <c r="Q9" s="1">
        <v>78485.453068035597</v>
      </c>
      <c r="R9" s="1">
        <v>15282.747173494001</v>
      </c>
      <c r="S9" s="1">
        <v>417936.79881516797</v>
      </c>
      <c r="U9" s="7" t="s">
        <v>38</v>
      </c>
      <c r="V9" s="1">
        <v>7041.3441432562604</v>
      </c>
      <c r="W9" s="1">
        <v>6123.7053265636296</v>
      </c>
      <c r="X9" s="1">
        <v>1892.5716999000599</v>
      </c>
      <c r="Y9" s="1">
        <v>1774.2784739491799</v>
      </c>
      <c r="Z9" s="1">
        <v>16600.445422405999</v>
      </c>
      <c r="AA9" s="1">
        <v>118262.102945187</v>
      </c>
      <c r="AB9" s="1">
        <v>3190.0901312455699</v>
      </c>
      <c r="AC9" s="1">
        <v>784.69456343384104</v>
      </c>
      <c r="AD9" s="1">
        <v>707.91884159341305</v>
      </c>
      <c r="AE9" s="1">
        <v>1600.86333274411</v>
      </c>
      <c r="AF9" s="1">
        <v>326.75322338681701</v>
      </c>
      <c r="AG9" s="1">
        <v>601.64077347949103</v>
      </c>
      <c r="AH9" s="1">
        <v>1652.10482087133</v>
      </c>
      <c r="AI9" s="1">
        <v>10869.4936837142</v>
      </c>
      <c r="AJ9" s="1">
        <v>84.05022401526</v>
      </c>
      <c r="AK9" s="1">
        <v>18163.603816261599</v>
      </c>
      <c r="AL9" s="1">
        <v>3568.4914149628498</v>
      </c>
      <c r="AM9" s="1">
        <v>116705.66008549499</v>
      </c>
      <c r="AN9" s="1"/>
      <c r="AO9" s="7" t="s">
        <v>38</v>
      </c>
      <c r="AP9" s="5">
        <f t="shared" si="0"/>
        <v>0.21819641106813883</v>
      </c>
      <c r="AQ9" s="5">
        <f t="shared" si="1"/>
        <v>0.26106042152761044</v>
      </c>
      <c r="AR9" s="5">
        <f t="shared" si="2"/>
        <v>0.28766561425574355</v>
      </c>
      <c r="AS9" s="5">
        <f t="shared" si="3"/>
        <v>0.24678324545195485</v>
      </c>
      <c r="AT9" s="5">
        <f t="shared" si="4"/>
        <v>0.28505446599560152</v>
      </c>
      <c r="AU9" s="5">
        <f t="shared" si="5"/>
        <v>0.28276240093508415</v>
      </c>
      <c r="AV9" s="5">
        <f t="shared" si="6"/>
        <v>0.2773145905076087</v>
      </c>
      <c r="AW9" s="5">
        <f t="shared" si="7"/>
        <v>0.2669612694465795</v>
      </c>
      <c r="AX9" s="5">
        <f t="shared" si="8"/>
        <v>0.27334225270971241</v>
      </c>
      <c r="AY9" s="5">
        <f t="shared" si="9"/>
        <v>0.26008429072909356</v>
      </c>
      <c r="AZ9" s="5">
        <f t="shared" si="10"/>
        <v>0.22571599765748437</v>
      </c>
      <c r="BA9" s="5">
        <f t="shared" si="11"/>
        <v>0.26025260099059838</v>
      </c>
      <c r="BB9" s="5">
        <f t="shared" si="12"/>
        <v>0.25332045936147274</v>
      </c>
      <c r="BC9" s="5">
        <f t="shared" si="13"/>
        <v>0.25664211749382143</v>
      </c>
      <c r="BD9" s="5">
        <f t="shared" si="14"/>
        <v>0.19871265629746127</v>
      </c>
      <c r="BE9" s="5">
        <f t="shared" si="15"/>
        <v>0.23142637401247296</v>
      </c>
      <c r="BF9" s="5">
        <f t="shared" si="16"/>
        <v>0.23349803372733591</v>
      </c>
      <c r="BG9" s="5">
        <f t="shared" si="17"/>
        <v>0.2792423649134278</v>
      </c>
      <c r="BH9" s="5"/>
      <c r="BI9" s="5"/>
    </row>
    <row r="10" spans="1:61" x14ac:dyDescent="0.25">
      <c r="A10" s="7" t="s">
        <v>39</v>
      </c>
      <c r="B10" s="1">
        <v>4306.7157632721201</v>
      </c>
      <c r="C10" s="1">
        <v>37301.936783253797</v>
      </c>
      <c r="D10" s="1">
        <v>5765.3901184875604</v>
      </c>
      <c r="E10" s="1">
        <v>13704.846582157399</v>
      </c>
      <c r="F10" s="11">
        <v>25773.186340824799</v>
      </c>
      <c r="G10" s="1">
        <v>173819.10780478301</v>
      </c>
      <c r="H10" s="1">
        <v>8428.9232171754393</v>
      </c>
      <c r="I10" s="1">
        <v>81281.563461333397</v>
      </c>
      <c r="J10" s="1">
        <v>6612.2229716248403</v>
      </c>
      <c r="K10" s="1">
        <v>18232.120213047299</v>
      </c>
      <c r="L10" s="1">
        <v>8961.0469376786095</v>
      </c>
      <c r="M10" s="1">
        <v>17674.7190031768</v>
      </c>
      <c r="N10" s="1">
        <v>18212.694176376299</v>
      </c>
      <c r="O10" s="1">
        <v>94407.512127226597</v>
      </c>
      <c r="P10" s="1">
        <v>19.359646318402699</v>
      </c>
      <c r="Q10" s="1">
        <v>47132.291390461498</v>
      </c>
      <c r="R10" s="1">
        <v>1107.6767829637799</v>
      </c>
      <c r="S10" s="1">
        <v>24292.906019131198</v>
      </c>
      <c r="U10" s="7" t="s">
        <v>39</v>
      </c>
      <c r="V10" s="1">
        <v>1293.91564198266</v>
      </c>
      <c r="W10" s="1">
        <v>11214.454874143001</v>
      </c>
      <c r="X10" s="1">
        <v>1791.65055556066</v>
      </c>
      <c r="Y10" s="1">
        <v>4223.9980576389398</v>
      </c>
      <c r="Z10" s="1">
        <v>7951.6565104498304</v>
      </c>
      <c r="AA10" s="1">
        <v>53906.475723996598</v>
      </c>
      <c r="AB10" s="1">
        <v>2555.6885404797299</v>
      </c>
      <c r="AC10" s="1">
        <v>24325.499463321601</v>
      </c>
      <c r="AD10" s="1">
        <v>2003.79275343726</v>
      </c>
      <c r="AE10" s="1">
        <v>5579.5327615831602</v>
      </c>
      <c r="AF10" s="1">
        <v>2723.7482201551902</v>
      </c>
      <c r="AG10" s="1">
        <v>5431.2161061634697</v>
      </c>
      <c r="AH10" s="1">
        <v>5615.3454182839596</v>
      </c>
      <c r="AI10" s="1">
        <v>28355.598748136799</v>
      </c>
      <c r="AJ10" s="1">
        <v>5.8291824088431001</v>
      </c>
      <c r="AK10" s="1">
        <v>14038.7217609573</v>
      </c>
      <c r="AL10" s="1">
        <v>332.92276510397801</v>
      </c>
      <c r="AM10" s="1">
        <v>7469.4563177766404</v>
      </c>
      <c r="AN10" s="1"/>
      <c r="AO10" s="7" t="s">
        <v>39</v>
      </c>
      <c r="AP10" s="5">
        <f t="shared" si="0"/>
        <v>0.30044138343589682</v>
      </c>
      <c r="AQ10" s="5">
        <f t="shared" si="1"/>
        <v>0.30064001607491814</v>
      </c>
      <c r="AR10" s="5">
        <f t="shared" si="2"/>
        <v>0.31075963963227266</v>
      </c>
      <c r="AS10" s="5">
        <f t="shared" si="3"/>
        <v>0.30821199145258898</v>
      </c>
      <c r="AT10" s="5">
        <f t="shared" si="4"/>
        <v>0.30852438675207128</v>
      </c>
      <c r="AU10" s="5">
        <f t="shared" si="5"/>
        <v>0.31012974583058611</v>
      </c>
      <c r="AV10" s="5">
        <f t="shared" si="6"/>
        <v>0.30320462942076126</v>
      </c>
      <c r="AW10" s="5">
        <f t="shared" si="7"/>
        <v>0.29927450245089748</v>
      </c>
      <c r="AX10" s="5">
        <f t="shared" si="8"/>
        <v>0.30304373612870805</v>
      </c>
      <c r="AY10" s="5">
        <f t="shared" si="9"/>
        <v>0.3060276422261809</v>
      </c>
      <c r="AZ10" s="5">
        <f t="shared" si="10"/>
        <v>0.30395424096068696</v>
      </c>
      <c r="BA10" s="5">
        <f t="shared" si="11"/>
        <v>0.30728726749134055</v>
      </c>
      <c r="BB10" s="5">
        <f t="shared" si="12"/>
        <v>0.30832041453634185</v>
      </c>
      <c r="BC10" s="5">
        <f t="shared" si="13"/>
        <v>0.30035320398999482</v>
      </c>
      <c r="BD10" s="5">
        <f t="shared" si="14"/>
        <v>0.30109963338028828</v>
      </c>
      <c r="BE10" s="5">
        <f t="shared" si="15"/>
        <v>0.29785782415404521</v>
      </c>
      <c r="BF10" s="5">
        <f t="shared" si="16"/>
        <v>0.30055948650759462</v>
      </c>
      <c r="BG10" s="5">
        <f t="shared" si="17"/>
        <v>0.30747479580640863</v>
      </c>
      <c r="BH10" s="5"/>
      <c r="BI10" s="5"/>
    </row>
    <row r="11" spans="1:61" x14ac:dyDescent="0.25">
      <c r="A11" s="7" t="s">
        <v>40</v>
      </c>
      <c r="B11" s="1">
        <v>3691.4424558887599</v>
      </c>
      <c r="C11" s="1">
        <v>25765.2230119216</v>
      </c>
      <c r="D11" s="1">
        <v>1457.5571217581701</v>
      </c>
      <c r="E11" s="1">
        <v>2453.76294630135</v>
      </c>
      <c r="F11" s="11">
        <v>1053.3979020438201</v>
      </c>
      <c r="G11" s="1">
        <v>17943.334831936401</v>
      </c>
      <c r="H11" s="1">
        <v>58891.273530755898</v>
      </c>
      <c r="I11" s="1">
        <v>713.49989926467799</v>
      </c>
      <c r="J11" s="1">
        <v>435.75096929836002</v>
      </c>
      <c r="K11" s="1">
        <v>2506.8783010807401</v>
      </c>
      <c r="L11" s="1">
        <v>1212.40445775014</v>
      </c>
      <c r="M11" s="1">
        <v>1889.8140932622</v>
      </c>
      <c r="N11" s="1">
        <v>3844.8395237670402</v>
      </c>
      <c r="O11" s="1">
        <v>4924.9278059209</v>
      </c>
      <c r="P11" s="1">
        <v>183.86541471445801</v>
      </c>
      <c r="Q11" s="1">
        <v>11166.1227951645</v>
      </c>
      <c r="R11" s="1">
        <v>2474.8709913716102</v>
      </c>
      <c r="S11" s="1">
        <v>25533.202627135001</v>
      </c>
      <c r="U11" s="7" t="s">
        <v>40</v>
      </c>
      <c r="V11" s="1">
        <v>973.59077016788501</v>
      </c>
      <c r="W11" s="1">
        <v>6821.0143220259797</v>
      </c>
      <c r="X11" s="1">
        <v>400.79759197626402</v>
      </c>
      <c r="Y11" s="1">
        <v>659.24828319388405</v>
      </c>
      <c r="Z11" s="1">
        <v>281.43517435631901</v>
      </c>
      <c r="AA11" s="1">
        <v>4924.0816671335597</v>
      </c>
      <c r="AB11" s="1">
        <v>16642.490511215899</v>
      </c>
      <c r="AC11" s="1">
        <v>185.69886666095701</v>
      </c>
      <c r="AD11" s="1">
        <v>116.04697640597</v>
      </c>
      <c r="AE11" s="1">
        <v>656.72266845668503</v>
      </c>
      <c r="AF11" s="1">
        <v>298.32527756780399</v>
      </c>
      <c r="AG11" s="1">
        <v>503.29747793722998</v>
      </c>
      <c r="AH11" s="1">
        <v>1072.30822842663</v>
      </c>
      <c r="AI11" s="1">
        <v>1276.88573574111</v>
      </c>
      <c r="AJ11" s="1">
        <v>49.059072830984199</v>
      </c>
      <c r="AK11" s="1">
        <v>2922.4341828122601</v>
      </c>
      <c r="AL11" s="1">
        <v>638.58914732467701</v>
      </c>
      <c r="AM11" s="1">
        <v>6729.5130969538995</v>
      </c>
      <c r="AN11" s="1"/>
      <c r="AO11" s="7" t="s">
        <v>40</v>
      </c>
      <c r="AP11" s="5">
        <f t="shared" si="0"/>
        <v>0.26374263768212558</v>
      </c>
      <c r="AQ11" s="5">
        <f t="shared" si="1"/>
        <v>0.26473725140550453</v>
      </c>
      <c r="AR11" s="5">
        <f t="shared" si="2"/>
        <v>0.27497899464331399</v>
      </c>
      <c r="AS11" s="5">
        <f t="shared" si="3"/>
        <v>0.26866828525045339</v>
      </c>
      <c r="AT11" s="5">
        <f t="shared" si="4"/>
        <v>0.26716891481393101</v>
      </c>
      <c r="AU11" s="5">
        <f t="shared" si="5"/>
        <v>0.27442399716965904</v>
      </c>
      <c r="AV11" s="5">
        <f t="shared" si="6"/>
        <v>0.28259688598047344</v>
      </c>
      <c r="AW11" s="5">
        <f t="shared" si="7"/>
        <v>0.26026474124570359</v>
      </c>
      <c r="AX11" s="5">
        <f t="shared" si="8"/>
        <v>0.26631490135943287</v>
      </c>
      <c r="AY11" s="5">
        <f t="shared" si="9"/>
        <v>0.26196830862254677</v>
      </c>
      <c r="AZ11" s="5">
        <f t="shared" si="10"/>
        <v>0.24606085507257741</v>
      </c>
      <c r="BA11" s="5">
        <f t="shared" si="11"/>
        <v>0.26632115811372592</v>
      </c>
      <c r="BB11" s="5">
        <f t="shared" si="12"/>
        <v>0.27889544460779458</v>
      </c>
      <c r="BC11" s="5">
        <f t="shared" si="13"/>
        <v>0.25926993979607144</v>
      </c>
      <c r="BD11" s="5">
        <f t="shared" si="14"/>
        <v>0.26682055952269584</v>
      </c>
      <c r="BE11" s="5">
        <f t="shared" si="15"/>
        <v>0.26172327104246274</v>
      </c>
      <c r="BF11" s="5">
        <f t="shared" si="16"/>
        <v>0.25802926679857419</v>
      </c>
      <c r="BG11" s="5">
        <f t="shared" si="17"/>
        <v>0.263559303359862</v>
      </c>
      <c r="BH11" s="5"/>
      <c r="BI11" s="5"/>
    </row>
    <row r="12" spans="1:61" x14ac:dyDescent="0.25">
      <c r="A12" s="7" t="s">
        <v>41</v>
      </c>
      <c r="B12" s="1">
        <v>1646.3052090537999</v>
      </c>
      <c r="C12" s="1">
        <v>1030.91388447381</v>
      </c>
      <c r="D12" s="1">
        <v>164.333831133937</v>
      </c>
      <c r="E12" s="1">
        <v>1281.05445885162</v>
      </c>
      <c r="F12" s="11">
        <v>686.21582061011304</v>
      </c>
      <c r="G12" s="1">
        <v>1025.0711459757599</v>
      </c>
      <c r="H12" s="1">
        <v>194.820523776795</v>
      </c>
      <c r="I12" s="1">
        <v>127395.794326031</v>
      </c>
      <c r="J12" s="1">
        <v>84867.316292853298</v>
      </c>
      <c r="K12" s="1">
        <v>6681.2764256737401</v>
      </c>
      <c r="L12" s="1">
        <v>127.212902924742</v>
      </c>
      <c r="M12" s="1">
        <v>183.40080530620801</v>
      </c>
      <c r="N12" s="1">
        <v>4155.7170228937703</v>
      </c>
      <c r="O12" s="1">
        <v>1456.5307471015101</v>
      </c>
      <c r="P12" s="1">
        <v>51.198460968608003</v>
      </c>
      <c r="Q12" s="1">
        <v>70348.534286973299</v>
      </c>
      <c r="R12" s="1">
        <v>655.08770732285802</v>
      </c>
      <c r="S12" s="1">
        <v>92398.083976249094</v>
      </c>
      <c r="U12" s="7" t="s">
        <v>41</v>
      </c>
      <c r="V12" s="1">
        <v>568.61722080831998</v>
      </c>
      <c r="W12" s="1">
        <v>348.45582395287801</v>
      </c>
      <c r="X12" s="1">
        <v>55.332086889601101</v>
      </c>
      <c r="Y12" s="1">
        <v>431.86374467904</v>
      </c>
      <c r="Z12" s="1">
        <v>231.29343920423</v>
      </c>
      <c r="AA12" s="1">
        <v>344.93462540397701</v>
      </c>
      <c r="AB12" s="1">
        <v>65.515159397251097</v>
      </c>
      <c r="AC12" s="1">
        <v>42898.6904327948</v>
      </c>
      <c r="AD12" s="1">
        <v>29267.890927193701</v>
      </c>
      <c r="AE12" s="1">
        <v>2268.8635869588202</v>
      </c>
      <c r="AF12" s="1">
        <v>43.114355261377902</v>
      </c>
      <c r="AG12" s="1">
        <v>61.918982165291403</v>
      </c>
      <c r="AH12" s="1">
        <v>1399.07425073698</v>
      </c>
      <c r="AI12" s="1">
        <v>499.35507945267398</v>
      </c>
      <c r="AJ12" s="1">
        <v>17.3077102135309</v>
      </c>
      <c r="AK12" s="1">
        <v>23700.8369423121</v>
      </c>
      <c r="AL12" s="1">
        <v>223.75085289862301</v>
      </c>
      <c r="AM12" s="1">
        <v>31814.3869594438</v>
      </c>
      <c r="AN12" s="1"/>
      <c r="AO12" s="7" t="s">
        <v>41</v>
      </c>
      <c r="AP12" s="5">
        <f t="shared" si="0"/>
        <v>0.34538991778755773</v>
      </c>
      <c r="AQ12" s="5">
        <f t="shared" si="1"/>
        <v>0.33800672316168656</v>
      </c>
      <c r="AR12" s="5">
        <f t="shared" si="2"/>
        <v>0.33670539114069453</v>
      </c>
      <c r="AS12" s="5">
        <f t="shared" si="3"/>
        <v>0.33711583586085564</v>
      </c>
      <c r="AT12" s="5">
        <f t="shared" si="4"/>
        <v>0.33705640741215714</v>
      </c>
      <c r="AU12" s="5">
        <f t="shared" si="5"/>
        <v>0.33649822917962979</v>
      </c>
      <c r="AV12" s="5">
        <f t="shared" si="6"/>
        <v>0.33628468976046649</v>
      </c>
      <c r="AW12" s="5">
        <f t="shared" si="7"/>
        <v>0.33673553086853542</v>
      </c>
      <c r="AX12" s="5">
        <f t="shared" si="8"/>
        <v>0.3448664598536193</v>
      </c>
      <c r="AY12" s="5">
        <f t="shared" si="9"/>
        <v>0.33958534902708026</v>
      </c>
      <c r="AZ12" s="5">
        <f t="shared" si="10"/>
        <v>0.33891495493097867</v>
      </c>
      <c r="BA12" s="5">
        <f t="shared" si="11"/>
        <v>0.33761565038883434</v>
      </c>
      <c r="BB12" s="5">
        <f t="shared" si="12"/>
        <v>0.3366625405506451</v>
      </c>
      <c r="BC12" s="5">
        <f t="shared" si="13"/>
        <v>0.34283868050598204</v>
      </c>
      <c r="BD12" s="5">
        <f t="shared" si="14"/>
        <v>0.33805137666429091</v>
      </c>
      <c r="BE12" s="5">
        <f t="shared" si="15"/>
        <v>0.33690590973266193</v>
      </c>
      <c r="BF12" s="5">
        <f t="shared" si="16"/>
        <v>0.34155861939926169</v>
      </c>
      <c r="BG12" s="5">
        <f t="shared" si="17"/>
        <v>0.34431868703707841</v>
      </c>
      <c r="BH12" s="5"/>
      <c r="BI12" s="5"/>
    </row>
    <row r="13" spans="1:61" x14ac:dyDescent="0.25">
      <c r="A13" s="7" t="s">
        <v>42</v>
      </c>
      <c r="B13" s="1">
        <v>3174.6055362571701</v>
      </c>
      <c r="C13" s="1">
        <v>21523.328512123899</v>
      </c>
      <c r="D13" s="1">
        <v>2189.1109432298499</v>
      </c>
      <c r="E13" s="1">
        <v>12266.427534766201</v>
      </c>
      <c r="F13" s="11">
        <v>8435.9993026266293</v>
      </c>
      <c r="G13" s="1">
        <v>21923.769164892099</v>
      </c>
      <c r="H13" s="1">
        <v>6407.1140080781897</v>
      </c>
      <c r="I13" s="1">
        <v>9916.5502960665399</v>
      </c>
      <c r="J13" s="1">
        <v>7333.1102293711401</v>
      </c>
      <c r="K13" s="1">
        <v>6776.8819864628204</v>
      </c>
      <c r="L13" s="1">
        <v>3576.43841458924</v>
      </c>
      <c r="M13" s="1">
        <v>5628.9218554351401</v>
      </c>
      <c r="N13" s="1">
        <v>6371.3453447504298</v>
      </c>
      <c r="O13" s="1">
        <v>12725.004783189201</v>
      </c>
      <c r="P13" s="1">
        <v>1459.4471226683199</v>
      </c>
      <c r="Q13" s="1">
        <v>222326.061666225</v>
      </c>
      <c r="R13" s="1">
        <v>18590.322496055</v>
      </c>
      <c r="S13" s="1">
        <v>67111.236486260706</v>
      </c>
      <c r="U13" s="7" t="s">
        <v>42</v>
      </c>
      <c r="V13" s="1">
        <v>901.34849759493704</v>
      </c>
      <c r="W13" s="1">
        <v>5229.7962845157699</v>
      </c>
      <c r="X13" s="1">
        <v>528.75749080940295</v>
      </c>
      <c r="Y13" s="1">
        <v>3071.2360717318102</v>
      </c>
      <c r="Z13" s="1">
        <v>2068.11178510728</v>
      </c>
      <c r="AA13" s="1">
        <v>5465.72878637141</v>
      </c>
      <c r="AB13" s="1">
        <v>1494.87567558357</v>
      </c>
      <c r="AC13" s="1">
        <v>2518.9408847049999</v>
      </c>
      <c r="AD13" s="1">
        <v>2018.64531002388</v>
      </c>
      <c r="AE13" s="1">
        <v>1695.69556474257</v>
      </c>
      <c r="AF13" s="1">
        <v>950.19184908807802</v>
      </c>
      <c r="AG13" s="1">
        <v>1514.75768757932</v>
      </c>
      <c r="AH13" s="1">
        <v>1665.5648083997701</v>
      </c>
      <c r="AI13" s="1">
        <v>3292.4268296079799</v>
      </c>
      <c r="AJ13" s="1">
        <v>368.88837184935602</v>
      </c>
      <c r="AK13" s="1">
        <v>51932.3992783141</v>
      </c>
      <c r="AL13" s="1">
        <v>4860.5005626762504</v>
      </c>
      <c r="AM13" s="1">
        <v>17294.8964414127</v>
      </c>
      <c r="AN13" s="1"/>
      <c r="AO13" s="7" t="s">
        <v>42</v>
      </c>
      <c r="AP13" s="5">
        <f t="shared" si="0"/>
        <v>0.28392456552495604</v>
      </c>
      <c r="AQ13" s="5">
        <f t="shared" si="1"/>
        <v>0.24298269115624344</v>
      </c>
      <c r="AR13" s="5">
        <f t="shared" si="2"/>
        <v>0.24153983261774095</v>
      </c>
      <c r="AS13" s="5">
        <f t="shared" si="3"/>
        <v>0.25037738681675165</v>
      </c>
      <c r="AT13" s="5">
        <f t="shared" si="4"/>
        <v>0.24515314794577489</v>
      </c>
      <c r="AU13" s="5">
        <f t="shared" si="5"/>
        <v>0.24930607256730394</v>
      </c>
      <c r="AV13" s="5">
        <f t="shared" si="6"/>
        <v>0.23331497983316785</v>
      </c>
      <c r="AW13" s="5">
        <f t="shared" si="7"/>
        <v>0.2540138263307305</v>
      </c>
      <c r="AX13" s="5">
        <f t="shared" si="8"/>
        <v>0.2752781898652833</v>
      </c>
      <c r="AY13" s="5">
        <f t="shared" si="9"/>
        <v>0.25021766176979493</v>
      </c>
      <c r="AZ13" s="5">
        <f t="shared" si="10"/>
        <v>0.2656810320602736</v>
      </c>
      <c r="BA13" s="5">
        <f t="shared" si="11"/>
        <v>0.26910263217044122</v>
      </c>
      <c r="BB13" s="5">
        <f t="shared" si="12"/>
        <v>0.26141493174154906</v>
      </c>
      <c r="BC13" s="5">
        <f t="shared" si="13"/>
        <v>0.25873678522758214</v>
      </c>
      <c r="BD13" s="5">
        <f t="shared" si="14"/>
        <v>0.25275898394654694</v>
      </c>
      <c r="BE13" s="5">
        <f t="shared" si="15"/>
        <v>0.23358664696844891</v>
      </c>
      <c r="BF13" s="5">
        <f t="shared" si="16"/>
        <v>0.26145326761855175</v>
      </c>
      <c r="BG13" s="5">
        <f t="shared" si="17"/>
        <v>0.25770492911352311</v>
      </c>
      <c r="BH13" s="5"/>
      <c r="BI13" s="5"/>
    </row>
    <row r="14" spans="1:61" x14ac:dyDescent="0.25">
      <c r="A14" s="7" t="s">
        <v>43</v>
      </c>
      <c r="B14" s="1">
        <v>2228.2127942381198</v>
      </c>
      <c r="C14" s="1">
        <v>7899.49394474369</v>
      </c>
      <c r="D14" s="1">
        <v>879.83326800750694</v>
      </c>
      <c r="E14" s="1">
        <v>12227.422173884999</v>
      </c>
      <c r="F14" s="11">
        <v>6516.4987908181602</v>
      </c>
      <c r="G14" s="1">
        <v>8746.1926640101501</v>
      </c>
      <c r="H14" s="1">
        <v>2581.9931806859099</v>
      </c>
      <c r="I14" s="1">
        <v>66207.624375104599</v>
      </c>
      <c r="J14" s="1">
        <v>15583.2075477243</v>
      </c>
      <c r="K14" s="1">
        <v>73530.333244738998</v>
      </c>
      <c r="L14" s="1">
        <v>45226.885876255801</v>
      </c>
      <c r="M14" s="1">
        <v>93684.296459110396</v>
      </c>
      <c r="N14" s="1">
        <v>10007.0951991576</v>
      </c>
      <c r="O14" s="1">
        <v>45982.625531334699</v>
      </c>
      <c r="P14" s="1">
        <v>241.439178524841</v>
      </c>
      <c r="Q14" s="1">
        <v>25267.983649241902</v>
      </c>
      <c r="R14" s="1">
        <v>1260.01159229054</v>
      </c>
      <c r="S14" s="1">
        <v>188187.43121249499</v>
      </c>
      <c r="U14" s="7" t="s">
        <v>43</v>
      </c>
      <c r="V14" s="1">
        <v>747.42901079835599</v>
      </c>
      <c r="W14" s="1">
        <v>2714.54662385866</v>
      </c>
      <c r="X14" s="1">
        <v>293.62671741329302</v>
      </c>
      <c r="Y14" s="1">
        <v>4043.1876733726799</v>
      </c>
      <c r="Z14" s="1">
        <v>2143.2996850652098</v>
      </c>
      <c r="AA14" s="1">
        <v>2867.7192795211699</v>
      </c>
      <c r="AB14" s="1">
        <v>854.63761414953296</v>
      </c>
      <c r="AC14" s="1">
        <v>21501.759152048398</v>
      </c>
      <c r="AD14" s="1">
        <v>5162.5606546856998</v>
      </c>
      <c r="AE14" s="1">
        <v>24817.4937841969</v>
      </c>
      <c r="AF14" s="1">
        <v>14453.845143497199</v>
      </c>
      <c r="AG14" s="1">
        <v>28339.588571877299</v>
      </c>
      <c r="AH14" s="1">
        <v>3426.6337669652598</v>
      </c>
      <c r="AI14" s="1">
        <v>15517.7061304777</v>
      </c>
      <c r="AJ14" s="1">
        <v>78.310429630814696</v>
      </c>
      <c r="AK14" s="1">
        <v>8370.6918801829906</v>
      </c>
      <c r="AL14" s="1">
        <v>370.10295168431298</v>
      </c>
      <c r="AM14" s="1">
        <v>58487.9116808896</v>
      </c>
      <c r="AN14" s="1"/>
      <c r="AO14" s="7" t="s">
        <v>43</v>
      </c>
      <c r="AP14" s="5">
        <f t="shared" si="0"/>
        <v>0.33543879324771592</v>
      </c>
      <c r="AQ14" s="5">
        <f t="shared" si="1"/>
        <v>0.3436355091663707</v>
      </c>
      <c r="AR14" s="5">
        <f t="shared" si="2"/>
        <v>0.33372995553833473</v>
      </c>
      <c r="AS14" s="5">
        <f t="shared" si="3"/>
        <v>0.33066558231775228</v>
      </c>
      <c r="AT14" s="5">
        <f t="shared" si="4"/>
        <v>0.32890356522204067</v>
      </c>
      <c r="AU14" s="5">
        <f t="shared" si="5"/>
        <v>0.32788201560223962</v>
      </c>
      <c r="AV14" s="5">
        <f t="shared" si="6"/>
        <v>0.33099917557586167</v>
      </c>
      <c r="AW14" s="5">
        <f t="shared" si="7"/>
        <v>0.3247625836901874</v>
      </c>
      <c r="AX14" s="5">
        <f t="shared" si="8"/>
        <v>0.3312899888469763</v>
      </c>
      <c r="AY14" s="5">
        <f t="shared" si="9"/>
        <v>0.33751368570021489</v>
      </c>
      <c r="AZ14" s="5">
        <f t="shared" si="10"/>
        <v>0.31958523925445625</v>
      </c>
      <c r="BA14" s="5">
        <f t="shared" si="11"/>
        <v>0.30250094885695644</v>
      </c>
      <c r="BB14" s="5">
        <f t="shared" si="12"/>
        <v>0.34242042258713745</v>
      </c>
      <c r="BC14" s="5">
        <f t="shared" si="13"/>
        <v>0.33746890159421655</v>
      </c>
      <c r="BD14" s="5">
        <f t="shared" si="14"/>
        <v>0.32434847612255918</v>
      </c>
      <c r="BE14" s="5">
        <f t="shared" si="15"/>
        <v>0.33127660664898884</v>
      </c>
      <c r="BF14" s="5">
        <f t="shared" si="16"/>
        <v>0.29372979895487561</v>
      </c>
      <c r="BG14" s="5">
        <f t="shared" si="17"/>
        <v>0.31079605744151423</v>
      </c>
      <c r="BH14" s="5"/>
      <c r="BI14" s="5"/>
    </row>
    <row r="15" spans="1:61" x14ac:dyDescent="0.25">
      <c r="A15" s="7" t="s">
        <v>44</v>
      </c>
      <c r="B15" s="1">
        <v>113.074779239574</v>
      </c>
      <c r="C15" s="1">
        <v>60.841845044863398</v>
      </c>
      <c r="D15" s="1">
        <v>4.4282968654705001E-6</v>
      </c>
      <c r="E15" s="1">
        <v>55.433612839700203</v>
      </c>
      <c r="F15" s="11">
        <v>997.670469156021</v>
      </c>
      <c r="G15" s="1">
        <v>712.25199771242001</v>
      </c>
      <c r="H15" s="1">
        <v>4.4282968654705001E-6</v>
      </c>
      <c r="I15" s="1">
        <v>6.1742705593202798</v>
      </c>
      <c r="J15" s="1">
        <v>4.2359104358529303</v>
      </c>
      <c r="K15" s="1">
        <v>23.257505214740899</v>
      </c>
      <c r="L15" s="1">
        <v>29.410173492034399</v>
      </c>
      <c r="M15" s="1">
        <v>17.439699530530199</v>
      </c>
      <c r="N15" s="1">
        <v>12.2908868392285</v>
      </c>
      <c r="O15" s="1">
        <v>122072.066820646</v>
      </c>
      <c r="P15" s="1">
        <v>4.4282968654705001E-6</v>
      </c>
      <c r="Q15" s="1">
        <v>891.15787639265795</v>
      </c>
      <c r="R15" s="1">
        <v>2.1255129147368099</v>
      </c>
      <c r="S15" s="1">
        <v>117.654922530845</v>
      </c>
      <c r="U15" s="7" t="s">
        <v>44</v>
      </c>
      <c r="V15" s="1">
        <v>39.359438896918903</v>
      </c>
      <c r="W15" s="1">
        <v>21.152893924649</v>
      </c>
      <c r="X15" s="1">
        <v>7.3846667298181698E-7</v>
      </c>
      <c r="Y15" s="1">
        <v>19.283386156155299</v>
      </c>
      <c r="Z15" s="1">
        <v>347.33081697851998</v>
      </c>
      <c r="AA15" s="1">
        <v>247.64846328480201</v>
      </c>
      <c r="AB15" s="1">
        <v>7.3846667298181698E-7</v>
      </c>
      <c r="AC15" s="1">
        <v>2.1472144058301801</v>
      </c>
      <c r="AD15" s="1">
        <v>1.4737765227761499</v>
      </c>
      <c r="AE15" s="1">
        <v>8.0887759062667293</v>
      </c>
      <c r="AF15" s="1">
        <v>10.2293949979594</v>
      </c>
      <c r="AG15" s="1">
        <v>6.06445545994612</v>
      </c>
      <c r="AH15" s="1">
        <v>4.2741104041686802</v>
      </c>
      <c r="AI15" s="1">
        <v>42494.0966045803</v>
      </c>
      <c r="AJ15" s="1">
        <v>7.3846667298181698E-7</v>
      </c>
      <c r="AK15" s="1">
        <v>309.96711246883501</v>
      </c>
      <c r="AL15" s="1">
        <v>0.73932898380713596</v>
      </c>
      <c r="AM15" s="1">
        <v>40.969143572156</v>
      </c>
      <c r="AN15" s="1"/>
      <c r="AO15" s="7" t="s">
        <v>44</v>
      </c>
      <c r="AP15" s="5">
        <f t="shared" si="0"/>
        <v>0.34808326986451332</v>
      </c>
      <c r="AQ15" s="5">
        <f t="shared" si="1"/>
        <v>0.34767015873781171</v>
      </c>
      <c r="AR15" s="5" t="str">
        <f t="shared" si="2"/>
        <v/>
      </c>
      <c r="AS15" s="5">
        <f t="shared" si="3"/>
        <v>0.34786450257027102</v>
      </c>
      <c r="AT15" s="5">
        <f t="shared" si="4"/>
        <v>0.34814182409583033</v>
      </c>
      <c r="AU15" s="5">
        <f t="shared" si="5"/>
        <v>0.34769781493093538</v>
      </c>
      <c r="AV15" s="5" t="str">
        <f t="shared" si="6"/>
        <v/>
      </c>
      <c r="AW15" s="5">
        <f t="shared" si="7"/>
        <v>0.34776811045134459</v>
      </c>
      <c r="AX15" s="5">
        <f t="shared" si="8"/>
        <v>0.3479243825133887</v>
      </c>
      <c r="AY15" s="5">
        <f t="shared" si="9"/>
        <v>0.3477920710575596</v>
      </c>
      <c r="AZ15" s="5">
        <f t="shared" si="10"/>
        <v>0.3478182473398187</v>
      </c>
      <c r="BA15" s="5">
        <f t="shared" si="11"/>
        <v>0.34773852894251955</v>
      </c>
      <c r="BB15" s="5">
        <f t="shared" si="12"/>
        <v>0.34774629854430961</v>
      </c>
      <c r="BC15" s="5">
        <f t="shared" si="13"/>
        <v>0.34810663660683833</v>
      </c>
      <c r="BD15" s="5" t="str">
        <f t="shared" si="14"/>
        <v/>
      </c>
      <c r="BE15" s="5">
        <f t="shared" si="15"/>
        <v>0.34782513927112363</v>
      </c>
      <c r="BF15" s="5">
        <f t="shared" si="16"/>
        <v>0.34783556415072775</v>
      </c>
      <c r="BG15" s="5">
        <f t="shared" si="17"/>
        <v>0.34821444518324618</v>
      </c>
      <c r="BH15" s="5"/>
      <c r="BI15" s="5"/>
    </row>
    <row r="16" spans="1:61" x14ac:dyDescent="0.25">
      <c r="A16" s="7" t="s">
        <v>45</v>
      </c>
      <c r="B16" s="1">
        <v>1182.0182364387299</v>
      </c>
      <c r="C16" s="1">
        <v>10082.2869962812</v>
      </c>
      <c r="D16" s="1">
        <v>4.4282968654705001E-6</v>
      </c>
      <c r="E16" s="1">
        <v>1175.5439821611701</v>
      </c>
      <c r="F16" s="11">
        <v>1868.1910825806499</v>
      </c>
      <c r="G16" s="1">
        <v>5081.2601456927496</v>
      </c>
      <c r="H16" s="1">
        <v>4.4282968654705001E-6</v>
      </c>
      <c r="I16" s="1">
        <v>7315.6058557425804</v>
      </c>
      <c r="J16" s="1">
        <v>443.41713499481</v>
      </c>
      <c r="K16" s="1">
        <v>290.213061316194</v>
      </c>
      <c r="L16" s="1">
        <v>995.31031490089902</v>
      </c>
      <c r="M16" s="1">
        <v>1182.60792997811</v>
      </c>
      <c r="N16" s="1">
        <v>144.738385503221</v>
      </c>
      <c r="O16" s="1">
        <v>7481.6599561913499</v>
      </c>
      <c r="P16" s="1">
        <v>4.4282968654705001E-6</v>
      </c>
      <c r="Q16" s="1">
        <v>9462.5767035060198</v>
      </c>
      <c r="R16" s="1">
        <v>319.42981864950502</v>
      </c>
      <c r="S16" s="1">
        <v>8730.0334789045901</v>
      </c>
      <c r="U16" s="7" t="s">
        <v>45</v>
      </c>
      <c r="V16" s="1">
        <v>450.986731926956</v>
      </c>
      <c r="W16" s="1">
        <v>3767.7580916243401</v>
      </c>
      <c r="X16" s="1">
        <v>7.3846667298181698E-7</v>
      </c>
      <c r="Y16" s="1">
        <v>443.857620170926</v>
      </c>
      <c r="Z16" s="1">
        <v>703.10831846618601</v>
      </c>
      <c r="AA16" s="1">
        <v>1883.4844885032401</v>
      </c>
      <c r="AB16" s="1">
        <v>7.3846667298181698E-7</v>
      </c>
      <c r="AC16" s="1">
        <v>2715.8506970098001</v>
      </c>
      <c r="AD16" s="1">
        <v>168.07504119871899</v>
      </c>
      <c r="AE16" s="1">
        <v>109.618406950433</v>
      </c>
      <c r="AF16" s="1">
        <v>370.02031511110198</v>
      </c>
      <c r="AG16" s="1">
        <v>439.52071281580101</v>
      </c>
      <c r="AH16" s="1">
        <v>54.493845117036301</v>
      </c>
      <c r="AI16" s="1">
        <v>2855.11519038183</v>
      </c>
      <c r="AJ16" s="1">
        <v>7.3846667298181698E-7</v>
      </c>
      <c r="AK16" s="1">
        <v>3520.5166448228101</v>
      </c>
      <c r="AL16" s="1">
        <v>121.088079621025</v>
      </c>
      <c r="AM16" s="1">
        <v>3333.7777659318699</v>
      </c>
      <c r="AN16" s="1"/>
      <c r="AO16" s="7" t="s">
        <v>45</v>
      </c>
      <c r="AP16" s="5">
        <f t="shared" si="0"/>
        <v>0.38153957191533816</v>
      </c>
      <c r="AQ16" s="5">
        <f t="shared" si="1"/>
        <v>0.37370073803831</v>
      </c>
      <c r="AR16" s="5" t="str">
        <f t="shared" si="2"/>
        <v/>
      </c>
      <c r="AS16" s="5">
        <f t="shared" si="3"/>
        <v>0.37757636201320111</v>
      </c>
      <c r="AT16" s="5">
        <f t="shared" si="4"/>
        <v>0.37635781747493313</v>
      </c>
      <c r="AU16" s="5">
        <f t="shared" si="5"/>
        <v>0.37067271395262458</v>
      </c>
      <c r="AV16" s="5" t="str">
        <f t="shared" si="6"/>
        <v/>
      </c>
      <c r="AW16" s="5">
        <f t="shared" si="7"/>
        <v>0.37124070795557151</v>
      </c>
      <c r="AX16" s="5">
        <f t="shared" si="8"/>
        <v>0.37904498481026505</v>
      </c>
      <c r="AY16" s="5">
        <f t="shared" si="9"/>
        <v>0.37771700023866656</v>
      </c>
      <c r="AZ16" s="5">
        <f t="shared" si="10"/>
        <v>0.37176377012423922</v>
      </c>
      <c r="BA16" s="5">
        <f t="shared" si="11"/>
        <v>0.37165378455050319</v>
      </c>
      <c r="BB16" s="5">
        <f t="shared" si="12"/>
        <v>0.37649891511207717</v>
      </c>
      <c r="BC16" s="5">
        <f t="shared" si="13"/>
        <v>0.38161520399214571</v>
      </c>
      <c r="BD16" s="5" t="str">
        <f t="shared" si="14"/>
        <v/>
      </c>
      <c r="BE16" s="5">
        <f t="shared" si="15"/>
        <v>0.37204629934660488</v>
      </c>
      <c r="BF16" s="5">
        <f t="shared" si="16"/>
        <v>0.37907569222236304</v>
      </c>
      <c r="BG16" s="5">
        <f t="shared" si="17"/>
        <v>0.38187456829205413</v>
      </c>
      <c r="BH16" s="5"/>
      <c r="BI16" s="5"/>
    </row>
    <row r="17" spans="1:79" x14ac:dyDescent="0.25">
      <c r="A17" s="7" t="s">
        <v>46</v>
      </c>
      <c r="B17" s="1">
        <v>572.54372623778102</v>
      </c>
      <c r="C17" s="1">
        <v>1336.3570207036901</v>
      </c>
      <c r="D17" s="1">
        <v>4.4282968654705001E-6</v>
      </c>
      <c r="E17" s="1">
        <v>380.50576803529299</v>
      </c>
      <c r="F17" s="11">
        <v>311.56009520753702</v>
      </c>
      <c r="G17" s="1">
        <v>631.47811372266301</v>
      </c>
      <c r="H17" s="1">
        <v>4.4282968654705001E-6</v>
      </c>
      <c r="I17" s="1">
        <v>1239.80548133978</v>
      </c>
      <c r="J17" s="1">
        <v>41.463410227451199</v>
      </c>
      <c r="K17" s="1">
        <v>191.915223586557</v>
      </c>
      <c r="L17" s="1">
        <v>686.28834312664799</v>
      </c>
      <c r="M17" s="1">
        <v>1370.1437797681399</v>
      </c>
      <c r="N17" s="1">
        <v>19.4852413597192</v>
      </c>
      <c r="O17" s="1">
        <v>33689.033523432197</v>
      </c>
      <c r="P17" s="1">
        <v>4.4282968654705001E-6</v>
      </c>
      <c r="Q17" s="1">
        <v>7550.83395951497</v>
      </c>
      <c r="R17" s="1">
        <v>323.703409814157</v>
      </c>
      <c r="S17" s="1">
        <v>4371.5881721181204</v>
      </c>
      <c r="U17" s="7" t="s">
        <v>46</v>
      </c>
      <c r="V17" s="1">
        <v>178.795500946396</v>
      </c>
      <c r="W17" s="1">
        <v>417.04825974582099</v>
      </c>
      <c r="X17" s="1">
        <v>7.3846667298181698E-7</v>
      </c>
      <c r="Y17" s="1">
        <v>118.613343308738</v>
      </c>
      <c r="Z17" s="1">
        <v>98.425668941891502</v>
      </c>
      <c r="AA17" s="1">
        <v>196.20594421036401</v>
      </c>
      <c r="AB17" s="1">
        <v>7.3846667298181698E-7</v>
      </c>
      <c r="AC17" s="1">
        <v>375.086393498951</v>
      </c>
      <c r="AD17" s="1">
        <v>13.009828138576999</v>
      </c>
      <c r="AE17" s="1">
        <v>62.853380777449203</v>
      </c>
      <c r="AF17" s="1">
        <v>200.66355654422799</v>
      </c>
      <c r="AG17" s="1">
        <v>386.14099474055399</v>
      </c>
      <c r="AH17" s="1">
        <v>5.8349015830714404</v>
      </c>
      <c r="AI17" s="1">
        <v>10642.257461327399</v>
      </c>
      <c r="AJ17" s="1">
        <v>7.3846667298181698E-7</v>
      </c>
      <c r="AK17" s="1">
        <v>2147.0325296686201</v>
      </c>
      <c r="AL17" s="1">
        <v>90.076836292974406</v>
      </c>
      <c r="AM17" s="1">
        <v>1296.9153401071401</v>
      </c>
      <c r="AN17" s="1"/>
      <c r="AO17" s="7" t="s">
        <v>46</v>
      </c>
      <c r="AP17" s="5">
        <f t="shared" si="0"/>
        <v>0.31228270043455353</v>
      </c>
      <c r="AQ17" s="5">
        <f t="shared" si="1"/>
        <v>0.31207847400406102</v>
      </c>
      <c r="AR17" s="5" t="str">
        <f t="shared" si="2"/>
        <v/>
      </c>
      <c r="AS17" s="5">
        <f t="shared" si="3"/>
        <v>0.3117254803289507</v>
      </c>
      <c r="AT17" s="5">
        <f t="shared" si="4"/>
        <v>0.31591230859114999</v>
      </c>
      <c r="AU17" s="5">
        <f t="shared" si="5"/>
        <v>0.31070901737781387</v>
      </c>
      <c r="AV17" s="5" t="str">
        <f t="shared" si="6"/>
        <v/>
      </c>
      <c r="AW17" s="5">
        <f t="shared" si="7"/>
        <v>0.30253648587971932</v>
      </c>
      <c r="AX17" s="5">
        <f t="shared" si="8"/>
        <v>0.31376647668897562</v>
      </c>
      <c r="AY17" s="5">
        <f t="shared" si="9"/>
        <v>0.32750596645138613</v>
      </c>
      <c r="AZ17" s="5">
        <f t="shared" si="10"/>
        <v>0.29238957437340218</v>
      </c>
      <c r="BA17" s="5">
        <f t="shared" si="11"/>
        <v>0.28182516349189135</v>
      </c>
      <c r="BB17" s="5">
        <f t="shared" si="12"/>
        <v>0.29945236373276962</v>
      </c>
      <c r="BC17" s="5">
        <f t="shared" si="13"/>
        <v>0.31589678741971755</v>
      </c>
      <c r="BD17" s="5" t="str">
        <f t="shared" si="14"/>
        <v/>
      </c>
      <c r="BE17" s="5">
        <f t="shared" si="15"/>
        <v>0.28434376138851492</v>
      </c>
      <c r="BF17" s="5">
        <f t="shared" si="16"/>
        <v>0.2782696553758543</v>
      </c>
      <c r="BG17" s="5">
        <f t="shared" si="17"/>
        <v>0.29666914838383762</v>
      </c>
      <c r="BH17" s="5"/>
      <c r="BI17" s="5"/>
    </row>
    <row r="18" spans="1:79" x14ac:dyDescent="0.25">
      <c r="A18" s="7" t="s">
        <v>47</v>
      </c>
      <c r="B18" s="1">
        <v>88.412954295452707</v>
      </c>
      <c r="C18" s="1">
        <v>843.56244756566696</v>
      </c>
      <c r="D18" s="1">
        <v>99.077103495782097</v>
      </c>
      <c r="E18" s="1">
        <v>34964.736289586501</v>
      </c>
      <c r="F18" s="11">
        <v>1095.8362539248101</v>
      </c>
      <c r="G18" s="1">
        <v>2147.2866237509502</v>
      </c>
      <c r="H18" s="1">
        <v>4.4282968654705001E-6</v>
      </c>
      <c r="I18" s="1">
        <v>12913.9752180991</v>
      </c>
      <c r="J18" s="1">
        <v>3855.06720799612</v>
      </c>
      <c r="K18" s="1">
        <v>25561.344338670799</v>
      </c>
      <c r="L18" s="1">
        <v>3272.22690829987</v>
      </c>
      <c r="M18" s="1">
        <v>3493.9682909787098</v>
      </c>
      <c r="N18" s="1">
        <v>7552.23478684579</v>
      </c>
      <c r="O18" s="1">
        <v>472.06700485143699</v>
      </c>
      <c r="P18" s="1">
        <v>4.4282968654705001E-6</v>
      </c>
      <c r="Q18" s="1">
        <v>132.91426744265701</v>
      </c>
      <c r="R18" s="1">
        <v>4.4282968654705001E-6</v>
      </c>
      <c r="S18" s="1">
        <v>5.1082393043042398</v>
      </c>
      <c r="U18" s="7" t="s">
        <v>47</v>
      </c>
      <c r="V18" s="1">
        <v>28.3080060276117</v>
      </c>
      <c r="W18" s="1">
        <v>270.51149510389399</v>
      </c>
      <c r="X18" s="1">
        <v>32.232503192953402</v>
      </c>
      <c r="Y18" s="1">
        <v>11353.8190374516</v>
      </c>
      <c r="Z18" s="1">
        <v>356.41121983052898</v>
      </c>
      <c r="AA18" s="1">
        <v>701.77701166146403</v>
      </c>
      <c r="AB18" s="1">
        <v>7.3846667298181698E-7</v>
      </c>
      <c r="AC18" s="1">
        <v>4264.5648715679299</v>
      </c>
      <c r="AD18" s="1">
        <v>1254.4585557641799</v>
      </c>
      <c r="AE18" s="1">
        <v>8304.0088955535994</v>
      </c>
      <c r="AF18" s="1">
        <v>1067.5196122616801</v>
      </c>
      <c r="AG18" s="1">
        <v>1133.23228308331</v>
      </c>
      <c r="AH18" s="1">
        <v>2422.4711482072698</v>
      </c>
      <c r="AI18" s="1">
        <v>151.22667957965999</v>
      </c>
      <c r="AJ18" s="1">
        <v>7.3846667298181698E-7</v>
      </c>
      <c r="AK18" s="1">
        <v>43.043630189180703</v>
      </c>
      <c r="AL18" s="1">
        <v>7.3846667298181698E-7</v>
      </c>
      <c r="AM18" s="1">
        <v>1.6402812939263001</v>
      </c>
      <c r="AN18" s="1"/>
      <c r="AO18" s="7" t="s">
        <v>47</v>
      </c>
      <c r="AP18" s="5">
        <f t="shared" si="0"/>
        <v>0.32017939286378588</v>
      </c>
      <c r="AQ18" s="5">
        <f t="shared" si="1"/>
        <v>0.32067749801396428</v>
      </c>
      <c r="AR18" s="5">
        <f t="shared" si="2"/>
        <v>0.32532746775672144</v>
      </c>
      <c r="AS18" s="5">
        <f t="shared" si="3"/>
        <v>0.32472199828468584</v>
      </c>
      <c r="AT18" s="5">
        <f t="shared" si="4"/>
        <v>0.32524131096595738</v>
      </c>
      <c r="AU18" s="5">
        <f t="shared" si="5"/>
        <v>0.32682037129983937</v>
      </c>
      <c r="AV18" s="5" t="str">
        <f t="shared" si="6"/>
        <v/>
      </c>
      <c r="AW18" s="5">
        <f t="shared" si="7"/>
        <v>0.33022867084266105</v>
      </c>
      <c r="AX18" s="5">
        <f t="shared" si="8"/>
        <v>0.32540510659897226</v>
      </c>
      <c r="AY18" s="5">
        <f t="shared" si="9"/>
        <v>0.32486589067973143</v>
      </c>
      <c r="AZ18" s="5">
        <f t="shared" si="10"/>
        <v>0.32623642619463833</v>
      </c>
      <c r="BA18" s="5">
        <f t="shared" si="11"/>
        <v>0.32433960148100704</v>
      </c>
      <c r="BB18" s="5">
        <f t="shared" si="12"/>
        <v>0.32076216068211261</v>
      </c>
      <c r="BC18" s="5">
        <f t="shared" si="13"/>
        <v>0.32035003087591801</v>
      </c>
      <c r="BD18" s="5" t="str">
        <f t="shared" si="14"/>
        <v/>
      </c>
      <c r="BE18" s="5">
        <f t="shared" si="15"/>
        <v>0.32384506958781495</v>
      </c>
      <c r="BF18" s="5" t="str">
        <f t="shared" si="16"/>
        <v/>
      </c>
      <c r="BG18" s="5">
        <f t="shared" si="17"/>
        <v>0.32110502194840151</v>
      </c>
      <c r="BH18" s="5"/>
      <c r="BI18" s="5"/>
    </row>
    <row r="19" spans="1:79" x14ac:dyDescent="0.25">
      <c r="A19" s="7" t="s">
        <v>48</v>
      </c>
      <c r="B19" s="1">
        <v>50.3823072154416</v>
      </c>
      <c r="C19" s="1">
        <v>5.7555053991462</v>
      </c>
      <c r="D19" s="1">
        <v>41.165581534624899</v>
      </c>
      <c r="E19" s="1">
        <v>21565.599909618901</v>
      </c>
      <c r="F19" s="11">
        <v>459.71299113121</v>
      </c>
      <c r="G19" s="1">
        <v>778.32429261887103</v>
      </c>
      <c r="H19" s="1">
        <v>4.4282968654705001E-6</v>
      </c>
      <c r="I19" s="1">
        <v>2230.08160506186</v>
      </c>
      <c r="J19" s="1">
        <v>1271.3994577029</v>
      </c>
      <c r="K19" s="1">
        <v>6627.2947202230298</v>
      </c>
      <c r="L19" s="1">
        <v>4103.2185729120902</v>
      </c>
      <c r="M19" s="1">
        <v>2299.6678304156999</v>
      </c>
      <c r="N19" s="1">
        <v>2634.6161338172101</v>
      </c>
      <c r="O19" s="1">
        <v>1936.67873631251</v>
      </c>
      <c r="P19" s="1">
        <v>4.4282968654705001E-6</v>
      </c>
      <c r="Q19" s="1">
        <v>170.96452561741799</v>
      </c>
      <c r="R19" s="1">
        <v>4.4282968654705001E-6</v>
      </c>
      <c r="S19" s="1">
        <v>15.8322252540812</v>
      </c>
      <c r="U19" s="7" t="s">
        <v>48</v>
      </c>
      <c r="V19" s="1">
        <v>16.066365554695398</v>
      </c>
      <c r="W19" s="1">
        <v>1.83420193978003</v>
      </c>
      <c r="X19" s="1">
        <v>13.8108002772763</v>
      </c>
      <c r="Y19" s="1">
        <v>7198.3268243127804</v>
      </c>
      <c r="Z19" s="1">
        <v>145.725080459411</v>
      </c>
      <c r="AA19" s="1">
        <v>251.37812401709499</v>
      </c>
      <c r="AB19" s="1">
        <v>7.3846667298181698E-7</v>
      </c>
      <c r="AC19" s="1">
        <v>767.82986206302405</v>
      </c>
      <c r="AD19" s="1">
        <v>428.043131939788</v>
      </c>
      <c r="AE19" s="1">
        <v>2145.98552990998</v>
      </c>
      <c r="AF19" s="1">
        <v>1310.2057122378401</v>
      </c>
      <c r="AG19" s="1">
        <v>745.13179965919801</v>
      </c>
      <c r="AH19" s="1">
        <v>898.17470428332604</v>
      </c>
      <c r="AI19" s="1">
        <v>616.90988786617402</v>
      </c>
      <c r="AJ19" s="1">
        <v>7.3846667298181698E-7</v>
      </c>
      <c r="AK19" s="1">
        <v>53.308274985243202</v>
      </c>
      <c r="AL19" s="1">
        <v>7.3846667298181698E-7</v>
      </c>
      <c r="AM19" s="1">
        <v>5.0522424400889001</v>
      </c>
      <c r="AN19" s="1"/>
      <c r="AO19" s="7" t="s">
        <v>48</v>
      </c>
      <c r="AP19" s="5">
        <f t="shared" si="0"/>
        <v>0.31888903947954256</v>
      </c>
      <c r="AQ19" s="5">
        <f t="shared" si="1"/>
        <v>0.31868651188340896</v>
      </c>
      <c r="AR19" s="5">
        <f t="shared" si="2"/>
        <v>0.33549387042327722</v>
      </c>
      <c r="AS19" s="5">
        <f t="shared" si="3"/>
        <v>0.33378746032945328</v>
      </c>
      <c r="AT19" s="5">
        <f t="shared" si="4"/>
        <v>0.31699143437479788</v>
      </c>
      <c r="AU19" s="5">
        <f t="shared" si="5"/>
        <v>0.32297350397643254</v>
      </c>
      <c r="AV19" s="5" t="str">
        <f t="shared" si="6"/>
        <v/>
      </c>
      <c r="AW19" s="5">
        <f t="shared" si="7"/>
        <v>0.34430572420318462</v>
      </c>
      <c r="AX19" s="5">
        <f t="shared" si="8"/>
        <v>0.33667084671654224</v>
      </c>
      <c r="AY19" s="5">
        <f t="shared" si="9"/>
        <v>0.32381018507620568</v>
      </c>
      <c r="AZ19" s="5">
        <f t="shared" si="10"/>
        <v>0.31931170347281196</v>
      </c>
      <c r="BA19" s="5">
        <f t="shared" si="11"/>
        <v>0.32401714273861199</v>
      </c>
      <c r="BB19" s="5">
        <f t="shared" si="12"/>
        <v>0.34091292949838192</v>
      </c>
      <c r="BC19" s="5">
        <f t="shared" si="13"/>
        <v>0.31854012557642242</v>
      </c>
      <c r="BD19" s="5" t="str">
        <f t="shared" si="14"/>
        <v/>
      </c>
      <c r="BE19" s="5">
        <f t="shared" si="15"/>
        <v>0.31180898372177929</v>
      </c>
      <c r="BF19" s="5" t="str">
        <f t="shared" si="16"/>
        <v/>
      </c>
      <c r="BG19" s="5">
        <f t="shared" si="17"/>
        <v>0.31911132888830918</v>
      </c>
      <c r="BH19" s="5"/>
      <c r="BI19" s="5"/>
    </row>
    <row r="20" spans="1:79" x14ac:dyDescent="0.25">
      <c r="A20" s="7" t="s">
        <v>49</v>
      </c>
      <c r="B20" s="1">
        <v>10130.336710338501</v>
      </c>
      <c r="C20" s="1">
        <v>39826.206204828202</v>
      </c>
      <c r="D20" s="1">
        <v>4580.5889994506597</v>
      </c>
      <c r="E20" s="1">
        <v>17097.015348089801</v>
      </c>
      <c r="F20" s="11">
        <v>7096.0674088742899</v>
      </c>
      <c r="G20" s="1">
        <v>34063.486057000096</v>
      </c>
      <c r="H20" s="1">
        <v>7170.6683813055297</v>
      </c>
      <c r="I20" s="1">
        <v>23744.5114285421</v>
      </c>
      <c r="J20" s="1">
        <v>6048.21726354565</v>
      </c>
      <c r="K20" s="1">
        <v>14146.3997943333</v>
      </c>
      <c r="L20" s="1">
        <v>5995.3508256421601</v>
      </c>
      <c r="M20" s="1">
        <v>15365.939177161799</v>
      </c>
      <c r="N20" s="1">
        <v>7647.3601498917797</v>
      </c>
      <c r="O20" s="1">
        <v>34496.026806599097</v>
      </c>
      <c r="P20" s="1">
        <v>3091.3310169869501</v>
      </c>
      <c r="Q20" s="1">
        <v>39889.8453651581</v>
      </c>
      <c r="R20" s="1">
        <v>35045.563332050398</v>
      </c>
      <c r="S20" s="1">
        <v>65925.482440968204</v>
      </c>
      <c r="U20" s="7" t="s">
        <v>49</v>
      </c>
      <c r="V20" s="1">
        <v>2512.50987950528</v>
      </c>
      <c r="W20" s="1">
        <v>9615.9776123675492</v>
      </c>
      <c r="X20" s="1">
        <v>1105.1873318336</v>
      </c>
      <c r="Y20" s="1">
        <v>4132.6101060789297</v>
      </c>
      <c r="Z20" s="1">
        <v>1715.7684350726499</v>
      </c>
      <c r="AA20" s="1">
        <v>8219.7347653064207</v>
      </c>
      <c r="AB20" s="1">
        <v>1728.81434484633</v>
      </c>
      <c r="AC20" s="1">
        <v>6174.6575397531496</v>
      </c>
      <c r="AD20" s="1">
        <v>1540.1431818178</v>
      </c>
      <c r="AE20" s="1">
        <v>3443.1781022226601</v>
      </c>
      <c r="AF20" s="1">
        <v>1448.0056417168701</v>
      </c>
      <c r="AG20" s="1">
        <v>3711.4817291537202</v>
      </c>
      <c r="AH20" s="1">
        <v>1862.4586517794901</v>
      </c>
      <c r="AI20" s="1">
        <v>8579.2715153591707</v>
      </c>
      <c r="AJ20" s="1">
        <v>745.98033211438405</v>
      </c>
      <c r="AK20" s="1">
        <v>10352.129303235</v>
      </c>
      <c r="AL20" s="1">
        <v>8513.9891684556096</v>
      </c>
      <c r="AM20" s="1">
        <v>16248.820078686</v>
      </c>
      <c r="AN20" s="1"/>
      <c r="AO20" s="7" t="s">
        <v>49</v>
      </c>
      <c r="AP20" s="5">
        <f t="shared" si="0"/>
        <v>0.24801839774399023</v>
      </c>
      <c r="AQ20" s="5">
        <f t="shared" si="1"/>
        <v>0.24144849657313799</v>
      </c>
      <c r="AR20" s="5">
        <f t="shared" si="2"/>
        <v>0.24127624896408359</v>
      </c>
      <c r="AS20" s="5">
        <f t="shared" si="3"/>
        <v>0.24171529485938339</v>
      </c>
      <c r="AT20" s="5">
        <f t="shared" si="4"/>
        <v>0.24179145098409333</v>
      </c>
      <c r="AU20" s="5">
        <f t="shared" si="5"/>
        <v>0.24130632876364846</v>
      </c>
      <c r="AV20" s="5">
        <f t="shared" si="6"/>
        <v>0.24109528608985442</v>
      </c>
      <c r="AW20" s="5">
        <f t="shared" si="7"/>
        <v>0.2600456765907973</v>
      </c>
      <c r="AX20" s="5">
        <f t="shared" si="8"/>
        <v>0.25464415623768794</v>
      </c>
      <c r="AY20" s="5">
        <f t="shared" si="9"/>
        <v>0.24339606912579359</v>
      </c>
      <c r="AZ20" s="5">
        <f t="shared" si="10"/>
        <v>0.24152141948453446</v>
      </c>
      <c r="BA20" s="5">
        <f t="shared" si="11"/>
        <v>0.24153953014925689</v>
      </c>
      <c r="BB20" s="5">
        <f t="shared" si="12"/>
        <v>0.24354268862384446</v>
      </c>
      <c r="BC20" s="5">
        <f t="shared" si="13"/>
        <v>0.24870317858513358</v>
      </c>
      <c r="BD20" s="5">
        <f t="shared" si="14"/>
        <v>0.24131363739929543</v>
      </c>
      <c r="BE20" s="5">
        <f t="shared" si="15"/>
        <v>0.25951791009641512</v>
      </c>
      <c r="BF20" s="5">
        <f t="shared" si="16"/>
        <v>0.24294057104424593</v>
      </c>
      <c r="BG20" s="5">
        <f t="shared" si="17"/>
        <v>0.24647252438745088</v>
      </c>
      <c r="BH20" s="5"/>
      <c r="BI20" s="5"/>
    </row>
    <row r="21" spans="1:79" x14ac:dyDescent="0.25">
      <c r="A21" s="7" t="s">
        <v>50</v>
      </c>
      <c r="B21" s="1">
        <v>365.81179178321997</v>
      </c>
      <c r="C21" s="1">
        <v>1066.61939029069</v>
      </c>
      <c r="D21" s="1">
        <v>110.385164778321</v>
      </c>
      <c r="E21" s="1">
        <v>560.846498968417</v>
      </c>
      <c r="F21" s="11">
        <v>524.32720524104604</v>
      </c>
      <c r="G21" s="1">
        <v>834.14952548982103</v>
      </c>
      <c r="H21" s="1">
        <v>186.43913817075199</v>
      </c>
      <c r="I21" s="1">
        <v>640.50741387432902</v>
      </c>
      <c r="J21" s="1">
        <v>332.44526218607098</v>
      </c>
      <c r="K21" s="1">
        <v>540.61721780977598</v>
      </c>
      <c r="L21" s="1">
        <v>189.59392635760599</v>
      </c>
      <c r="M21" s="1">
        <v>331.01851256010798</v>
      </c>
      <c r="N21" s="1">
        <v>283.69267472723499</v>
      </c>
      <c r="O21" s="1">
        <v>2563.0437725660699</v>
      </c>
      <c r="P21" s="1">
        <v>62.309478462774599</v>
      </c>
      <c r="Q21" s="1">
        <v>25218.407459939099</v>
      </c>
      <c r="R21" s="1">
        <v>3088.1315608127602</v>
      </c>
      <c r="S21" s="1">
        <v>21231.628410616398</v>
      </c>
      <c r="U21" s="7" t="s">
        <v>50</v>
      </c>
      <c r="V21" s="1">
        <v>80.185216230957195</v>
      </c>
      <c r="W21" s="1">
        <v>231.07677670590701</v>
      </c>
      <c r="X21" s="1">
        <v>23.981797115205001</v>
      </c>
      <c r="Y21" s="1">
        <v>122.94065226211301</v>
      </c>
      <c r="Z21" s="1">
        <v>113.191906555578</v>
      </c>
      <c r="AA21" s="1">
        <v>178.97698862834099</v>
      </c>
      <c r="AB21" s="1">
        <v>40.211479657629098</v>
      </c>
      <c r="AC21" s="1">
        <v>139.585254348755</v>
      </c>
      <c r="AD21" s="1">
        <v>73.286239899032097</v>
      </c>
      <c r="AE21" s="1">
        <v>118.009690593595</v>
      </c>
      <c r="AF21" s="1">
        <v>41.462170645074202</v>
      </c>
      <c r="AG21" s="1">
        <v>72.359369417932001</v>
      </c>
      <c r="AH21" s="1">
        <v>61.732651149221503</v>
      </c>
      <c r="AI21" s="1">
        <v>573.21901091741699</v>
      </c>
      <c r="AJ21" s="1">
        <v>13.6542404211185</v>
      </c>
      <c r="AK21" s="1">
        <v>5484.1943129307101</v>
      </c>
      <c r="AL21" s="1">
        <v>670.038633292084</v>
      </c>
      <c r="AM21" s="1">
        <v>4802.4134237676899</v>
      </c>
      <c r="AN21" s="1"/>
      <c r="AO21" s="7" t="s">
        <v>50</v>
      </c>
      <c r="AP21" s="5">
        <f t="shared" si="0"/>
        <v>0.21919800846243617</v>
      </c>
      <c r="AQ21" s="5">
        <f t="shared" si="1"/>
        <v>0.21664408017458855</v>
      </c>
      <c r="AR21" s="5">
        <f t="shared" si="2"/>
        <v>0.21725561730478918</v>
      </c>
      <c r="AS21" s="5">
        <f t="shared" si="3"/>
        <v>0.21920552680321925</v>
      </c>
      <c r="AT21" s="5">
        <f t="shared" si="4"/>
        <v>0.21588028510468174</v>
      </c>
      <c r="AU21" s="5">
        <f t="shared" si="5"/>
        <v>0.21456223753558321</v>
      </c>
      <c r="AV21" s="5">
        <f t="shared" si="6"/>
        <v>0.21568153582002211</v>
      </c>
      <c r="AW21" s="5">
        <f t="shared" si="7"/>
        <v>0.217929178218915</v>
      </c>
      <c r="AX21" s="5">
        <f t="shared" si="8"/>
        <v>0.22044603498669652</v>
      </c>
      <c r="AY21" s="5">
        <f t="shared" si="9"/>
        <v>0.2182869629489278</v>
      </c>
      <c r="AZ21" s="5">
        <f t="shared" si="10"/>
        <v>0.21868934011561944</v>
      </c>
      <c r="BA21" s="5">
        <f t="shared" si="11"/>
        <v>0.21859614091762505</v>
      </c>
      <c r="BB21" s="5">
        <f t="shared" si="12"/>
        <v>0.21760396601208068</v>
      </c>
      <c r="BC21" s="5">
        <f t="shared" si="13"/>
        <v>0.22364776483841367</v>
      </c>
      <c r="BD21" s="5">
        <f t="shared" si="14"/>
        <v>0.21913584831681618</v>
      </c>
      <c r="BE21" s="5">
        <f t="shared" si="15"/>
        <v>0.21746790798121057</v>
      </c>
      <c r="BF21" s="5">
        <f t="shared" si="16"/>
        <v>0.21697217883934247</v>
      </c>
      <c r="BG21" s="5">
        <f t="shared" si="17"/>
        <v>0.22619147862282438</v>
      </c>
      <c r="BH21" s="5"/>
      <c r="BI21" s="5"/>
    </row>
    <row r="22" spans="1:79" x14ac:dyDescent="0.25">
      <c r="A22" s="7" t="s">
        <v>51</v>
      </c>
      <c r="B22" s="1">
        <v>11448.031797903801</v>
      </c>
      <c r="C22" s="1">
        <v>25671.316759402001</v>
      </c>
      <c r="D22" s="1">
        <v>2926.2279872403101</v>
      </c>
      <c r="E22" s="1">
        <v>11255.046280623201</v>
      </c>
      <c r="F22" s="11">
        <v>10434.8289749383</v>
      </c>
      <c r="G22" s="1">
        <v>24161.3891476432</v>
      </c>
      <c r="H22" s="1">
        <v>3326.54317600579</v>
      </c>
      <c r="I22" s="1">
        <v>10827.8388371377</v>
      </c>
      <c r="J22" s="1">
        <v>10884.4975510727</v>
      </c>
      <c r="K22" s="1">
        <v>11867.613428929601</v>
      </c>
      <c r="L22" s="1">
        <v>4392.1855443963696</v>
      </c>
      <c r="M22" s="1">
        <v>9920.0337531611403</v>
      </c>
      <c r="N22" s="1">
        <v>6316.54343848798</v>
      </c>
      <c r="O22" s="1">
        <v>98208.490538806902</v>
      </c>
      <c r="P22" s="1">
        <v>1353.7754591057901</v>
      </c>
      <c r="Q22" s="1">
        <v>196413.27189372599</v>
      </c>
      <c r="R22" s="1">
        <v>37863.433417854198</v>
      </c>
      <c r="S22" s="1">
        <v>373313.25235378899</v>
      </c>
      <c r="U22" s="7" t="s">
        <v>51</v>
      </c>
      <c r="V22" s="1">
        <v>2665.88021766052</v>
      </c>
      <c r="W22" s="1">
        <v>5925.0196338342002</v>
      </c>
      <c r="X22" s="1">
        <v>677.83088149539697</v>
      </c>
      <c r="Y22" s="1">
        <v>2613.51105726474</v>
      </c>
      <c r="Z22" s="1">
        <v>2434.2999842817999</v>
      </c>
      <c r="AA22" s="1">
        <v>5554.8055249837298</v>
      </c>
      <c r="AB22" s="1">
        <v>766.28078154045602</v>
      </c>
      <c r="AC22" s="1">
        <v>2500.8763128546002</v>
      </c>
      <c r="AD22" s="1">
        <v>2527.19804718367</v>
      </c>
      <c r="AE22" s="1">
        <v>2757.70085293378</v>
      </c>
      <c r="AF22" s="1">
        <v>1021.57835572255</v>
      </c>
      <c r="AG22" s="1">
        <v>2297.9935099202198</v>
      </c>
      <c r="AH22" s="1">
        <v>1467.2118283196301</v>
      </c>
      <c r="AI22" s="1">
        <v>23079.904002184201</v>
      </c>
      <c r="AJ22" s="1">
        <v>315.19357799145303</v>
      </c>
      <c r="AK22" s="1">
        <v>45594.298659971297</v>
      </c>
      <c r="AL22" s="1">
        <v>8677.2152978221202</v>
      </c>
      <c r="AM22" s="1">
        <v>89891.301239176493</v>
      </c>
      <c r="AN22" s="1"/>
      <c r="AO22" s="7" t="s">
        <v>51</v>
      </c>
      <c r="AP22" s="5">
        <f t="shared" si="0"/>
        <v>0.23286799554039128</v>
      </c>
      <c r="AQ22" s="5">
        <f t="shared" si="1"/>
        <v>0.23080310563595025</v>
      </c>
      <c r="AR22" s="5">
        <f t="shared" si="2"/>
        <v>0.23163980539146267</v>
      </c>
      <c r="AS22" s="5">
        <f t="shared" si="3"/>
        <v>0.23220793518763103</v>
      </c>
      <c r="AT22" s="5">
        <f t="shared" si="4"/>
        <v>0.2332860452364236</v>
      </c>
      <c r="AU22" s="5">
        <f t="shared" si="5"/>
        <v>0.2299042282312467</v>
      </c>
      <c r="AV22" s="5">
        <f t="shared" si="6"/>
        <v>0.23035347536373665</v>
      </c>
      <c r="AW22" s="5">
        <f t="shared" si="7"/>
        <v>0.23096726414850277</v>
      </c>
      <c r="AX22" s="5">
        <f t="shared" si="8"/>
        <v>0.23218325286265576</v>
      </c>
      <c r="AY22" s="5">
        <f t="shared" si="9"/>
        <v>0.2323719819025577</v>
      </c>
      <c r="AZ22" s="5">
        <f t="shared" si="10"/>
        <v>0.23258998177476775</v>
      </c>
      <c r="BA22" s="5">
        <f t="shared" si="11"/>
        <v>0.23165178336091205</v>
      </c>
      <c r="BB22" s="5">
        <f t="shared" si="12"/>
        <v>0.23228081032097569</v>
      </c>
      <c r="BC22" s="5">
        <f t="shared" si="13"/>
        <v>0.23500925302445433</v>
      </c>
      <c r="BD22" s="5">
        <f t="shared" si="14"/>
        <v>0.23282559590764629</v>
      </c>
      <c r="BE22" s="5">
        <f t="shared" si="15"/>
        <v>0.23213451015999143</v>
      </c>
      <c r="BF22" s="5">
        <f t="shared" si="16"/>
        <v>0.22917138026184516</v>
      </c>
      <c r="BG22" s="5">
        <f t="shared" si="17"/>
        <v>0.2407932230436505</v>
      </c>
      <c r="BH22" s="5"/>
      <c r="BI22" s="5"/>
    </row>
    <row r="23" spans="1:79" x14ac:dyDescent="0.25">
      <c r="A23" s="7" t="s">
        <v>52</v>
      </c>
      <c r="B23" s="1">
        <v>104755.887706262</v>
      </c>
      <c r="C23" s="1">
        <v>133.91325223535401</v>
      </c>
      <c r="D23" s="1">
        <v>16.5755348809693</v>
      </c>
      <c r="E23" s="1">
        <v>8616.9528058620508</v>
      </c>
      <c r="F23" s="11">
        <v>17849.316117882299</v>
      </c>
      <c r="G23" s="1">
        <v>14959.003973294401</v>
      </c>
      <c r="H23" s="1">
        <v>41.654301184585101</v>
      </c>
      <c r="I23" s="1">
        <v>1.1006049634978601</v>
      </c>
      <c r="J23" s="1">
        <v>3.9842517647084699</v>
      </c>
      <c r="K23" s="1">
        <v>23.246811811826898</v>
      </c>
      <c r="L23" s="1">
        <v>4.62401431736708</v>
      </c>
      <c r="M23" s="1">
        <v>14.031464902563499</v>
      </c>
      <c r="N23" s="1">
        <v>373.02263184877802</v>
      </c>
      <c r="O23" s="1">
        <v>3366.1387219520798</v>
      </c>
      <c r="P23" s="1">
        <v>4.4282968654705001E-6</v>
      </c>
      <c r="Q23" s="1">
        <v>3106.7638735230898</v>
      </c>
      <c r="R23" s="1">
        <v>1128.65085156942</v>
      </c>
      <c r="S23" s="1">
        <v>132.10972872935599</v>
      </c>
      <c r="U23" s="7" t="s">
        <v>52</v>
      </c>
      <c r="V23" s="1">
        <v>42141.520573127702</v>
      </c>
      <c r="W23" s="1">
        <v>37.560326427960902</v>
      </c>
      <c r="X23" s="1">
        <v>6.6293626667392402</v>
      </c>
      <c r="Y23" s="1">
        <v>1981.4194040247601</v>
      </c>
      <c r="Z23" s="1">
        <v>4178.9634451828397</v>
      </c>
      <c r="AA23" s="1">
        <v>5356.8201302109301</v>
      </c>
      <c r="AB23" s="1">
        <v>12.146995207782799</v>
      </c>
      <c r="AC23" s="1">
        <v>0.44018163759732998</v>
      </c>
      <c r="AD23" s="1">
        <v>1.59348612244206</v>
      </c>
      <c r="AE23" s="1">
        <v>9.2975292956853899</v>
      </c>
      <c r="AF23" s="1">
        <v>1.8493641161665499</v>
      </c>
      <c r="AG23" s="1">
        <v>5.6118612842646298</v>
      </c>
      <c r="AH23" s="1">
        <v>91.092313454764593</v>
      </c>
      <c r="AI23" s="1">
        <v>1191.34357229743</v>
      </c>
      <c r="AJ23" s="1">
        <v>7.3846667298181698E-7</v>
      </c>
      <c r="AK23" s="1">
        <v>722.53770419251998</v>
      </c>
      <c r="AL23" s="1">
        <v>261.25832079276898</v>
      </c>
      <c r="AM23" s="1">
        <v>31.4577430937195</v>
      </c>
      <c r="AN23" s="1"/>
      <c r="AO23" s="7" t="s">
        <v>52</v>
      </c>
      <c r="AP23" s="5">
        <f t="shared" si="0"/>
        <v>0.40228307444917583</v>
      </c>
      <c r="AQ23" s="5">
        <f t="shared" si="1"/>
        <v>0.28048251984761163</v>
      </c>
      <c r="AR23" s="5">
        <f t="shared" si="2"/>
        <v>0.39994864204053787</v>
      </c>
      <c r="AS23" s="5">
        <f t="shared" si="3"/>
        <v>0.22994432587315725</v>
      </c>
      <c r="AT23" s="5">
        <f t="shared" si="4"/>
        <v>0.23412456911983054</v>
      </c>
      <c r="AU23" s="5">
        <f t="shared" si="5"/>
        <v>0.35810005397245742</v>
      </c>
      <c r="AV23" s="5">
        <f t="shared" si="6"/>
        <v>0.291614427858365</v>
      </c>
      <c r="AW23" s="5">
        <f t="shared" si="7"/>
        <v>0.39994516851748307</v>
      </c>
      <c r="AX23" s="5">
        <f t="shared" si="8"/>
        <v>0.39994614209793955</v>
      </c>
      <c r="AY23" s="5">
        <f t="shared" si="9"/>
        <v>0.39994857664547528</v>
      </c>
      <c r="AZ23" s="5">
        <f t="shared" si="10"/>
        <v>0.39994774869546257</v>
      </c>
      <c r="BA23" s="5">
        <f t="shared" si="11"/>
        <v>0.39994835344949353</v>
      </c>
      <c r="BB23" s="5">
        <f t="shared" si="12"/>
        <v>0.24420050065941595</v>
      </c>
      <c r="BC23" s="5">
        <f t="shared" si="13"/>
        <v>0.35391992746114459</v>
      </c>
      <c r="BD23" s="5" t="str">
        <f t="shared" si="14"/>
        <v/>
      </c>
      <c r="BE23" s="5">
        <f t="shared" si="15"/>
        <v>0.23256923718929359</v>
      </c>
      <c r="BF23" s="5">
        <f t="shared" si="16"/>
        <v>0.23147842437675223</v>
      </c>
      <c r="BG23" s="5">
        <f t="shared" si="17"/>
        <v>0.23811829299994089</v>
      </c>
      <c r="BH23" s="5"/>
      <c r="BI23" s="5"/>
    </row>
    <row r="24" spans="1:79" x14ac:dyDescent="0.25">
      <c r="A24" s="7" t="s">
        <v>53</v>
      </c>
      <c r="B24" s="1">
        <v>53830.627860781198</v>
      </c>
      <c r="C24" s="1">
        <v>105871.198631234</v>
      </c>
      <c r="D24" s="1">
        <v>11595.532383629001</v>
      </c>
      <c r="E24" s="1">
        <v>103093.644833464</v>
      </c>
      <c r="F24" s="1">
        <v>74453.638818376799</v>
      </c>
      <c r="G24" s="1">
        <v>142833.31124160299</v>
      </c>
      <c r="H24" s="1">
        <v>50531.438766074098</v>
      </c>
      <c r="I24" s="1">
        <v>31640.142241230598</v>
      </c>
      <c r="J24" s="1">
        <v>27653.662949052101</v>
      </c>
      <c r="K24" s="1">
        <v>56392.203217301103</v>
      </c>
      <c r="L24" s="1">
        <v>14716.961632056</v>
      </c>
      <c r="M24" s="1">
        <v>20512.612205498801</v>
      </c>
      <c r="N24" s="1">
        <v>27097.717564596602</v>
      </c>
      <c r="O24" s="1">
        <v>42696.790631839103</v>
      </c>
      <c r="P24" s="1">
        <v>3067.4399356595</v>
      </c>
      <c r="Q24" s="1">
        <v>172394.06272126301</v>
      </c>
      <c r="R24" s="1">
        <v>40377.4489332472</v>
      </c>
      <c r="S24" s="1">
        <v>227146.55662655801</v>
      </c>
      <c r="U24" s="7" t="s">
        <v>53</v>
      </c>
      <c r="V24" s="1">
        <v>10169.551681565899</v>
      </c>
      <c r="W24" s="1">
        <v>19612.368746283799</v>
      </c>
      <c r="X24" s="1">
        <v>2123.5722015982101</v>
      </c>
      <c r="Y24" s="1">
        <v>15752.986225729401</v>
      </c>
      <c r="Z24" s="1">
        <v>11999.7077309339</v>
      </c>
      <c r="AA24" s="1">
        <v>23306.833590152801</v>
      </c>
      <c r="AB24" s="1">
        <v>8987.4121381270597</v>
      </c>
      <c r="AC24" s="1">
        <v>5733.3109052643204</v>
      </c>
      <c r="AD24" s="1">
        <v>5018.9789547280097</v>
      </c>
      <c r="AE24" s="1">
        <v>10107.1262245259</v>
      </c>
      <c r="AF24" s="1">
        <v>2644.1198855256098</v>
      </c>
      <c r="AG24" s="1">
        <v>3508.7307243085102</v>
      </c>
      <c r="AH24" s="1">
        <v>4485.9697523234699</v>
      </c>
      <c r="AI24" s="1">
        <v>8301.7276808381393</v>
      </c>
      <c r="AJ24" s="1">
        <v>569.16342983085895</v>
      </c>
      <c r="AK24" s="1">
        <v>28302.5677858073</v>
      </c>
      <c r="AL24" s="1">
        <v>6368.6723783699999</v>
      </c>
      <c r="AM24" s="1">
        <v>33545.793916734503</v>
      </c>
      <c r="AN24" s="1"/>
      <c r="AO24" s="7" t="s">
        <v>53</v>
      </c>
      <c r="AP24" s="5">
        <f t="shared" si="0"/>
        <v>0.18891757509993712</v>
      </c>
      <c r="AQ24" s="5">
        <f t="shared" si="1"/>
        <v>0.1852474421735486</v>
      </c>
      <c r="AR24" s="5">
        <f t="shared" si="2"/>
        <v>0.18313710240647058</v>
      </c>
      <c r="AS24" s="5">
        <f t="shared" si="3"/>
        <v>0.15280268974073571</v>
      </c>
      <c r="AT24" s="5">
        <f t="shared" si="4"/>
        <v>0.16117019827877246</v>
      </c>
      <c r="AU24" s="5">
        <f t="shared" si="5"/>
        <v>0.16317505620750625</v>
      </c>
      <c r="AV24" s="5">
        <f t="shared" si="6"/>
        <v>0.17785783182886625</v>
      </c>
      <c r="AW24" s="5">
        <f t="shared" si="7"/>
        <v>0.18120370197935404</v>
      </c>
      <c r="AX24" s="5">
        <f t="shared" si="8"/>
        <v>0.18149418266848616</v>
      </c>
      <c r="AY24" s="5">
        <f t="shared" si="9"/>
        <v>0.1792291424681389</v>
      </c>
      <c r="AZ24" s="5">
        <f t="shared" si="10"/>
        <v>0.17966479438026631</v>
      </c>
      <c r="BA24" s="5">
        <f t="shared" si="11"/>
        <v>0.17105235984366376</v>
      </c>
      <c r="BB24" s="5">
        <f t="shared" si="12"/>
        <v>0.16554788209116281</v>
      </c>
      <c r="BC24" s="5">
        <f t="shared" si="13"/>
        <v>0.19443446586937427</v>
      </c>
      <c r="BD24" s="5">
        <f t="shared" si="14"/>
        <v>0.18554998362453307</v>
      </c>
      <c r="BE24" s="5">
        <f t="shared" si="15"/>
        <v>0.1641736805725646</v>
      </c>
      <c r="BF24" s="5">
        <f t="shared" si="16"/>
        <v>0.15772844859264923</v>
      </c>
      <c r="BG24" s="5">
        <f t="shared" si="17"/>
        <v>0.14768347984198463</v>
      </c>
      <c r="BH24" s="5"/>
      <c r="BI24" s="5"/>
    </row>
    <row r="26" spans="1:79" ht="15.75" x14ac:dyDescent="0.25">
      <c r="A26" s="17" t="s">
        <v>72</v>
      </c>
      <c r="U26" s="17" t="s">
        <v>72</v>
      </c>
      <c r="AO26" s="17" t="s">
        <v>72</v>
      </c>
      <c r="BI26" s="17" t="s">
        <v>72</v>
      </c>
    </row>
    <row r="27" spans="1:79" x14ac:dyDescent="0.25">
      <c r="B27" s="9" t="s">
        <v>54</v>
      </c>
      <c r="C27" s="7" t="s">
        <v>55</v>
      </c>
      <c r="D27" s="7" t="s">
        <v>56</v>
      </c>
      <c r="E27" s="10" t="s">
        <v>57</v>
      </c>
      <c r="F27" s="10" t="s">
        <v>58</v>
      </c>
      <c r="G27" s="10" t="s">
        <v>59</v>
      </c>
      <c r="H27" s="10" t="s">
        <v>60</v>
      </c>
      <c r="I27" s="10" t="s">
        <v>61</v>
      </c>
      <c r="J27" s="10" t="s">
        <v>62</v>
      </c>
      <c r="K27" s="10" t="s">
        <v>63</v>
      </c>
      <c r="L27" s="10" t="s">
        <v>64</v>
      </c>
      <c r="M27" s="10" t="s">
        <v>65</v>
      </c>
      <c r="N27" s="10" t="s">
        <v>66</v>
      </c>
      <c r="O27" s="10" t="s">
        <v>1</v>
      </c>
      <c r="P27" s="10" t="s">
        <v>67</v>
      </c>
      <c r="Q27" s="10" t="s">
        <v>68</v>
      </c>
      <c r="R27" s="10" t="s">
        <v>69</v>
      </c>
      <c r="S27" s="10" t="s">
        <v>70</v>
      </c>
      <c r="V27" s="9" t="s">
        <v>54</v>
      </c>
      <c r="W27" s="7" t="s">
        <v>55</v>
      </c>
      <c r="X27" s="7" t="s">
        <v>56</v>
      </c>
      <c r="Y27" s="10" t="s">
        <v>57</v>
      </c>
      <c r="Z27" s="10" t="s">
        <v>58</v>
      </c>
      <c r="AA27" s="10" t="s">
        <v>59</v>
      </c>
      <c r="AB27" s="10" t="s">
        <v>60</v>
      </c>
      <c r="AC27" s="10" t="s">
        <v>61</v>
      </c>
      <c r="AD27" s="10" t="s">
        <v>62</v>
      </c>
      <c r="AE27" s="10" t="s">
        <v>63</v>
      </c>
      <c r="AF27" s="10" t="s">
        <v>64</v>
      </c>
      <c r="AG27" s="10" t="s">
        <v>65</v>
      </c>
      <c r="AH27" s="10" t="s">
        <v>66</v>
      </c>
      <c r="AI27" s="10" t="s">
        <v>1</v>
      </c>
      <c r="AJ27" s="10" t="s">
        <v>67</v>
      </c>
      <c r="AK27" s="10" t="s">
        <v>68</v>
      </c>
      <c r="AL27" s="10" t="s">
        <v>69</v>
      </c>
      <c r="AM27" s="10" t="s">
        <v>70</v>
      </c>
      <c r="AP27" s="9" t="s">
        <v>54</v>
      </c>
      <c r="AQ27" s="7" t="s">
        <v>55</v>
      </c>
      <c r="AR27" s="7" t="s">
        <v>56</v>
      </c>
      <c r="AS27" s="10" t="s">
        <v>57</v>
      </c>
      <c r="AT27" s="10" t="s">
        <v>58</v>
      </c>
      <c r="AU27" s="10" t="s">
        <v>59</v>
      </c>
      <c r="AV27" s="10" t="s">
        <v>60</v>
      </c>
      <c r="AW27" s="10" t="s">
        <v>61</v>
      </c>
      <c r="AX27" s="10" t="s">
        <v>62</v>
      </c>
      <c r="AY27" s="10" t="s">
        <v>63</v>
      </c>
      <c r="AZ27" s="10" t="s">
        <v>64</v>
      </c>
      <c r="BA27" s="10" t="s">
        <v>65</v>
      </c>
      <c r="BB27" s="10" t="s">
        <v>66</v>
      </c>
      <c r="BC27" s="10" t="s">
        <v>1</v>
      </c>
      <c r="BD27" s="10" t="s">
        <v>67</v>
      </c>
      <c r="BE27" s="10" t="s">
        <v>68</v>
      </c>
      <c r="BF27" s="10" t="s">
        <v>69</v>
      </c>
      <c r="BG27" s="10" t="s">
        <v>70</v>
      </c>
      <c r="BJ27" s="7" t="s">
        <v>54</v>
      </c>
      <c r="BK27" s="7" t="s">
        <v>55</v>
      </c>
      <c r="BL27" s="7" t="s">
        <v>56</v>
      </c>
      <c r="BM27" s="7" t="s">
        <v>57</v>
      </c>
      <c r="BN27" s="7" t="s">
        <v>58</v>
      </c>
      <c r="BO27" s="7" t="s">
        <v>59</v>
      </c>
      <c r="BP27" s="7" t="s">
        <v>60</v>
      </c>
      <c r="BQ27" s="7" t="s">
        <v>61</v>
      </c>
      <c r="BR27" s="7" t="s">
        <v>62</v>
      </c>
      <c r="BS27" s="7" t="s">
        <v>63</v>
      </c>
      <c r="BT27" s="7" t="s">
        <v>64</v>
      </c>
      <c r="BU27" s="7" t="s">
        <v>65</v>
      </c>
      <c r="BV27" s="7" t="s">
        <v>66</v>
      </c>
      <c r="BW27" s="7" t="s">
        <v>1</v>
      </c>
      <c r="BX27" s="7" t="s">
        <v>67</v>
      </c>
      <c r="BY27" s="7" t="s">
        <v>68</v>
      </c>
      <c r="BZ27" s="7" t="s">
        <v>69</v>
      </c>
      <c r="CA27" s="7" t="s">
        <v>70</v>
      </c>
    </row>
    <row r="28" spans="1:79" x14ac:dyDescent="0.25">
      <c r="A28" s="7" t="s">
        <v>35</v>
      </c>
      <c r="B28" s="1">
        <v>18265.897884245602</v>
      </c>
      <c r="C28" s="1">
        <v>88604.276839348604</v>
      </c>
      <c r="D28" s="1">
        <v>15.2964030066442</v>
      </c>
      <c r="E28" s="1">
        <v>2.2006287547723099E-6</v>
      </c>
      <c r="F28" s="1">
        <v>74.934590504451094</v>
      </c>
      <c r="G28" s="1">
        <v>1736.36943244698</v>
      </c>
      <c r="H28" s="1">
        <v>2.2006287547723099E-6</v>
      </c>
      <c r="I28" s="1">
        <v>2.2006287547723099E-6</v>
      </c>
      <c r="J28" s="1">
        <v>2.2006287547723099E-6</v>
      </c>
      <c r="K28" s="1">
        <v>2.2006287547723099E-6</v>
      </c>
      <c r="L28" s="1">
        <v>2.2006287547723099E-6</v>
      </c>
      <c r="M28" s="1">
        <v>2.2006287547723099E-6</v>
      </c>
      <c r="N28" s="1">
        <v>2.2006287547723099E-6</v>
      </c>
      <c r="O28" s="1">
        <v>3507.6650201112102</v>
      </c>
      <c r="P28" s="1">
        <v>2.2006287547723099E-6</v>
      </c>
      <c r="Q28" s="1">
        <v>4779.1803383295501</v>
      </c>
      <c r="R28" s="1">
        <v>13056.880379042799</v>
      </c>
      <c r="S28" s="1">
        <v>2556.99285923661</v>
      </c>
      <c r="U28" s="7" t="s">
        <v>35</v>
      </c>
      <c r="V28" s="1">
        <v>5169.4996614461998</v>
      </c>
      <c r="W28" s="1">
        <v>22787.079565554199</v>
      </c>
      <c r="X28" s="1">
        <v>5.0449870858661399</v>
      </c>
      <c r="Y28" s="1">
        <v>4.4283871677111298E-7</v>
      </c>
      <c r="Z28" s="1">
        <v>19.7846484841935</v>
      </c>
      <c r="AA28" s="1">
        <v>469.27403385018403</v>
      </c>
      <c r="AB28" s="1">
        <v>4.4283871677111298E-7</v>
      </c>
      <c r="AC28" s="1">
        <v>4.4283871677111298E-7</v>
      </c>
      <c r="AD28" s="1">
        <v>4.4283871677111298E-7</v>
      </c>
      <c r="AE28" s="1">
        <v>4.4283871677111298E-7</v>
      </c>
      <c r="AF28" s="1">
        <v>4.4283871677111298E-7</v>
      </c>
      <c r="AG28" s="1">
        <v>4.4283871677111298E-7</v>
      </c>
      <c r="AH28" s="1">
        <v>4.4283871677111298E-7</v>
      </c>
      <c r="AI28" s="1">
        <v>1065.62641592625</v>
      </c>
      <c r="AJ28" s="1">
        <v>4.4283871677111298E-7</v>
      </c>
      <c r="AK28" s="1">
        <v>1380.71772747916</v>
      </c>
      <c r="AL28" s="1">
        <v>3457.7255726644598</v>
      </c>
      <c r="AM28" s="1">
        <v>737.83938388911304</v>
      </c>
      <c r="AN28" s="1"/>
      <c r="AO28" s="7" t="s">
        <v>35</v>
      </c>
      <c r="AP28" s="5">
        <f t="shared" ref="AP28:AP47" si="18">IF(B28&gt;0.1,V28/B28,"")</f>
        <v>0.28301371737684522</v>
      </c>
      <c r="AQ28" s="5">
        <f t="shared" ref="AQ28:AQ47" si="19">IF(C28&gt;0.1,W28/C28,"")</f>
        <v>0.25717809995639623</v>
      </c>
      <c r="AR28" s="5">
        <f t="shared" ref="AR28:AR47" si="20">IF(D28&gt;0.1,X28/D28,"")</f>
        <v>0.32981525680741947</v>
      </c>
      <c r="AS28" s="5" t="str">
        <f t="shared" ref="AS28:AS47" si="21">IF(E28&gt;0.1,Y28/E28,"")</f>
        <v/>
      </c>
      <c r="AT28" s="5">
        <f t="shared" ref="AT28:AT47" si="22">IF(F28&gt;0.1,Z28/F28,"")</f>
        <v>0.26402557685316635</v>
      </c>
      <c r="AU28" s="5">
        <f t="shared" ref="AU28:AU47" si="23">IF(G28&gt;0.1,AA28/G28,"")</f>
        <v>0.27026163043475099</v>
      </c>
      <c r="AV28" s="5" t="str">
        <f t="shared" ref="AV28:AV47" si="24">IF(H28&gt;0.1,AB28/H28,"")</f>
        <v/>
      </c>
      <c r="AW28" s="5" t="str">
        <f t="shared" ref="AW28:AW47" si="25">IF(I28&gt;0.1,AC28/I28,"")</f>
        <v/>
      </c>
      <c r="AX28" s="5" t="str">
        <f t="shared" ref="AX28:AX47" si="26">IF(J28&gt;0.1,AD28/J28,"")</f>
        <v/>
      </c>
      <c r="AY28" s="5" t="str">
        <f t="shared" ref="AY28:AY47" si="27">IF(K28&gt;0.1,AE28/K28,"")</f>
        <v/>
      </c>
      <c r="AZ28" s="5" t="str">
        <f t="shared" ref="AZ28:AZ47" si="28">IF(L28&gt;0.1,AF28/L28,"")</f>
        <v/>
      </c>
      <c r="BA28" s="5" t="str">
        <f t="shared" ref="BA28:BA47" si="29">IF(M28&gt;0.1,AG28/M28,"")</f>
        <v/>
      </c>
      <c r="BB28" s="5" t="str">
        <f t="shared" ref="BB28:BB47" si="30">IF(N28&gt;0.1,AH28/N28,"")</f>
        <v/>
      </c>
      <c r="BC28" s="5">
        <f t="shared" ref="BC28:BC47" si="31">IF(O28&gt;0.1,AI28/O28,"")</f>
        <v>0.30379936790328527</v>
      </c>
      <c r="BD28" s="5" t="str">
        <f t="shared" ref="BD28:BD47" si="32">IF(P28&gt;0.1,AJ28/P28,"")</f>
        <v/>
      </c>
      <c r="BE28" s="5">
        <f t="shared" ref="BE28:BE47" si="33">IF(Q28&gt;0.1,AK28/Q28,"")</f>
        <v>0.28890262131471633</v>
      </c>
      <c r="BF28" s="5">
        <f t="shared" ref="BF28:BF47" si="34">IF(R28&gt;0.1,AL28/R28,"")</f>
        <v>0.26482019228837766</v>
      </c>
      <c r="BG28" s="5">
        <f t="shared" ref="BG28:BG47" si="35">IF(S28&gt;0.1,AM28/S28,"")</f>
        <v>0.28855746750477629</v>
      </c>
      <c r="BI28" s="7" t="s">
        <v>35</v>
      </c>
      <c r="BJ28" s="5">
        <f t="shared" ref="BJ28:BJ47" si="36">IF(AP5&lt;&gt;"",(AP28-AP5)/AP5,"")</f>
        <v>-5.1770565041403781E-2</v>
      </c>
      <c r="BK28" s="5">
        <f t="shared" ref="BK28:BK47" si="37">IF(AQ5&lt;&gt;"",(AQ28-AQ5)/AQ5,"")</f>
        <v>-4.5082645699134137E-2</v>
      </c>
      <c r="BL28" s="5">
        <f t="shared" ref="BL28:BL47" si="38">IF(AR5&lt;&gt;"",(AR28-AR5)/AR5,"")</f>
        <v>-3.4845499927606986E-2</v>
      </c>
      <c r="BM28" s="5" t="str">
        <f t="shared" ref="BM28:BM47" si="39">IF(AS5&lt;&gt;"",(AS28-AS5)/AS5,"")</f>
        <v/>
      </c>
      <c r="BN28" s="5">
        <f t="shared" ref="BN28:BN47" si="40">IF(AT5&lt;&gt;"",(AT28-AT5)/AT5,"")</f>
        <v>-4.7974264243854217E-2</v>
      </c>
      <c r="BO28" s="5">
        <f t="shared" ref="BO28:BO47" si="41">IF(AU5&lt;&gt;"",(AU28-AU5)/AU5,"")</f>
        <v>-5.0090465146702859E-2</v>
      </c>
      <c r="BP28" s="5" t="str">
        <f t="shared" ref="BP28:BP47" si="42">IF(AV5&lt;&gt;"",(AV28-AV5)/AV5,"")</f>
        <v/>
      </c>
      <c r="BQ28" s="5" t="str">
        <f t="shared" ref="BQ28:BQ47" si="43">IF(AW5&lt;&gt;"",(AW28-AW5)/AW5,"")</f>
        <v/>
      </c>
      <c r="BR28" s="5" t="str">
        <f t="shared" ref="BR28:BR47" si="44">IF(AX5&lt;&gt;"",(AX28-AX5)/AX5,"")</f>
        <v/>
      </c>
      <c r="BS28" s="5" t="str">
        <f t="shared" ref="BS28:BS47" si="45">IF(AY5&lt;&gt;"",(AY28-AY5)/AY5,"")</f>
        <v/>
      </c>
      <c r="BT28" s="5" t="str">
        <f t="shared" ref="BT28:BT47" si="46">IF(AZ5&lt;&gt;"",(AZ28-AZ5)/AZ5,"")</f>
        <v/>
      </c>
      <c r="BU28" s="5" t="str">
        <f t="shared" ref="BU28:BU47" si="47">IF(BA5&lt;&gt;"",(BA28-BA5)/BA5,"")</f>
        <v/>
      </c>
      <c r="BV28" s="5" t="str">
        <f t="shared" ref="BV28:BV47" si="48">IF(BB5&lt;&gt;"",(BB28-BB5)/BB5,"")</f>
        <v/>
      </c>
      <c r="BW28" s="5">
        <f t="shared" ref="BW28:BW47" si="49">IF(BC5&lt;&gt;"",(BC28-BC5)/BC5,"")</f>
        <v>-5.4884210779467563E-2</v>
      </c>
      <c r="BX28" s="5" t="str">
        <f t="shared" ref="BX28:BX47" si="50">IF(BD5&lt;&gt;"",(BD28-BD5)/BD5,"")</f>
        <v/>
      </c>
      <c r="BY28" s="5">
        <f t="shared" ref="BY28:BY47" si="51">IF(BE5&lt;&gt;"",(BE28-BE5)/BE5,"")</f>
        <v>-4.5619638533702538E-2</v>
      </c>
      <c r="BZ28" s="5">
        <f t="shared" ref="BZ28:BZ47" si="52">IF(BF5&lt;&gt;"",(BF28-BF5)/BF5,"")</f>
        <v>-5.1361444105356174E-2</v>
      </c>
      <c r="CA28" s="5">
        <f t="shared" ref="CA28:CA47" si="53">IF(BG5&lt;&gt;"",(BG28-BG5)/BG5,"")</f>
        <v>-4.4197455446084444E-2</v>
      </c>
    </row>
    <row r="29" spans="1:79" x14ac:dyDescent="0.25">
      <c r="A29" s="7" t="s">
        <v>36</v>
      </c>
      <c r="B29" s="1">
        <v>15702.7285315708</v>
      </c>
      <c r="C29" s="1">
        <v>70472.517134051101</v>
      </c>
      <c r="D29" s="1">
        <v>728.40925194958697</v>
      </c>
      <c r="E29" s="1">
        <v>231.39242874464</v>
      </c>
      <c r="F29" s="1">
        <v>929.29607794666003</v>
      </c>
      <c r="G29" s="1">
        <v>1730.3420789745301</v>
      </c>
      <c r="H29" s="1">
        <v>489.944164561543</v>
      </c>
      <c r="I29" s="1">
        <v>296.131263238896</v>
      </c>
      <c r="J29" s="1">
        <v>202.312069675473</v>
      </c>
      <c r="K29" s="1">
        <v>225.066527536584</v>
      </c>
      <c r="L29" s="1">
        <v>72.559241425826002</v>
      </c>
      <c r="M29" s="1">
        <v>196.29995109010801</v>
      </c>
      <c r="N29" s="1">
        <v>80.397967593984305</v>
      </c>
      <c r="O29" s="1">
        <v>421.64349167591001</v>
      </c>
      <c r="P29" s="1">
        <v>52.200961732392301</v>
      </c>
      <c r="Q29" s="1">
        <v>33091.048110989599</v>
      </c>
      <c r="R29" s="1">
        <v>140986.626574247</v>
      </c>
      <c r="S29" s="1">
        <v>21815.216004210699</v>
      </c>
      <c r="U29" s="7" t="s">
        <v>36</v>
      </c>
      <c r="V29" s="1">
        <v>4003.5491825546001</v>
      </c>
      <c r="W29" s="1">
        <v>17721.431481199699</v>
      </c>
      <c r="X29" s="1">
        <v>183.87136922880799</v>
      </c>
      <c r="Y29" s="1">
        <v>58.445154136311203</v>
      </c>
      <c r="Z29" s="1">
        <v>231.70944505702201</v>
      </c>
      <c r="AA29" s="1">
        <v>430.78422298232903</v>
      </c>
      <c r="AB29" s="1">
        <v>123.42156885017199</v>
      </c>
      <c r="AC29" s="1">
        <v>74.7968413134613</v>
      </c>
      <c r="AD29" s="1">
        <v>51.173546027758903</v>
      </c>
      <c r="AE29" s="1">
        <v>56.923678387103898</v>
      </c>
      <c r="AF29" s="1">
        <v>18.368168377021199</v>
      </c>
      <c r="AG29" s="1">
        <v>49.659884523920702</v>
      </c>
      <c r="AH29" s="1">
        <v>20.128530076020699</v>
      </c>
      <c r="AI29" s="1">
        <v>106.533591765767</v>
      </c>
      <c r="AJ29" s="1">
        <v>13.211937255294099</v>
      </c>
      <c r="AK29" s="1">
        <v>8286.0594011980793</v>
      </c>
      <c r="AL29" s="1">
        <v>34988.310478758001</v>
      </c>
      <c r="AM29" s="1">
        <v>5446.8141082009797</v>
      </c>
      <c r="AN29" s="1"/>
      <c r="AO29" s="7" t="s">
        <v>36</v>
      </c>
      <c r="AP29" s="5">
        <f t="shared" si="18"/>
        <v>0.25495882288898686</v>
      </c>
      <c r="AQ29" s="5">
        <f t="shared" si="19"/>
        <v>0.25146585082934425</v>
      </c>
      <c r="AR29" s="5">
        <f t="shared" si="20"/>
        <v>0.25242865701757133</v>
      </c>
      <c r="AS29" s="5">
        <f t="shared" si="21"/>
        <v>0.25258023546142078</v>
      </c>
      <c r="AT29" s="5">
        <f t="shared" si="22"/>
        <v>0.24933866671319549</v>
      </c>
      <c r="AU29" s="5">
        <f t="shared" si="23"/>
        <v>0.24895899384104961</v>
      </c>
      <c r="AV29" s="5">
        <f t="shared" si="24"/>
        <v>0.25190945780653079</v>
      </c>
      <c r="AW29" s="5">
        <f t="shared" si="25"/>
        <v>0.2525800231133345</v>
      </c>
      <c r="AX29" s="5">
        <f t="shared" si="26"/>
        <v>0.25294361384294045</v>
      </c>
      <c r="AY29" s="5">
        <f t="shared" si="27"/>
        <v>0.25291934349434125</v>
      </c>
      <c r="AZ29" s="5">
        <f t="shared" si="28"/>
        <v>0.25314719415580078</v>
      </c>
      <c r="BA29" s="5">
        <f t="shared" si="29"/>
        <v>0.25297960721918478</v>
      </c>
      <c r="BB29" s="5">
        <f t="shared" si="30"/>
        <v>0.25036118049241329</v>
      </c>
      <c r="BC29" s="5">
        <f t="shared" si="31"/>
        <v>0.25266272068454565</v>
      </c>
      <c r="BD29" s="5">
        <f t="shared" si="32"/>
        <v>0.25309758320210579</v>
      </c>
      <c r="BE29" s="5">
        <f t="shared" si="33"/>
        <v>0.25040184201497878</v>
      </c>
      <c r="BF29" s="5">
        <f t="shared" si="34"/>
        <v>0.24816758389727342</v>
      </c>
      <c r="BG29" s="5">
        <f t="shared" si="35"/>
        <v>0.24967958635613116</v>
      </c>
      <c r="BI29" s="7" t="s">
        <v>36</v>
      </c>
      <c r="BJ29" s="5">
        <f t="shared" si="36"/>
        <v>-5.4989607491687659E-3</v>
      </c>
      <c r="BK29" s="5">
        <f t="shared" si="37"/>
        <v>-9.0430206520150901E-3</v>
      </c>
      <c r="BL29" s="5">
        <f t="shared" si="38"/>
        <v>-6.1285710829699922E-3</v>
      </c>
      <c r="BM29" s="5">
        <f t="shared" si="39"/>
        <v>-6.0277365559851439E-3</v>
      </c>
      <c r="BN29" s="5">
        <f t="shared" si="40"/>
        <v>-6.9644258896096756E-3</v>
      </c>
      <c r="BO29" s="5">
        <f t="shared" si="41"/>
        <v>-6.9662764257144424E-3</v>
      </c>
      <c r="BP29" s="5">
        <f t="shared" si="42"/>
        <v>-6.6125956468800328E-3</v>
      </c>
      <c r="BQ29" s="5">
        <f t="shared" si="43"/>
        <v>-7.0337678264858657E-3</v>
      </c>
      <c r="BR29" s="5">
        <f t="shared" si="44"/>
        <v>-6.4330172875804248E-3</v>
      </c>
      <c r="BS29" s="5">
        <f t="shared" si="45"/>
        <v>-6.0169000472546025E-3</v>
      </c>
      <c r="BT29" s="5">
        <f t="shared" si="46"/>
        <v>-6.1284083174992328E-3</v>
      </c>
      <c r="BU29" s="5">
        <f t="shared" si="47"/>
        <v>-5.973707338148569E-3</v>
      </c>
      <c r="BV29" s="5">
        <f t="shared" si="48"/>
        <v>-8.6385134594662537E-3</v>
      </c>
      <c r="BW29" s="5">
        <f t="shared" si="49"/>
        <v>-6.0384894412282425E-3</v>
      </c>
      <c r="BX29" s="5">
        <f t="shared" si="50"/>
        <v>-5.8498213583436593E-3</v>
      </c>
      <c r="BY29" s="5">
        <f t="shared" si="51"/>
        <v>-8.5786722652614854E-3</v>
      </c>
      <c r="BZ29" s="5">
        <f t="shared" si="52"/>
        <v>-9.1776792733839815E-3</v>
      </c>
      <c r="CA29" s="5">
        <f t="shared" si="53"/>
        <v>-8.7689920420102943E-3</v>
      </c>
    </row>
    <row r="30" spans="1:79" x14ac:dyDescent="0.25">
      <c r="A30" s="7" t="s">
        <v>37</v>
      </c>
      <c r="B30" s="1">
        <v>853.09162989587401</v>
      </c>
      <c r="C30" s="1">
        <v>2.2006287547723099E-6</v>
      </c>
      <c r="D30" s="1">
        <v>10891.607513425901</v>
      </c>
      <c r="E30" s="1">
        <v>15.946430747239599</v>
      </c>
      <c r="F30" s="1">
        <v>775.66887882108699</v>
      </c>
      <c r="G30" s="1">
        <v>1361.0848341598801</v>
      </c>
      <c r="H30" s="1">
        <v>461.463452788533</v>
      </c>
      <c r="I30" s="1">
        <v>4210.2938581384296</v>
      </c>
      <c r="J30" s="1">
        <v>97.177861236741904</v>
      </c>
      <c r="K30" s="1">
        <v>7.48286425900152</v>
      </c>
      <c r="L30" s="1">
        <v>2.2006287547723099E-6</v>
      </c>
      <c r="M30" s="1">
        <v>464.89546451058101</v>
      </c>
      <c r="N30" s="1">
        <v>2391.6831194270899</v>
      </c>
      <c r="O30" s="1">
        <v>1928.1768295982299</v>
      </c>
      <c r="P30" s="1">
        <v>6868.4573643102904</v>
      </c>
      <c r="Q30" s="1">
        <v>5291.6375769481301</v>
      </c>
      <c r="R30" s="1">
        <v>895.76930461415395</v>
      </c>
      <c r="S30" s="1">
        <v>3075.9470003571701</v>
      </c>
      <c r="U30" s="7" t="s">
        <v>37</v>
      </c>
      <c r="V30" s="1">
        <v>223.012217846515</v>
      </c>
      <c r="W30" s="1">
        <v>4.4283871677111298E-7</v>
      </c>
      <c r="X30" s="1">
        <v>2771.22399339807</v>
      </c>
      <c r="Y30" s="1">
        <v>4.0122106762705103</v>
      </c>
      <c r="Z30" s="1">
        <v>197.98039621786</v>
      </c>
      <c r="AA30" s="1">
        <v>338.707906309073</v>
      </c>
      <c r="AB30" s="1">
        <v>113.625878455752</v>
      </c>
      <c r="AC30" s="1">
        <v>1061.04019703382</v>
      </c>
      <c r="AD30" s="1">
        <v>24.812170593535299</v>
      </c>
      <c r="AE30" s="1">
        <v>1.9437393168942501</v>
      </c>
      <c r="AF30" s="1">
        <v>4.4283871677111298E-7</v>
      </c>
      <c r="AG30" s="1">
        <v>122.46362628110499</v>
      </c>
      <c r="AH30" s="1">
        <v>627.641311851914</v>
      </c>
      <c r="AI30" s="1">
        <v>503.39762631860401</v>
      </c>
      <c r="AJ30" s="1">
        <v>1812.3865307024801</v>
      </c>
      <c r="AK30" s="1">
        <v>1365.23614881345</v>
      </c>
      <c r="AL30" s="1">
        <v>234.53748638185701</v>
      </c>
      <c r="AM30" s="1">
        <v>799.18799777670097</v>
      </c>
      <c r="AN30" s="1"/>
      <c r="AO30" s="7" t="s">
        <v>37</v>
      </c>
      <c r="AP30" s="5">
        <f t="shared" si="18"/>
        <v>0.26141648801985695</v>
      </c>
      <c r="AQ30" s="5" t="str">
        <f t="shared" si="19"/>
        <v/>
      </c>
      <c r="AR30" s="5">
        <f t="shared" si="20"/>
        <v>0.2544366375653942</v>
      </c>
      <c r="AS30" s="5">
        <f t="shared" si="21"/>
        <v>0.25160556238988102</v>
      </c>
      <c r="AT30" s="5">
        <f t="shared" si="22"/>
        <v>0.25523828739753457</v>
      </c>
      <c r="AU30" s="5">
        <f t="shared" si="23"/>
        <v>0.24885142924844803</v>
      </c>
      <c r="AV30" s="5">
        <f t="shared" si="24"/>
        <v>0.24622942026965111</v>
      </c>
      <c r="AW30" s="5">
        <f t="shared" si="25"/>
        <v>0.25201095999103401</v>
      </c>
      <c r="AX30" s="5">
        <f t="shared" si="26"/>
        <v>0.25532739944840527</v>
      </c>
      <c r="AY30" s="5">
        <f t="shared" si="27"/>
        <v>0.25975873002854843</v>
      </c>
      <c r="AZ30" s="5" t="str">
        <f t="shared" si="28"/>
        <v/>
      </c>
      <c r="BA30" s="5">
        <f t="shared" si="29"/>
        <v>0.2634218563737305</v>
      </c>
      <c r="BB30" s="5">
        <f t="shared" si="30"/>
        <v>0.26242661778800397</v>
      </c>
      <c r="BC30" s="5">
        <f t="shared" si="31"/>
        <v>0.2610744090434361</v>
      </c>
      <c r="BD30" s="5">
        <f t="shared" si="32"/>
        <v>0.26387097343283494</v>
      </c>
      <c r="BE30" s="5">
        <f t="shared" si="33"/>
        <v>0.25799880074191112</v>
      </c>
      <c r="BF30" s="5">
        <f t="shared" si="34"/>
        <v>0.26182800099729059</v>
      </c>
      <c r="BG30" s="5">
        <f t="shared" si="35"/>
        <v>0.25981852017733126</v>
      </c>
      <c r="BI30" s="7" t="s">
        <v>37</v>
      </c>
      <c r="BJ30" s="5">
        <f t="shared" si="36"/>
        <v>-8.7606669469451025E-3</v>
      </c>
      <c r="BK30" s="5" t="str">
        <f t="shared" si="37"/>
        <v/>
      </c>
      <c r="BL30" s="5">
        <f t="shared" si="38"/>
        <v>-1.1067919294625802E-2</v>
      </c>
      <c r="BM30" s="5">
        <f t="shared" si="39"/>
        <v>-1.2177850877981346E-2</v>
      </c>
      <c r="BN30" s="5">
        <f t="shared" si="40"/>
        <v>-1.0838886638119398E-2</v>
      </c>
      <c r="BO30" s="5">
        <f t="shared" si="41"/>
        <v>-1.3812740082053911E-2</v>
      </c>
      <c r="BP30" s="5">
        <f t="shared" si="42"/>
        <v>-1.4344598467763918E-2</v>
      </c>
      <c r="BQ30" s="5">
        <f t="shared" si="43"/>
        <v>-1.2021918751670725E-2</v>
      </c>
      <c r="BR30" s="5">
        <f t="shared" si="44"/>
        <v>-1.079943124228362E-2</v>
      </c>
      <c r="BS30" s="5">
        <f t="shared" si="45"/>
        <v>-9.3243470202188858E-3</v>
      </c>
      <c r="BT30" s="5" t="str">
        <f t="shared" si="46"/>
        <v/>
      </c>
      <c r="BU30" s="5">
        <f t="shared" si="47"/>
        <v>-8.2381387856195736E-3</v>
      </c>
      <c r="BV30" s="5">
        <f t="shared" si="48"/>
        <v>-8.5216053012021325E-3</v>
      </c>
      <c r="BW30" s="5">
        <f t="shared" si="49"/>
        <v>-8.9206689684600115E-3</v>
      </c>
      <c r="BX30" s="5">
        <f t="shared" si="50"/>
        <v>-8.1130464902624943E-3</v>
      </c>
      <c r="BY30" s="5">
        <f t="shared" si="51"/>
        <v>-1.0094889820403533E-2</v>
      </c>
      <c r="BZ30" s="5">
        <f t="shared" si="52"/>
        <v>-8.6962759343008726E-3</v>
      </c>
      <c r="CA30" s="5">
        <f t="shared" si="53"/>
        <v>-9.309332755429691E-3</v>
      </c>
    </row>
    <row r="31" spans="1:79" x14ac:dyDescent="0.25">
      <c r="A31" s="7" t="s">
        <v>33</v>
      </c>
      <c r="B31" s="1">
        <v>1486.79071979951</v>
      </c>
      <c r="C31" s="1">
        <v>14555.186777962301</v>
      </c>
      <c r="D31" s="1">
        <v>949.66395234643096</v>
      </c>
      <c r="E31" s="1">
        <v>189500.03914692401</v>
      </c>
      <c r="F31" s="1">
        <v>4960.3223778362699</v>
      </c>
      <c r="G31" s="1">
        <v>20223.262897731802</v>
      </c>
      <c r="H31" s="1">
        <v>352.63488830851202</v>
      </c>
      <c r="I31" s="1">
        <v>106051.132081456</v>
      </c>
      <c r="J31" s="1">
        <v>57201.784013491597</v>
      </c>
      <c r="K31" s="1">
        <v>84627.524175885599</v>
      </c>
      <c r="L31" s="1">
        <v>15917.5516302046</v>
      </c>
      <c r="M31" s="1">
        <v>19242.9670452133</v>
      </c>
      <c r="N31" s="1">
        <v>14064.343701973199</v>
      </c>
      <c r="O31" s="1">
        <v>63369.3367572442</v>
      </c>
      <c r="P31" s="1">
        <v>194.90074319452299</v>
      </c>
      <c r="Q31" s="1">
        <v>14220.021274385101</v>
      </c>
      <c r="R31" s="1">
        <v>237.575792590605</v>
      </c>
      <c r="S31" s="1">
        <v>3233.36459513728</v>
      </c>
      <c r="U31" s="7" t="s">
        <v>33</v>
      </c>
      <c r="V31" s="1">
        <v>669.477906470844</v>
      </c>
      <c r="W31" s="1">
        <v>5590.1076662431196</v>
      </c>
      <c r="X31" s="1">
        <v>388.495132099957</v>
      </c>
      <c r="Y31" s="1">
        <v>95609.7870006827</v>
      </c>
      <c r="Z31" s="1">
        <v>1967.54433093496</v>
      </c>
      <c r="AA31" s="1">
        <v>8296.8089875882506</v>
      </c>
      <c r="AB31" s="1">
        <v>131.40991052632501</v>
      </c>
      <c r="AC31" s="1">
        <v>48365.2657563225</v>
      </c>
      <c r="AD31" s="1">
        <v>25778.176445707999</v>
      </c>
      <c r="AE31" s="1">
        <v>39593.054172308497</v>
      </c>
      <c r="AF31" s="1">
        <v>7000.6971180559003</v>
      </c>
      <c r="AG31" s="1">
        <v>8220.2361723629292</v>
      </c>
      <c r="AH31" s="1">
        <v>6177.1941242957801</v>
      </c>
      <c r="AI31" s="1">
        <v>25563.219055654601</v>
      </c>
      <c r="AJ31" s="1">
        <v>74.542102573553805</v>
      </c>
      <c r="AK31" s="1">
        <v>6652.1991527192704</v>
      </c>
      <c r="AL31" s="1">
        <v>92.128507529305793</v>
      </c>
      <c r="AM31" s="1">
        <v>1249.4036688236399</v>
      </c>
      <c r="AN31" s="1"/>
      <c r="AO31" s="7" t="s">
        <v>33</v>
      </c>
      <c r="AP31" s="5">
        <f t="shared" si="18"/>
        <v>0.4502838883478647</v>
      </c>
      <c r="AQ31" s="5">
        <f t="shared" si="19"/>
        <v>0.38406292901077593</v>
      </c>
      <c r="AR31" s="5">
        <f t="shared" si="20"/>
        <v>0.40908695243202897</v>
      </c>
      <c r="AS31" s="5">
        <f t="shared" si="21"/>
        <v>0.50453703034094943</v>
      </c>
      <c r="AT31" s="5">
        <f t="shared" si="22"/>
        <v>0.3966565438823792</v>
      </c>
      <c r="AU31" s="5">
        <f t="shared" si="23"/>
        <v>0.41026065029885966</v>
      </c>
      <c r="AV31" s="5">
        <f t="shared" si="24"/>
        <v>0.37265147290632672</v>
      </c>
      <c r="AW31" s="5">
        <f t="shared" si="25"/>
        <v>0.45605610055321233</v>
      </c>
      <c r="AX31" s="5">
        <f t="shared" si="26"/>
        <v>0.45065336493050578</v>
      </c>
      <c r="AY31" s="5">
        <f t="shared" si="27"/>
        <v>0.46785079154649828</v>
      </c>
      <c r="AZ31" s="5">
        <f t="shared" si="28"/>
        <v>0.43980992056414114</v>
      </c>
      <c r="BA31" s="5">
        <f t="shared" si="29"/>
        <v>0.42718132567855321</v>
      </c>
      <c r="BB31" s="5">
        <f t="shared" si="30"/>
        <v>0.43920955397507327</v>
      </c>
      <c r="BC31" s="5">
        <f t="shared" si="31"/>
        <v>0.40340045144519027</v>
      </c>
      <c r="BD31" s="5">
        <f t="shared" si="32"/>
        <v>0.38246186931753351</v>
      </c>
      <c r="BE31" s="5">
        <f t="shared" si="33"/>
        <v>0.46780514771113968</v>
      </c>
      <c r="BF31" s="5">
        <f t="shared" si="34"/>
        <v>0.38778575260006959</v>
      </c>
      <c r="BG31" s="5">
        <f t="shared" si="35"/>
        <v>0.38640976978056923</v>
      </c>
      <c r="BI31" s="7" t="s">
        <v>33</v>
      </c>
      <c r="BJ31" s="5">
        <f t="shared" si="36"/>
        <v>2.3920748757321766E-2</v>
      </c>
      <c r="BK31" s="5">
        <f t="shared" si="37"/>
        <v>8.5502219748884167E-3</v>
      </c>
      <c r="BL31" s="5">
        <f t="shared" si="38"/>
        <v>1.1482642302360822E-2</v>
      </c>
      <c r="BM31" s="5">
        <f t="shared" si="39"/>
        <v>2.6788332268379761E-2</v>
      </c>
      <c r="BN31" s="5">
        <f t="shared" si="40"/>
        <v>1.0554001620067985E-2</v>
      </c>
      <c r="BO31" s="5">
        <f t="shared" si="41"/>
        <v>1.3899660799786509E-2</v>
      </c>
      <c r="BP31" s="5">
        <f t="shared" si="42"/>
        <v>6.9391955117045377E-3</v>
      </c>
      <c r="BQ31" s="5">
        <f t="shared" si="43"/>
        <v>3.0770604817835369E-2</v>
      </c>
      <c r="BR31" s="5">
        <f t="shared" si="44"/>
        <v>1.9158474702908893E-2</v>
      </c>
      <c r="BS31" s="5">
        <f t="shared" si="45"/>
        <v>2.4443704182662122E-2</v>
      </c>
      <c r="BT31" s="5">
        <f t="shared" si="46"/>
        <v>1.3559672584384333E-2</v>
      </c>
      <c r="BU31" s="5">
        <f t="shared" si="47"/>
        <v>1.2478780656954949E-2</v>
      </c>
      <c r="BV31" s="5">
        <f t="shared" si="48"/>
        <v>2.2996367124185166E-2</v>
      </c>
      <c r="BW31" s="5">
        <f t="shared" si="49"/>
        <v>1.0643477505629738E-2</v>
      </c>
      <c r="BX31" s="5">
        <f t="shared" si="50"/>
        <v>8.5640684158276373E-3</v>
      </c>
      <c r="BY31" s="5">
        <f t="shared" si="51"/>
        <v>2.0884296834115849E-2</v>
      </c>
      <c r="BZ31" s="5">
        <f t="shared" si="52"/>
        <v>9.5686686163018748E-3</v>
      </c>
      <c r="CA31" s="5">
        <f t="shared" si="53"/>
        <v>9.216056444623066E-3</v>
      </c>
    </row>
    <row r="32" spans="1:79" x14ac:dyDescent="0.25">
      <c r="A32" s="7" t="s">
        <v>38</v>
      </c>
      <c r="B32" s="1">
        <v>24638.120165049899</v>
      </c>
      <c r="C32" s="1">
        <v>20403.1243214676</v>
      </c>
      <c r="D32" s="1">
        <v>5357.7480399712404</v>
      </c>
      <c r="E32" s="1">
        <v>5797.8196432888099</v>
      </c>
      <c r="F32" s="1">
        <v>51403.4025662477</v>
      </c>
      <c r="G32" s="1">
        <v>312667.67988235899</v>
      </c>
      <c r="H32" s="1">
        <v>10449.1549994914</v>
      </c>
      <c r="I32" s="1">
        <v>2247.2264123545201</v>
      </c>
      <c r="J32" s="1">
        <v>2458.7266751874299</v>
      </c>
      <c r="K32" s="1">
        <v>5145.9450119564399</v>
      </c>
      <c r="L32" s="1">
        <v>996.98297906442599</v>
      </c>
      <c r="M32" s="1">
        <v>1948.8105144933199</v>
      </c>
      <c r="N32" s="1">
        <v>4997.4904448372299</v>
      </c>
      <c r="O32" s="1">
        <v>40575.134932228</v>
      </c>
      <c r="P32" s="1">
        <v>306.82927213947499</v>
      </c>
      <c r="Q32" s="1">
        <v>74104.208559228893</v>
      </c>
      <c r="R32" s="1">
        <v>14762.571998171499</v>
      </c>
      <c r="S32" s="1">
        <v>399893.32333860302</v>
      </c>
      <c r="U32" s="7" t="s">
        <v>38</v>
      </c>
      <c r="V32" s="1">
        <v>5298.1342008196298</v>
      </c>
      <c r="W32" s="1">
        <v>5283.9862260156697</v>
      </c>
      <c r="X32" s="1">
        <v>1532.4038847833499</v>
      </c>
      <c r="Y32" s="1">
        <v>1418.1785919168501</v>
      </c>
      <c r="Z32" s="1">
        <v>14587.6661876976</v>
      </c>
      <c r="AA32" s="1">
        <v>87977.58539362</v>
      </c>
      <c r="AB32" s="1">
        <v>2891.4640667313702</v>
      </c>
      <c r="AC32" s="1">
        <v>596.06303775027402</v>
      </c>
      <c r="AD32" s="1">
        <v>668.17211104794796</v>
      </c>
      <c r="AE32" s="1">
        <v>1328.15386006057</v>
      </c>
      <c r="AF32" s="1">
        <v>222.57491886766601</v>
      </c>
      <c r="AG32" s="1">
        <v>500.31901521097001</v>
      </c>
      <c r="AH32" s="1">
        <v>1256.0804602722401</v>
      </c>
      <c r="AI32" s="1">
        <v>10301.4296846658</v>
      </c>
      <c r="AJ32" s="1">
        <v>60.123088109418198</v>
      </c>
      <c r="AK32" s="1">
        <v>16961.305506685399</v>
      </c>
      <c r="AL32" s="1">
        <v>3410.8119551690302</v>
      </c>
      <c r="AM32" s="1">
        <v>111035.47183435</v>
      </c>
      <c r="AN32" s="1"/>
      <c r="AO32" s="7" t="s">
        <v>38</v>
      </c>
      <c r="AP32" s="5">
        <f t="shared" si="18"/>
        <v>0.21503808591433177</v>
      </c>
      <c r="AQ32" s="5">
        <f t="shared" si="19"/>
        <v>0.25897926919241515</v>
      </c>
      <c r="AR32" s="5">
        <f t="shared" si="20"/>
        <v>0.28601641461131039</v>
      </c>
      <c r="AS32" s="5">
        <f t="shared" si="21"/>
        <v>0.24460550330475425</v>
      </c>
      <c r="AT32" s="5">
        <f t="shared" si="22"/>
        <v>0.28378794903503324</v>
      </c>
      <c r="AU32" s="5">
        <f t="shared" si="23"/>
        <v>0.28137729306310622</v>
      </c>
      <c r="AV32" s="5">
        <f t="shared" si="24"/>
        <v>0.27671750173790211</v>
      </c>
      <c r="AW32" s="5">
        <f t="shared" si="25"/>
        <v>0.26524387328010796</v>
      </c>
      <c r="AX32" s="5">
        <f t="shared" si="26"/>
        <v>0.27175534303625387</v>
      </c>
      <c r="AY32" s="5">
        <f t="shared" si="27"/>
        <v>0.25809717301188539</v>
      </c>
      <c r="AZ32" s="5">
        <f t="shared" si="28"/>
        <v>0.22324846415786503</v>
      </c>
      <c r="BA32" s="5">
        <f t="shared" si="29"/>
        <v>0.25673045762535318</v>
      </c>
      <c r="BB32" s="5">
        <f t="shared" si="30"/>
        <v>0.25134224349940726</v>
      </c>
      <c r="BC32" s="5">
        <f t="shared" si="31"/>
        <v>0.25388528471617194</v>
      </c>
      <c r="BD32" s="5">
        <f t="shared" si="32"/>
        <v>0.19594964877434551</v>
      </c>
      <c r="BE32" s="5">
        <f t="shared" si="33"/>
        <v>0.22888451056229583</v>
      </c>
      <c r="BF32" s="5">
        <f t="shared" si="34"/>
        <v>0.2310445602291725</v>
      </c>
      <c r="BG32" s="5">
        <f t="shared" si="35"/>
        <v>0.27766272991843016</v>
      </c>
      <c r="BI32" s="7" t="s">
        <v>38</v>
      </c>
      <c r="BJ32" s="5">
        <f t="shared" si="36"/>
        <v>-1.4474688828959609E-2</v>
      </c>
      <c r="BK32" s="5">
        <f t="shared" si="37"/>
        <v>-7.9719182364653574E-3</v>
      </c>
      <c r="BL32" s="5">
        <f t="shared" si="38"/>
        <v>-5.7330440716733509E-3</v>
      </c>
      <c r="BM32" s="5">
        <f t="shared" si="39"/>
        <v>-8.8245137679922869E-3</v>
      </c>
      <c r="BN32" s="5">
        <f t="shared" si="40"/>
        <v>-4.4430700502963863E-3</v>
      </c>
      <c r="BO32" s="5">
        <f t="shared" si="41"/>
        <v>-4.8984867415095982E-3</v>
      </c>
      <c r="BP32" s="5">
        <f t="shared" si="42"/>
        <v>-2.1531098259693526E-3</v>
      </c>
      <c r="BQ32" s="5">
        <f t="shared" si="43"/>
        <v>-6.4331285584300901E-3</v>
      </c>
      <c r="BR32" s="5">
        <f t="shared" si="44"/>
        <v>-5.8055776511940277E-3</v>
      </c>
      <c r="BS32" s="5">
        <f t="shared" si="45"/>
        <v>-7.6402835082337462E-3</v>
      </c>
      <c r="BT32" s="5">
        <f t="shared" si="46"/>
        <v>-1.0932027526749478E-2</v>
      </c>
      <c r="BU32" s="5">
        <f t="shared" si="47"/>
        <v>-1.3533556828400104E-2</v>
      </c>
      <c r="BV32" s="5">
        <f t="shared" si="48"/>
        <v>-7.8091436714264259E-3</v>
      </c>
      <c r="BW32" s="5">
        <f t="shared" si="49"/>
        <v>-1.0741934350334595E-2</v>
      </c>
      <c r="BX32" s="5">
        <f t="shared" si="50"/>
        <v>-1.3904537207633598E-2</v>
      </c>
      <c r="BY32" s="5">
        <f t="shared" si="51"/>
        <v>-1.0983464875270124E-2</v>
      </c>
      <c r="BZ32" s="5">
        <f t="shared" si="52"/>
        <v>-1.0507469630465584E-2</v>
      </c>
      <c r="CA32" s="5">
        <f t="shared" si="53"/>
        <v>-5.6568601096304389E-3</v>
      </c>
    </row>
    <row r="33" spans="1:79" x14ac:dyDescent="0.25">
      <c r="A33" s="7" t="s">
        <v>39</v>
      </c>
      <c r="B33" s="1">
        <v>3270.3547397898401</v>
      </c>
      <c r="C33" s="1">
        <v>30980.036389142799</v>
      </c>
      <c r="D33" s="1">
        <v>4185.7486125642399</v>
      </c>
      <c r="E33" s="1">
        <v>10194.9087031373</v>
      </c>
      <c r="F33" s="1">
        <v>20381.886658520201</v>
      </c>
      <c r="G33" s="1">
        <v>130167.04611303699</v>
      </c>
      <c r="H33" s="1">
        <v>6783.3658625724502</v>
      </c>
      <c r="I33" s="1">
        <v>58188.913636524099</v>
      </c>
      <c r="J33" s="1">
        <v>5853.7080297798902</v>
      </c>
      <c r="K33" s="1">
        <v>14059.592262071499</v>
      </c>
      <c r="L33" s="1">
        <v>5686.9200048253797</v>
      </c>
      <c r="M33" s="1">
        <v>13553.551132890399</v>
      </c>
      <c r="N33" s="1">
        <v>12638.7081426161</v>
      </c>
      <c r="O33" s="1">
        <v>85455.451741772893</v>
      </c>
      <c r="P33" s="1">
        <v>13.343775211517499</v>
      </c>
      <c r="Q33" s="1">
        <v>43018.590824226303</v>
      </c>
      <c r="R33" s="1">
        <v>1022.80698047842</v>
      </c>
      <c r="S33" s="1">
        <v>21267.987046365</v>
      </c>
      <c r="U33" s="7" t="s">
        <v>39</v>
      </c>
      <c r="V33" s="1">
        <v>978.35908815502705</v>
      </c>
      <c r="W33" s="1">
        <v>9273.7323499135691</v>
      </c>
      <c r="X33" s="1">
        <v>1289.0569697486201</v>
      </c>
      <c r="Y33" s="1">
        <v>3115.5864672275302</v>
      </c>
      <c r="Z33" s="1">
        <v>6231.09193143436</v>
      </c>
      <c r="AA33" s="1">
        <v>39966.063305956697</v>
      </c>
      <c r="AB33" s="1">
        <v>2037.7710584500301</v>
      </c>
      <c r="AC33" s="1">
        <v>17281.3791035217</v>
      </c>
      <c r="AD33" s="1">
        <v>1761.5382362932401</v>
      </c>
      <c r="AE33" s="1">
        <v>4272.2658800683603</v>
      </c>
      <c r="AF33" s="1">
        <v>1713.19797865494</v>
      </c>
      <c r="AG33" s="1">
        <v>4129.1972503439501</v>
      </c>
      <c r="AH33" s="1">
        <v>3865.9436391047998</v>
      </c>
      <c r="AI33" s="1">
        <v>25557.562421235802</v>
      </c>
      <c r="AJ33" s="1">
        <v>4.0011243544516004</v>
      </c>
      <c r="AK33" s="1">
        <v>12752.484982378601</v>
      </c>
      <c r="AL33" s="1">
        <v>306.11475775828001</v>
      </c>
      <c r="AM33" s="1">
        <v>6488.7845459130504</v>
      </c>
      <c r="AN33" s="1"/>
      <c r="AO33" s="7" t="s">
        <v>39</v>
      </c>
      <c r="AP33" s="5">
        <f t="shared" si="18"/>
        <v>0.29915992789757678</v>
      </c>
      <c r="AQ33" s="5">
        <f t="shared" si="19"/>
        <v>0.29934543114880341</v>
      </c>
      <c r="AR33" s="5">
        <f t="shared" si="20"/>
        <v>0.30796330335732425</v>
      </c>
      <c r="AS33" s="5">
        <f t="shared" si="21"/>
        <v>0.3056021939920624</v>
      </c>
      <c r="AT33" s="5">
        <f t="shared" si="22"/>
        <v>0.30571713187452099</v>
      </c>
      <c r="AU33" s="5">
        <f t="shared" si="23"/>
        <v>0.30703672319067754</v>
      </c>
      <c r="AV33" s="5">
        <f t="shared" si="24"/>
        <v>0.30040706925355903</v>
      </c>
      <c r="AW33" s="5">
        <f t="shared" si="25"/>
        <v>0.29698748478910419</v>
      </c>
      <c r="AX33" s="5">
        <f t="shared" si="26"/>
        <v>0.30092690433681862</v>
      </c>
      <c r="AY33" s="5">
        <f t="shared" si="27"/>
        <v>0.30386840531596593</v>
      </c>
      <c r="AZ33" s="5">
        <f t="shared" si="28"/>
        <v>0.30125234348316543</v>
      </c>
      <c r="BA33" s="5">
        <f t="shared" si="29"/>
        <v>0.30465796084419738</v>
      </c>
      <c r="BB33" s="5">
        <f t="shared" si="30"/>
        <v>0.30588123370531317</v>
      </c>
      <c r="BC33" s="5">
        <f t="shared" si="31"/>
        <v>0.2990746862875992</v>
      </c>
      <c r="BD33" s="5">
        <f t="shared" si="32"/>
        <v>0.2998495021857146</v>
      </c>
      <c r="BE33" s="5">
        <f t="shared" si="33"/>
        <v>0.29644125337543425</v>
      </c>
      <c r="BF33" s="5">
        <f t="shared" si="34"/>
        <v>0.2992888820675571</v>
      </c>
      <c r="BG33" s="5">
        <f t="shared" si="35"/>
        <v>0.30509631831951278</v>
      </c>
      <c r="BI33" s="7" t="s">
        <v>39</v>
      </c>
      <c r="BJ33" s="5">
        <f t="shared" si="36"/>
        <v>-4.2652431022155036E-3</v>
      </c>
      <c r="BK33" s="5">
        <f t="shared" si="37"/>
        <v>-4.3060965170788282E-3</v>
      </c>
      <c r="BL33" s="5">
        <f t="shared" si="38"/>
        <v>-8.998389489244361E-3</v>
      </c>
      <c r="BM33" s="5">
        <f t="shared" si="39"/>
        <v>-8.4675403063545016E-3</v>
      </c>
      <c r="BN33" s="5">
        <f t="shared" si="40"/>
        <v>-9.0989723927599533E-3</v>
      </c>
      <c r="BO33" s="5">
        <f t="shared" si="41"/>
        <v>-9.9733182046916266E-3</v>
      </c>
      <c r="BP33" s="5">
        <f t="shared" si="42"/>
        <v>-9.2266406767820674E-3</v>
      </c>
      <c r="BQ33" s="5">
        <f t="shared" si="43"/>
        <v>-7.6418727391202477E-3</v>
      </c>
      <c r="BR33" s="5">
        <f t="shared" si="44"/>
        <v>-6.9852352631712957E-3</v>
      </c>
      <c r="BS33" s="5">
        <f t="shared" si="45"/>
        <v>-7.055692402515407E-3</v>
      </c>
      <c r="BT33" s="5">
        <f t="shared" si="46"/>
        <v>-8.8891586739564231E-3</v>
      </c>
      <c r="BU33" s="5">
        <f t="shared" si="47"/>
        <v>-8.5565102277375196E-3</v>
      </c>
      <c r="BV33" s="5">
        <f t="shared" si="48"/>
        <v>-7.9111882185834582E-3</v>
      </c>
      <c r="BW33" s="5">
        <f t="shared" si="49"/>
        <v>-4.2567140467001975E-3</v>
      </c>
      <c r="BX33" s="5">
        <f t="shared" si="50"/>
        <v>-4.1518854757115059E-3</v>
      </c>
      <c r="BY33" s="5">
        <f t="shared" si="51"/>
        <v>-4.7558622394231337E-3</v>
      </c>
      <c r="BZ33" s="5">
        <f t="shared" si="52"/>
        <v>-4.2274641030350876E-3</v>
      </c>
      <c r="CA33" s="5">
        <f t="shared" si="53"/>
        <v>-7.7355201770533963E-3</v>
      </c>
    </row>
    <row r="34" spans="1:79" x14ac:dyDescent="0.25">
      <c r="A34" s="7" t="s">
        <v>40</v>
      </c>
      <c r="B34" s="1">
        <v>2594.9985032341101</v>
      </c>
      <c r="C34" s="1">
        <v>20289.062112367799</v>
      </c>
      <c r="D34" s="1">
        <v>1119.2649705145</v>
      </c>
      <c r="E34" s="1">
        <v>1847.2653824276299</v>
      </c>
      <c r="F34" s="1">
        <v>847.99994732264395</v>
      </c>
      <c r="G34" s="1">
        <v>13628.469370626601</v>
      </c>
      <c r="H34" s="1">
        <v>48792.390356696502</v>
      </c>
      <c r="I34" s="1">
        <v>497.33801945307999</v>
      </c>
      <c r="J34" s="1">
        <v>375.506443719488</v>
      </c>
      <c r="K34" s="1">
        <v>1906.44796949344</v>
      </c>
      <c r="L34" s="1">
        <v>764.092575621724</v>
      </c>
      <c r="M34" s="1">
        <v>1483.0652840831101</v>
      </c>
      <c r="N34" s="1">
        <v>2717.48492570295</v>
      </c>
      <c r="O34" s="1">
        <v>4182.2547564221404</v>
      </c>
      <c r="P34" s="1">
        <v>119.098842982764</v>
      </c>
      <c r="Q34" s="1">
        <v>9430.5997379123401</v>
      </c>
      <c r="R34" s="1">
        <v>2143.4431798074202</v>
      </c>
      <c r="S34" s="1">
        <v>22160.3017061881</v>
      </c>
      <c r="U34" s="7" t="s">
        <v>40</v>
      </c>
      <c r="V34" s="1">
        <v>679.263963588774</v>
      </c>
      <c r="W34" s="1">
        <v>5333.3221005224996</v>
      </c>
      <c r="X34" s="1">
        <v>306.151743725686</v>
      </c>
      <c r="Y34" s="1">
        <v>493.64540248942001</v>
      </c>
      <c r="Z34" s="1">
        <v>225.33584974721001</v>
      </c>
      <c r="AA34" s="1">
        <v>3715.656573275</v>
      </c>
      <c r="AB34" s="1">
        <v>13757.0478424095</v>
      </c>
      <c r="AC34" s="1">
        <v>128.47577019558099</v>
      </c>
      <c r="AD34" s="1">
        <v>99.340929325447604</v>
      </c>
      <c r="AE34" s="1">
        <v>496.18887648020097</v>
      </c>
      <c r="AF34" s="1">
        <v>185.89175873698599</v>
      </c>
      <c r="AG34" s="1">
        <v>392.63294369984999</v>
      </c>
      <c r="AH34" s="1">
        <v>755.79314100396698</v>
      </c>
      <c r="AI34" s="1">
        <v>1075.1259288908</v>
      </c>
      <c r="AJ34" s="1">
        <v>31.564169992875399</v>
      </c>
      <c r="AK34" s="1">
        <v>2450.2225236801801</v>
      </c>
      <c r="AL34" s="1">
        <v>548.23537971417898</v>
      </c>
      <c r="AM34" s="1">
        <v>5795.9386506036799</v>
      </c>
      <c r="AN34" s="1"/>
      <c r="AO34" s="7" t="s">
        <v>40</v>
      </c>
      <c r="AP34" s="5">
        <f t="shared" si="18"/>
        <v>0.26175890380754241</v>
      </c>
      <c r="AQ34" s="5">
        <f t="shared" si="19"/>
        <v>0.26286686249885427</v>
      </c>
      <c r="AR34" s="5">
        <f t="shared" si="20"/>
        <v>0.27352928197596965</v>
      </c>
      <c r="AS34" s="5">
        <f t="shared" si="21"/>
        <v>0.26723036504948933</v>
      </c>
      <c r="AT34" s="5">
        <f t="shared" si="22"/>
        <v>0.2657262544162341</v>
      </c>
      <c r="AU34" s="5">
        <f t="shared" si="23"/>
        <v>0.27263931643588263</v>
      </c>
      <c r="AV34" s="5">
        <f t="shared" si="24"/>
        <v>0.28195068415051355</v>
      </c>
      <c r="AW34" s="5">
        <f t="shared" si="25"/>
        <v>0.25832686255690873</v>
      </c>
      <c r="AX34" s="5">
        <f t="shared" si="26"/>
        <v>0.26455186318895124</v>
      </c>
      <c r="AY34" s="5">
        <f t="shared" si="27"/>
        <v>0.26026877440145546</v>
      </c>
      <c r="AZ34" s="5">
        <f t="shared" si="28"/>
        <v>0.24328434101814206</v>
      </c>
      <c r="BA34" s="5">
        <f t="shared" si="29"/>
        <v>0.26474420776600627</v>
      </c>
      <c r="BB34" s="5">
        <f t="shared" si="30"/>
        <v>0.27812229383699744</v>
      </c>
      <c r="BC34" s="5">
        <f t="shared" si="31"/>
        <v>0.25706849331449022</v>
      </c>
      <c r="BD34" s="5">
        <f t="shared" si="32"/>
        <v>0.26502499270663249</v>
      </c>
      <c r="BE34" s="5">
        <f t="shared" si="33"/>
        <v>0.25981619321939198</v>
      </c>
      <c r="BF34" s="5">
        <f t="shared" si="34"/>
        <v>0.25577322733763147</v>
      </c>
      <c r="BG34" s="5">
        <f t="shared" si="35"/>
        <v>0.26154601717291631</v>
      </c>
      <c r="BI34" s="7" t="s">
        <v>40</v>
      </c>
      <c r="BJ34" s="5">
        <f t="shared" si="36"/>
        <v>-7.5214758296838448E-3</v>
      </c>
      <c r="BK34" s="5">
        <f t="shared" si="37"/>
        <v>-7.0650763982788925E-3</v>
      </c>
      <c r="BL34" s="5">
        <f t="shared" si="38"/>
        <v>-5.2720851249922467E-3</v>
      </c>
      <c r="BM34" s="5">
        <f t="shared" si="39"/>
        <v>-5.3520280580330749E-3</v>
      </c>
      <c r="BN34" s="5">
        <f t="shared" si="40"/>
        <v>-5.399806331143172E-3</v>
      </c>
      <c r="BO34" s="5">
        <f t="shared" si="41"/>
        <v>-6.5033697933969525E-3</v>
      </c>
      <c r="BP34" s="5">
        <f t="shared" si="42"/>
        <v>-2.2866558763302933E-3</v>
      </c>
      <c r="BQ34" s="5">
        <f t="shared" si="43"/>
        <v>-7.4457979959928538E-3</v>
      </c>
      <c r="BR34" s="5">
        <f t="shared" si="44"/>
        <v>-6.6201258791078032E-3</v>
      </c>
      <c r="BS34" s="5">
        <f t="shared" si="45"/>
        <v>-6.4875565675391053E-3</v>
      </c>
      <c r="BT34" s="5">
        <f t="shared" si="46"/>
        <v>-1.1283851117303482E-2</v>
      </c>
      <c r="BU34" s="5">
        <f t="shared" si="47"/>
        <v>-5.9212356948607674E-3</v>
      </c>
      <c r="BV34" s="5">
        <f t="shared" si="48"/>
        <v>-2.7721885952078419E-3</v>
      </c>
      <c r="BW34" s="5">
        <f t="shared" si="49"/>
        <v>-8.490943775868353E-3</v>
      </c>
      <c r="BX34" s="5">
        <f t="shared" si="50"/>
        <v>-6.7294919824595553E-3</v>
      </c>
      <c r="BY34" s="5">
        <f t="shared" si="51"/>
        <v>-7.2866192428160037E-3</v>
      </c>
      <c r="BZ34" s="5">
        <f t="shared" si="52"/>
        <v>-8.7433471750468211E-3</v>
      </c>
      <c r="CA34" s="5">
        <f t="shared" si="53"/>
        <v>-7.6388355913839913E-3</v>
      </c>
    </row>
    <row r="35" spans="1:79" x14ac:dyDescent="0.25">
      <c r="A35" s="7" t="s">
        <v>41</v>
      </c>
      <c r="B35" s="1">
        <v>1780.0879511179801</v>
      </c>
      <c r="C35" s="1">
        <v>1625.68944245084</v>
      </c>
      <c r="D35" s="1">
        <v>105.02830018362801</v>
      </c>
      <c r="E35" s="1">
        <v>726.32737220259298</v>
      </c>
      <c r="F35" s="1">
        <v>420.45615676133002</v>
      </c>
      <c r="G35" s="1">
        <v>625.01844843458105</v>
      </c>
      <c r="H35" s="1">
        <v>127.52862829107301</v>
      </c>
      <c r="I35" s="1">
        <v>71434.886077798103</v>
      </c>
      <c r="J35" s="1">
        <v>73766.227116767303</v>
      </c>
      <c r="K35" s="1">
        <v>3990.48069536506</v>
      </c>
      <c r="L35" s="1">
        <v>66.283909016191103</v>
      </c>
      <c r="M35" s="1">
        <v>113.712621409443</v>
      </c>
      <c r="N35" s="1">
        <v>2264.51394969074</v>
      </c>
      <c r="O35" s="1">
        <v>1106.28589202229</v>
      </c>
      <c r="P35" s="1">
        <v>26.177493136184701</v>
      </c>
      <c r="Q35" s="1">
        <v>48826.552225969499</v>
      </c>
      <c r="R35" s="1">
        <v>494.40522222038402</v>
      </c>
      <c r="S35" s="1">
        <v>79234.971734370003</v>
      </c>
      <c r="U35" s="7" t="s">
        <v>41</v>
      </c>
      <c r="V35" s="1">
        <v>605.19560935087895</v>
      </c>
      <c r="W35" s="1">
        <v>537.204373586462</v>
      </c>
      <c r="X35" s="1">
        <v>34.511284021852902</v>
      </c>
      <c r="Y35" s="1">
        <v>239.23831503494401</v>
      </c>
      <c r="Z35" s="1">
        <v>138.34366881157001</v>
      </c>
      <c r="AA35" s="1">
        <v>205.350541419851</v>
      </c>
      <c r="AB35" s="1">
        <v>41.839934060909599</v>
      </c>
      <c r="AC35" s="1">
        <v>23475.869806801398</v>
      </c>
      <c r="AD35" s="1">
        <v>25404.478703709799</v>
      </c>
      <c r="AE35" s="1">
        <v>1326.39780465802</v>
      </c>
      <c r="AF35" s="1">
        <v>22.110622113560598</v>
      </c>
      <c r="AG35" s="1">
        <v>37.610361311166301</v>
      </c>
      <c r="AH35" s="1">
        <v>743.97623168694099</v>
      </c>
      <c r="AI35" s="1">
        <v>375.03168197754002</v>
      </c>
      <c r="AJ35" s="1">
        <v>8.6476625903806106</v>
      </c>
      <c r="AK35" s="1">
        <v>16064.579972572699</v>
      </c>
      <c r="AL35" s="1">
        <v>166.92949352078301</v>
      </c>
      <c r="AM35" s="1">
        <v>27206.133227029499</v>
      </c>
      <c r="AN35" s="1"/>
      <c r="AO35" s="7" t="s">
        <v>41</v>
      </c>
      <c r="AP35" s="5">
        <f t="shared" si="18"/>
        <v>0.33998073464335693</v>
      </c>
      <c r="AQ35" s="5">
        <f t="shared" si="19"/>
        <v>0.33044710727566085</v>
      </c>
      <c r="AR35" s="5">
        <f t="shared" si="20"/>
        <v>0.32859033195352599</v>
      </c>
      <c r="AS35" s="5">
        <f t="shared" si="21"/>
        <v>0.32938083320397538</v>
      </c>
      <c r="AT35" s="5">
        <f t="shared" si="22"/>
        <v>0.32903232973729568</v>
      </c>
      <c r="AU35" s="5">
        <f t="shared" si="23"/>
        <v>0.32855116826418679</v>
      </c>
      <c r="AV35" s="5">
        <f t="shared" si="24"/>
        <v>0.32808267932917451</v>
      </c>
      <c r="AW35" s="5">
        <f t="shared" si="25"/>
        <v>0.32863312445454684</v>
      </c>
      <c r="AX35" s="5">
        <f t="shared" si="26"/>
        <v>0.34439173178121346</v>
      </c>
      <c r="AY35" s="5">
        <f t="shared" si="27"/>
        <v>0.33239048273022093</v>
      </c>
      <c r="AZ35" s="5">
        <f t="shared" si="28"/>
        <v>0.33357450460804383</v>
      </c>
      <c r="BA35" s="5">
        <f t="shared" si="29"/>
        <v>0.33074922418456387</v>
      </c>
      <c r="BB35" s="5">
        <f t="shared" si="30"/>
        <v>0.3285368287479723</v>
      </c>
      <c r="BC35" s="5">
        <f t="shared" si="31"/>
        <v>0.33900069112513248</v>
      </c>
      <c r="BD35" s="5">
        <f t="shared" si="32"/>
        <v>0.33034723934000748</v>
      </c>
      <c r="BE35" s="5">
        <f t="shared" si="33"/>
        <v>0.32901319548891661</v>
      </c>
      <c r="BF35" s="5">
        <f t="shared" si="34"/>
        <v>0.33763699495547239</v>
      </c>
      <c r="BG35" s="5">
        <f t="shared" si="35"/>
        <v>0.34336016826302734</v>
      </c>
      <c r="BI35" s="7" t="s">
        <v>41</v>
      </c>
      <c r="BJ35" s="5">
        <f t="shared" si="36"/>
        <v>-1.5661091611619885E-2</v>
      </c>
      <c r="BK35" s="5">
        <f t="shared" si="37"/>
        <v>-2.2365282605368624E-2</v>
      </c>
      <c r="BL35" s="5">
        <f t="shared" si="38"/>
        <v>-2.410136398373737E-2</v>
      </c>
      <c r="BM35" s="5">
        <f t="shared" si="39"/>
        <v>-2.2944643455055255E-2</v>
      </c>
      <c r="BN35" s="5">
        <f t="shared" si="40"/>
        <v>-2.3806334780781997E-2</v>
      </c>
      <c r="BO35" s="5">
        <f t="shared" si="41"/>
        <v>-2.3616947211929303E-2</v>
      </c>
      <c r="BP35" s="5">
        <f t="shared" si="42"/>
        <v>-2.4390079837218356E-2</v>
      </c>
      <c r="BQ35" s="5">
        <f t="shared" si="43"/>
        <v>-2.4061631967051984E-2</v>
      </c>
      <c r="BR35" s="5">
        <f t="shared" si="44"/>
        <v>-1.376556225871719E-3</v>
      </c>
      <c r="BS35" s="5">
        <f t="shared" si="45"/>
        <v>-2.1187210571577342E-2</v>
      </c>
      <c r="BT35" s="5">
        <f t="shared" si="46"/>
        <v>-1.5757493864566836E-2</v>
      </c>
      <c r="BU35" s="5">
        <f t="shared" si="47"/>
        <v>-2.0337997353980359E-2</v>
      </c>
      <c r="BV35" s="5">
        <f t="shared" si="48"/>
        <v>-2.4136073438352799E-2</v>
      </c>
      <c r="BW35" s="5">
        <f t="shared" si="49"/>
        <v>-1.1194738514292563E-2</v>
      </c>
      <c r="BX35" s="5">
        <f t="shared" si="50"/>
        <v>-2.278984159243401E-2</v>
      </c>
      <c r="BY35" s="5">
        <f t="shared" si="51"/>
        <v>-2.3427057869089531E-2</v>
      </c>
      <c r="BZ35" s="5">
        <f t="shared" si="52"/>
        <v>-1.1481556081608205E-2</v>
      </c>
      <c r="CA35" s="5">
        <f t="shared" si="53"/>
        <v>-2.7838128168392018E-3</v>
      </c>
    </row>
    <row r="36" spans="1:79" x14ac:dyDescent="0.25">
      <c r="A36" s="7" t="s">
        <v>42</v>
      </c>
      <c r="B36" s="1">
        <v>4473.8060164874696</v>
      </c>
      <c r="C36" s="1">
        <v>22924.6771894509</v>
      </c>
      <c r="D36" s="1">
        <v>1949.18775224568</v>
      </c>
      <c r="E36" s="1">
        <v>9688.0998385147795</v>
      </c>
      <c r="F36" s="1">
        <v>7357.83974970488</v>
      </c>
      <c r="G36" s="1">
        <v>17489.327110948499</v>
      </c>
      <c r="H36" s="1">
        <v>5906.5490607648198</v>
      </c>
      <c r="I36" s="1">
        <v>7684.55549356552</v>
      </c>
      <c r="J36" s="1">
        <v>7110.0377848532798</v>
      </c>
      <c r="K36" s="1">
        <v>5661.3301018325001</v>
      </c>
      <c r="L36" s="1">
        <v>2446.1717190822901</v>
      </c>
      <c r="M36" s="1">
        <v>4981.5377414032</v>
      </c>
      <c r="N36" s="1">
        <v>4870.6983422925496</v>
      </c>
      <c r="O36" s="1">
        <v>12390.6644655251</v>
      </c>
      <c r="P36" s="1">
        <v>1662.2587016077</v>
      </c>
      <c r="Q36" s="1">
        <v>207283.467479151</v>
      </c>
      <c r="R36" s="1">
        <v>18032.446101227899</v>
      </c>
      <c r="S36" s="1">
        <v>64687.099415005301</v>
      </c>
      <c r="U36" s="7" t="s">
        <v>42</v>
      </c>
      <c r="V36" s="1">
        <v>1161.9359073312601</v>
      </c>
      <c r="W36" s="1">
        <v>5434.6170596687298</v>
      </c>
      <c r="X36" s="1">
        <v>464.40821348392001</v>
      </c>
      <c r="Y36" s="1">
        <v>2395.7216078279898</v>
      </c>
      <c r="Z36" s="1">
        <v>1783.1223718720601</v>
      </c>
      <c r="AA36" s="1">
        <v>4302.47000723166</v>
      </c>
      <c r="AB36" s="1">
        <v>1355.7061648911699</v>
      </c>
      <c r="AC36" s="1">
        <v>1934.7128549528099</v>
      </c>
      <c r="AD36" s="1">
        <v>1951.47700614464</v>
      </c>
      <c r="AE36" s="1">
        <v>1401.8011478798001</v>
      </c>
      <c r="AF36" s="1">
        <v>645.69958293112097</v>
      </c>
      <c r="AG36" s="1">
        <v>1339.7810097888</v>
      </c>
      <c r="AH36" s="1">
        <v>1263.1764868769101</v>
      </c>
      <c r="AI36" s="1">
        <v>3178.7353974090902</v>
      </c>
      <c r="AJ36" s="1">
        <v>401.854259748343</v>
      </c>
      <c r="AK36" s="1">
        <v>47742.653806213602</v>
      </c>
      <c r="AL36" s="1">
        <v>4686.9976794863196</v>
      </c>
      <c r="AM36" s="1">
        <v>16530.125612748699</v>
      </c>
      <c r="AN36" s="1"/>
      <c r="AO36" s="7" t="s">
        <v>42</v>
      </c>
      <c r="AP36" s="5">
        <f t="shared" si="18"/>
        <v>0.25971977842783933</v>
      </c>
      <c r="AQ36" s="5">
        <f t="shared" si="19"/>
        <v>0.23706406047756878</v>
      </c>
      <c r="AR36" s="5">
        <f t="shared" si="20"/>
        <v>0.23825730125221151</v>
      </c>
      <c r="AS36" s="5">
        <f t="shared" si="21"/>
        <v>0.24728498340860022</v>
      </c>
      <c r="AT36" s="5">
        <f t="shared" si="22"/>
        <v>0.24234319209569363</v>
      </c>
      <c r="AU36" s="5">
        <f t="shared" si="23"/>
        <v>0.24600546264231454</v>
      </c>
      <c r="AV36" s="5">
        <f t="shared" si="24"/>
        <v>0.22952592976779981</v>
      </c>
      <c r="AW36" s="5">
        <f t="shared" si="25"/>
        <v>0.25176639775362358</v>
      </c>
      <c r="AX36" s="5">
        <f t="shared" si="26"/>
        <v>0.27446788121181692</v>
      </c>
      <c r="AY36" s="5">
        <f t="shared" si="27"/>
        <v>0.2476098589315707</v>
      </c>
      <c r="AZ36" s="5">
        <f t="shared" si="28"/>
        <v>0.26396330964588322</v>
      </c>
      <c r="BA36" s="5">
        <f t="shared" si="29"/>
        <v>0.26894928420464209</v>
      </c>
      <c r="BB36" s="5">
        <f t="shared" si="30"/>
        <v>0.25934196661465914</v>
      </c>
      <c r="BC36" s="5">
        <f t="shared" si="31"/>
        <v>0.25654277107199347</v>
      </c>
      <c r="BD36" s="5">
        <f t="shared" si="32"/>
        <v>0.24175193630189959</v>
      </c>
      <c r="BE36" s="5">
        <f t="shared" si="33"/>
        <v>0.23032543013115919</v>
      </c>
      <c r="BF36" s="5">
        <f t="shared" si="34"/>
        <v>0.25992023784100837</v>
      </c>
      <c r="BG36" s="5">
        <f t="shared" si="35"/>
        <v>0.25553975618381564</v>
      </c>
      <c r="BI36" s="7" t="s">
        <v>42</v>
      </c>
      <c r="BJ36" s="5">
        <f t="shared" si="36"/>
        <v>-8.5250767408462186E-2</v>
      </c>
      <c r="BK36" s="5">
        <f t="shared" si="37"/>
        <v>-2.4358239883304433E-2</v>
      </c>
      <c r="BL36" s="5">
        <f t="shared" si="38"/>
        <v>-1.3590020867176611E-2</v>
      </c>
      <c r="BM36" s="5">
        <f t="shared" si="39"/>
        <v>-1.23509692607133E-2</v>
      </c>
      <c r="BN36" s="5">
        <f t="shared" si="40"/>
        <v>-1.1462042701172202E-2</v>
      </c>
      <c r="BO36" s="5">
        <f t="shared" si="41"/>
        <v>-1.3239187842479653E-2</v>
      </c>
      <c r="BP36" s="5">
        <f t="shared" si="42"/>
        <v>-1.6240063403033089E-2</v>
      </c>
      <c r="BQ36" s="5">
        <f t="shared" si="43"/>
        <v>-8.8476623874037541E-3</v>
      </c>
      <c r="BR36" s="5">
        <f t="shared" si="44"/>
        <v>-2.9435991782092359E-3</v>
      </c>
      <c r="BS36" s="5">
        <f t="shared" si="45"/>
        <v>-1.0422137349454817E-2</v>
      </c>
      <c r="BT36" s="5">
        <f t="shared" si="46"/>
        <v>-6.4653558482138749E-3</v>
      </c>
      <c r="BU36" s="5">
        <f t="shared" si="47"/>
        <v>-5.6984937145470736E-4</v>
      </c>
      <c r="BV36" s="5">
        <f t="shared" si="48"/>
        <v>-7.929788528450955E-3</v>
      </c>
      <c r="BW36" s="5">
        <f t="shared" si="49"/>
        <v>-8.479714833199474E-3</v>
      </c>
      <c r="BX36" s="5">
        <f t="shared" si="50"/>
        <v>-4.3547602038846257E-2</v>
      </c>
      <c r="BY36" s="5">
        <f t="shared" si="51"/>
        <v>-1.3961486581594799E-2</v>
      </c>
      <c r="BZ36" s="5">
        <f t="shared" si="52"/>
        <v>-5.8634944267745839E-3</v>
      </c>
      <c r="CA36" s="5">
        <f t="shared" si="53"/>
        <v>-8.4017521013487386E-3</v>
      </c>
    </row>
    <row r="37" spans="1:79" x14ac:dyDescent="0.25">
      <c r="A37" s="7" t="s">
        <v>43</v>
      </c>
      <c r="B37" s="1">
        <v>3258.0855924591001</v>
      </c>
      <c r="C37" s="1">
        <v>10276.3449338518</v>
      </c>
      <c r="D37" s="1">
        <v>604.98100022074902</v>
      </c>
      <c r="E37" s="1">
        <v>7685.8643329924398</v>
      </c>
      <c r="F37" s="1">
        <v>4623.2500535178397</v>
      </c>
      <c r="G37" s="1">
        <v>7343.6743960019303</v>
      </c>
      <c r="H37" s="1">
        <v>1781.68494304008</v>
      </c>
      <c r="I37" s="1">
        <v>37213.507378422903</v>
      </c>
      <c r="J37" s="1">
        <v>11375.7743387719</v>
      </c>
      <c r="K37" s="1">
        <v>47315.750798604502</v>
      </c>
      <c r="L37" s="1">
        <v>21643.464313268902</v>
      </c>
      <c r="M37" s="1">
        <v>60878.5708111965</v>
      </c>
      <c r="N37" s="1">
        <v>6267.5387165765696</v>
      </c>
      <c r="O37" s="1">
        <v>32214.7819654794</v>
      </c>
      <c r="P37" s="1">
        <v>134.88975522713099</v>
      </c>
      <c r="Q37" s="1">
        <v>17893.7532816692</v>
      </c>
      <c r="R37" s="1">
        <v>909.93569265055896</v>
      </c>
      <c r="S37" s="1">
        <v>150457.87498252999</v>
      </c>
      <c r="U37" s="7" t="s">
        <v>43</v>
      </c>
      <c r="V37" s="1">
        <v>1097.9330360991901</v>
      </c>
      <c r="W37" s="1">
        <v>3489.2999035592802</v>
      </c>
      <c r="X37" s="1">
        <v>196.822727089842</v>
      </c>
      <c r="Y37" s="1">
        <v>2482.81083447626</v>
      </c>
      <c r="Z37" s="1">
        <v>1485.52188650211</v>
      </c>
      <c r="AA37" s="1">
        <v>2370.2519839606998</v>
      </c>
      <c r="AB37" s="1">
        <v>573.26261065209997</v>
      </c>
      <c r="AC37" s="1">
        <v>11768.904476117101</v>
      </c>
      <c r="AD37" s="1">
        <v>3678.8218057975701</v>
      </c>
      <c r="AE37" s="1">
        <v>15636.0247857093</v>
      </c>
      <c r="AF37" s="1">
        <v>6718.9981578155302</v>
      </c>
      <c r="AG37" s="1">
        <v>17883.594750054901</v>
      </c>
      <c r="AH37" s="1">
        <v>2106.2157460675298</v>
      </c>
      <c r="AI37" s="1">
        <v>10662.6748627907</v>
      </c>
      <c r="AJ37" s="1">
        <v>42.550252430469598</v>
      </c>
      <c r="AK37" s="1">
        <v>5792.0297556244104</v>
      </c>
      <c r="AL37" s="1">
        <v>261.54955601014098</v>
      </c>
      <c r="AM37" s="1">
        <v>45817.597216515402</v>
      </c>
      <c r="AN37" s="1"/>
      <c r="AO37" s="7" t="s">
        <v>43</v>
      </c>
      <c r="AP37" s="5">
        <f t="shared" si="18"/>
        <v>0.3369871677528597</v>
      </c>
      <c r="AQ37" s="5">
        <f t="shared" si="19"/>
        <v>0.33954678691885964</v>
      </c>
      <c r="AR37" s="5">
        <f t="shared" si="20"/>
        <v>0.32533703871365244</v>
      </c>
      <c r="AS37" s="5">
        <f t="shared" si="21"/>
        <v>0.323035995290538</v>
      </c>
      <c r="AT37" s="5">
        <f t="shared" si="22"/>
        <v>0.32131549652430624</v>
      </c>
      <c r="AU37" s="5">
        <f t="shared" si="23"/>
        <v>0.32276103979380144</v>
      </c>
      <c r="AV37" s="5">
        <f t="shared" si="24"/>
        <v>0.32175307586870261</v>
      </c>
      <c r="AW37" s="5">
        <f t="shared" si="25"/>
        <v>0.3162535677285</v>
      </c>
      <c r="AX37" s="5">
        <f t="shared" si="26"/>
        <v>0.32339089157729606</v>
      </c>
      <c r="AY37" s="5">
        <f t="shared" si="27"/>
        <v>0.33046130562870529</v>
      </c>
      <c r="AZ37" s="5">
        <f t="shared" si="28"/>
        <v>0.31044005065752489</v>
      </c>
      <c r="BA37" s="5">
        <f t="shared" si="29"/>
        <v>0.29375845246954835</v>
      </c>
      <c r="BB37" s="5">
        <f t="shared" si="30"/>
        <v>0.33605149346695679</v>
      </c>
      <c r="BC37" s="5">
        <f t="shared" si="31"/>
        <v>0.33098702559019555</v>
      </c>
      <c r="BD37" s="5">
        <f t="shared" si="32"/>
        <v>0.31544465596236232</v>
      </c>
      <c r="BE37" s="5">
        <f t="shared" si="33"/>
        <v>0.32369004224272546</v>
      </c>
      <c r="BF37" s="5">
        <f t="shared" si="34"/>
        <v>0.28743740697572945</v>
      </c>
      <c r="BG37" s="5">
        <f t="shared" si="35"/>
        <v>0.30452109749546435</v>
      </c>
      <c r="BI37" s="7" t="s">
        <v>43</v>
      </c>
      <c r="BJ37" s="5">
        <f t="shared" si="36"/>
        <v>4.6159673130004696E-3</v>
      </c>
      <c r="BK37" s="5">
        <f t="shared" si="37"/>
        <v>-1.1898427660837305E-2</v>
      </c>
      <c r="BL37" s="5">
        <f t="shared" si="38"/>
        <v>-2.5148826724720616E-2</v>
      </c>
      <c r="BM37" s="5">
        <f t="shared" si="39"/>
        <v>-2.307342352879849E-2</v>
      </c>
      <c r="BN37" s="5">
        <f t="shared" si="40"/>
        <v>-2.3070800988769378E-2</v>
      </c>
      <c r="BO37" s="5">
        <f t="shared" si="41"/>
        <v>-1.5618349176706715E-2</v>
      </c>
      <c r="BP37" s="5">
        <f t="shared" si="42"/>
        <v>-2.7933905548474542E-2</v>
      </c>
      <c r="BQ37" s="5">
        <f t="shared" si="43"/>
        <v>-2.6200727513009073E-2</v>
      </c>
      <c r="BR37" s="5">
        <f t="shared" si="44"/>
        <v>-2.3843452973548371E-2</v>
      </c>
      <c r="BS37" s="5">
        <f t="shared" si="45"/>
        <v>-2.0895093651916795E-2</v>
      </c>
      <c r="BT37" s="5">
        <f t="shared" si="46"/>
        <v>-2.8615804091157958E-2</v>
      </c>
      <c r="BU37" s="5">
        <f t="shared" si="47"/>
        <v>-2.8900723850430486E-2</v>
      </c>
      <c r="BV37" s="5">
        <f t="shared" si="48"/>
        <v>-1.8599735004298502E-2</v>
      </c>
      <c r="BW37" s="5">
        <f t="shared" si="49"/>
        <v>-1.9207328359443974E-2</v>
      </c>
      <c r="BX37" s="5">
        <f t="shared" si="50"/>
        <v>-2.745140124176949E-2</v>
      </c>
      <c r="BY37" s="5">
        <f t="shared" si="51"/>
        <v>-2.2900996490530585E-2</v>
      </c>
      <c r="BZ37" s="5">
        <f t="shared" si="52"/>
        <v>-2.142238207201045E-2</v>
      </c>
      <c r="CA37" s="5">
        <f t="shared" si="53"/>
        <v>-2.0189959929690224E-2</v>
      </c>
    </row>
    <row r="38" spans="1:79" x14ac:dyDescent="0.25">
      <c r="A38" s="7" t="s">
        <v>44</v>
      </c>
      <c r="B38" s="1">
        <v>83.3046970331539</v>
      </c>
      <c r="C38" s="1">
        <v>49.084067590684498</v>
      </c>
      <c r="D38" s="1">
        <v>2.2006287547723099E-6</v>
      </c>
      <c r="E38" s="1">
        <v>42.860838367449198</v>
      </c>
      <c r="F38" s="1">
        <v>787.21875825631298</v>
      </c>
      <c r="G38" s="1">
        <v>582.67047270745798</v>
      </c>
      <c r="H38" s="1">
        <v>2.2006287547723099E-6</v>
      </c>
      <c r="I38" s="1">
        <v>4.4360092987846196</v>
      </c>
      <c r="J38" s="1">
        <v>3.7656346754536298</v>
      </c>
      <c r="K38" s="1">
        <v>18.160986116049699</v>
      </c>
      <c r="L38" s="1">
        <v>19.201172909785399</v>
      </c>
      <c r="M38" s="1">
        <v>13.307492136493201</v>
      </c>
      <c r="N38" s="1">
        <v>8.8036105905232294</v>
      </c>
      <c r="O38" s="1">
        <v>102142.95132211001</v>
      </c>
      <c r="P38" s="1">
        <v>2.2006287547723099E-6</v>
      </c>
      <c r="Q38" s="1">
        <v>772.38772463888097</v>
      </c>
      <c r="R38" s="1">
        <v>1.90613990192334</v>
      </c>
      <c r="S38" s="1">
        <v>105.62162043417101</v>
      </c>
      <c r="U38" s="7" t="s">
        <v>44</v>
      </c>
      <c r="V38" s="1">
        <v>29.587782802598099</v>
      </c>
      <c r="W38" s="1">
        <v>17.414443736690799</v>
      </c>
      <c r="X38" s="1">
        <v>4.4283871677111298E-7</v>
      </c>
      <c r="Y38" s="1">
        <v>15.214364105013701</v>
      </c>
      <c r="Z38" s="1">
        <v>279.641990689647</v>
      </c>
      <c r="AA38" s="1">
        <v>206.746370603884</v>
      </c>
      <c r="AB38" s="1">
        <v>4.4283871677111298E-7</v>
      </c>
      <c r="AC38" s="1">
        <v>1.57426070657263</v>
      </c>
      <c r="AD38" s="1">
        <v>1.33690478052121</v>
      </c>
      <c r="AE38" s="1">
        <v>6.44540091190584</v>
      </c>
      <c r="AF38" s="1">
        <v>6.8150360884948498</v>
      </c>
      <c r="AG38" s="1">
        <v>4.7222341819399096</v>
      </c>
      <c r="AH38" s="1">
        <v>3.1240622675065799</v>
      </c>
      <c r="AI38" s="1">
        <v>36280.769965875697</v>
      </c>
      <c r="AJ38" s="1">
        <v>4.4283871677111298E-7</v>
      </c>
      <c r="AK38" s="1">
        <v>274.14684492796101</v>
      </c>
      <c r="AL38" s="1">
        <v>0.676575158568678</v>
      </c>
      <c r="AM38" s="1">
        <v>37.526977482215301</v>
      </c>
      <c r="AN38" s="1"/>
      <c r="AO38" s="7" t="s">
        <v>44</v>
      </c>
      <c r="AP38" s="5">
        <f t="shared" si="18"/>
        <v>0.35517544455893824</v>
      </c>
      <c r="AQ38" s="5">
        <f t="shared" si="19"/>
        <v>0.35478811336320115</v>
      </c>
      <c r="AR38" s="5" t="str">
        <f t="shared" si="20"/>
        <v/>
      </c>
      <c r="AS38" s="5">
        <f t="shared" si="21"/>
        <v>0.35497122045490132</v>
      </c>
      <c r="AT38" s="5">
        <f t="shared" si="22"/>
        <v>0.35522780390682396</v>
      </c>
      <c r="AU38" s="5">
        <f t="shared" si="23"/>
        <v>0.35482554941081662</v>
      </c>
      <c r="AV38" s="5" t="str">
        <f t="shared" si="24"/>
        <v/>
      </c>
      <c r="AW38" s="5">
        <f t="shared" si="25"/>
        <v>0.35488219265093668</v>
      </c>
      <c r="AX38" s="5">
        <f t="shared" si="26"/>
        <v>0.35502774319448788</v>
      </c>
      <c r="AY38" s="5">
        <f t="shared" si="27"/>
        <v>0.35490368588574289</v>
      </c>
      <c r="AZ38" s="5">
        <f t="shared" si="28"/>
        <v>0.35492811405399805</v>
      </c>
      <c r="BA38" s="5">
        <f t="shared" si="29"/>
        <v>0.35485530507961782</v>
      </c>
      <c r="BB38" s="5">
        <f t="shared" si="30"/>
        <v>0.35486147818368075</v>
      </c>
      <c r="BC38" s="5">
        <f t="shared" si="31"/>
        <v>0.35519602181322824</v>
      </c>
      <c r="BD38" s="5" t="str">
        <f t="shared" si="32"/>
        <v/>
      </c>
      <c r="BE38" s="5">
        <f t="shared" si="33"/>
        <v>0.35493423339441926</v>
      </c>
      <c r="BF38" s="5">
        <f t="shared" si="34"/>
        <v>0.35494517369160455</v>
      </c>
      <c r="BG38" s="5">
        <f t="shared" si="35"/>
        <v>0.35529636193760256</v>
      </c>
      <c r="BI38" s="7" t="s">
        <v>44</v>
      </c>
      <c r="BJ38" s="5">
        <f t="shared" si="36"/>
        <v>2.0374937000521301E-2</v>
      </c>
      <c r="BK38" s="5">
        <f t="shared" si="37"/>
        <v>2.0473297596867678E-2</v>
      </c>
      <c r="BL38" s="5" t="str">
        <f t="shared" si="38"/>
        <v/>
      </c>
      <c r="BM38" s="5">
        <f t="shared" si="39"/>
        <v>2.0429557578082267E-2</v>
      </c>
      <c r="BN38" s="5">
        <f t="shared" si="40"/>
        <v>2.0353715987433678E-2</v>
      </c>
      <c r="BO38" s="5">
        <f t="shared" si="41"/>
        <v>2.0499796587151557E-2</v>
      </c>
      <c r="BP38" s="5" t="str">
        <f t="shared" si="42"/>
        <v/>
      </c>
      <c r="BQ38" s="5">
        <f t="shared" si="43"/>
        <v>2.0456396046087157E-2</v>
      </c>
      <c r="BR38" s="5">
        <f t="shared" si="44"/>
        <v>2.0416392291292867E-2</v>
      </c>
      <c r="BS38" s="5">
        <f t="shared" si="45"/>
        <v>2.0447892347167155E-2</v>
      </c>
      <c r="BT38" s="5">
        <f t="shared" si="46"/>
        <v>2.04413275282622E-2</v>
      </c>
      <c r="BU38" s="5">
        <f t="shared" si="47"/>
        <v>2.0465883256424129E-2</v>
      </c>
      <c r="BV38" s="5">
        <f t="shared" si="48"/>
        <v>2.0460835008613405E-2</v>
      </c>
      <c r="BW38" s="5">
        <f t="shared" si="49"/>
        <v>2.0365556013219203E-2</v>
      </c>
      <c r="BX38" s="5" t="str">
        <f t="shared" si="50"/>
        <v/>
      </c>
      <c r="BY38" s="5">
        <f t="shared" si="51"/>
        <v>2.0438701291668911E-2</v>
      </c>
      <c r="BZ38" s="5">
        <f t="shared" si="52"/>
        <v>2.0439570514405463E-2</v>
      </c>
      <c r="CA38" s="5">
        <f t="shared" si="53"/>
        <v>2.0337802903695027E-2</v>
      </c>
    </row>
    <row r="39" spans="1:79" x14ac:dyDescent="0.25">
      <c r="A39" s="7" t="s">
        <v>45</v>
      </c>
      <c r="B39" s="1">
        <v>880.18389168872397</v>
      </c>
      <c r="C39" s="1">
        <v>8133.86753880981</v>
      </c>
      <c r="D39" s="1">
        <v>2.2006287547723099E-6</v>
      </c>
      <c r="E39" s="1">
        <v>914.15965132441499</v>
      </c>
      <c r="F39" s="1">
        <v>1514.06317934602</v>
      </c>
      <c r="G39" s="1">
        <v>4151.3184231856603</v>
      </c>
      <c r="H39" s="1">
        <v>2.2006287547723099E-6</v>
      </c>
      <c r="I39" s="1">
        <v>5234.7934181691799</v>
      </c>
      <c r="J39" s="1">
        <v>397.04667723667598</v>
      </c>
      <c r="K39" s="1">
        <v>227.787369283565</v>
      </c>
      <c r="L39" s="1">
        <v>647.71623275293905</v>
      </c>
      <c r="M39" s="1">
        <v>904.78368336486801</v>
      </c>
      <c r="N39" s="1">
        <v>104.021367710479</v>
      </c>
      <c r="O39" s="1">
        <v>6648.8989367486902</v>
      </c>
      <c r="P39" s="1">
        <v>2.2006287547723099E-6</v>
      </c>
      <c r="Q39" s="1">
        <v>8401.3267084277595</v>
      </c>
      <c r="R39" s="1">
        <v>288.512261471562</v>
      </c>
      <c r="S39" s="1">
        <v>7924.9712553457603</v>
      </c>
      <c r="U39" s="7" t="s">
        <v>45</v>
      </c>
      <c r="V39" s="1">
        <v>335.48753116144002</v>
      </c>
      <c r="W39" s="1">
        <v>3033.7234087799802</v>
      </c>
      <c r="X39" s="1">
        <v>4.4283871677111298E-7</v>
      </c>
      <c r="Y39" s="1">
        <v>344.69747217595199</v>
      </c>
      <c r="Z39" s="1">
        <v>568.69431329730298</v>
      </c>
      <c r="AA39" s="1">
        <v>1535.5088539142901</v>
      </c>
      <c r="AB39" s="1">
        <v>4.4283871677111298E-7</v>
      </c>
      <c r="AC39" s="1">
        <v>1938.98029613473</v>
      </c>
      <c r="AD39" s="1">
        <v>150.31050790436501</v>
      </c>
      <c r="AE39" s="1">
        <v>85.920041232402696</v>
      </c>
      <c r="AF39" s="1">
        <v>240.27397661108401</v>
      </c>
      <c r="AG39" s="1">
        <v>335.650970873365</v>
      </c>
      <c r="AH39" s="1">
        <v>39.1043529880275</v>
      </c>
      <c r="AI39" s="1">
        <v>2534.7103309051799</v>
      </c>
      <c r="AJ39" s="1">
        <v>4.4283871677111298E-7</v>
      </c>
      <c r="AK39" s="1">
        <v>3118.8612229825299</v>
      </c>
      <c r="AL39" s="1">
        <v>109.23165852121301</v>
      </c>
      <c r="AM39" s="1">
        <v>3023.2890340297099</v>
      </c>
      <c r="AN39" s="1"/>
      <c r="AO39" s="7" t="s">
        <v>45</v>
      </c>
      <c r="AP39" s="5">
        <f t="shared" si="18"/>
        <v>0.3811561814858625</v>
      </c>
      <c r="AQ39" s="5">
        <f t="shared" si="19"/>
        <v>0.37297428244373532</v>
      </c>
      <c r="AR39" s="5" t="str">
        <f t="shared" si="20"/>
        <v/>
      </c>
      <c r="AS39" s="5">
        <f t="shared" si="21"/>
        <v>0.37706485040830851</v>
      </c>
      <c r="AT39" s="5">
        <f t="shared" si="22"/>
        <v>0.37560804664898007</v>
      </c>
      <c r="AU39" s="5">
        <f t="shared" si="23"/>
        <v>0.36988462396386429</v>
      </c>
      <c r="AV39" s="5" t="str">
        <f t="shared" si="24"/>
        <v/>
      </c>
      <c r="AW39" s="5">
        <f t="shared" si="25"/>
        <v>0.3704024478606589</v>
      </c>
      <c r="AX39" s="5">
        <f t="shared" si="26"/>
        <v>0.37857137843459715</v>
      </c>
      <c r="AY39" s="5">
        <f t="shared" si="27"/>
        <v>0.37719405383466925</v>
      </c>
      <c r="AZ39" s="5">
        <f t="shared" si="28"/>
        <v>0.37095561985511122</v>
      </c>
      <c r="BA39" s="5">
        <f t="shared" si="29"/>
        <v>0.37097372227700592</v>
      </c>
      <c r="BB39" s="5">
        <f t="shared" si="30"/>
        <v>0.37592615679565006</v>
      </c>
      <c r="BC39" s="5">
        <f t="shared" si="31"/>
        <v>0.38122256858135561</v>
      </c>
      <c r="BD39" s="5" t="str">
        <f t="shared" si="32"/>
        <v/>
      </c>
      <c r="BE39" s="5">
        <f t="shared" si="33"/>
        <v>0.37123436943046817</v>
      </c>
      <c r="BF39" s="5">
        <f t="shared" si="34"/>
        <v>0.37860317604553428</v>
      </c>
      <c r="BG39" s="5">
        <f t="shared" si="35"/>
        <v>0.3814889589650387</v>
      </c>
      <c r="BI39" s="7" t="s">
        <v>45</v>
      </c>
      <c r="BJ39" s="5">
        <f t="shared" si="36"/>
        <v>-1.0048510238427726E-3</v>
      </c>
      <c r="BK39" s="5">
        <f t="shared" si="37"/>
        <v>-1.9439501200562502E-3</v>
      </c>
      <c r="BL39" s="5" t="str">
        <f t="shared" si="38"/>
        <v/>
      </c>
      <c r="BM39" s="5">
        <f t="shared" si="39"/>
        <v>-1.3547235906540057E-3</v>
      </c>
      <c r="BN39" s="5">
        <f t="shared" si="40"/>
        <v>-1.9921755072963357E-3</v>
      </c>
      <c r="BO39" s="5">
        <f t="shared" si="41"/>
        <v>-2.1261073693733304E-3</v>
      </c>
      <c r="BP39" s="5" t="str">
        <f t="shared" si="42"/>
        <v/>
      </c>
      <c r="BQ39" s="5">
        <f t="shared" si="43"/>
        <v>-2.2579961651536667E-3</v>
      </c>
      <c r="BR39" s="5">
        <f t="shared" si="44"/>
        <v>-1.2494727397724828E-3</v>
      </c>
      <c r="BS39" s="5">
        <f t="shared" si="45"/>
        <v>-1.3844926324917124E-3</v>
      </c>
      <c r="BT39" s="5">
        <f t="shared" si="46"/>
        <v>-2.1738273981295447E-3</v>
      </c>
      <c r="BU39" s="5">
        <f t="shared" si="47"/>
        <v>-1.8298273871198789E-3</v>
      </c>
      <c r="BV39" s="5">
        <f t="shared" si="48"/>
        <v>-1.5212748123234648E-3</v>
      </c>
      <c r="BW39" s="5">
        <f t="shared" si="49"/>
        <v>-1.0288777980611585E-3</v>
      </c>
      <c r="BX39" s="5" t="str">
        <f t="shared" si="50"/>
        <v/>
      </c>
      <c r="BY39" s="5">
        <f t="shared" si="51"/>
        <v>-2.1823356866138397E-3</v>
      </c>
      <c r="BZ39" s="5">
        <f t="shared" si="52"/>
        <v>-1.246495585244695E-3</v>
      </c>
      <c r="CA39" s="5">
        <f t="shared" si="53"/>
        <v>-1.0097800666330659E-3</v>
      </c>
    </row>
    <row r="40" spans="1:79" x14ac:dyDescent="0.25">
      <c r="A40" s="7" t="s">
        <v>46</v>
      </c>
      <c r="B40" s="1">
        <v>448.38800154490701</v>
      </c>
      <c r="C40" s="1">
        <v>1146.2466828777599</v>
      </c>
      <c r="D40" s="1">
        <v>2.2006287547723099E-6</v>
      </c>
      <c r="E40" s="1">
        <v>295.60402744489801</v>
      </c>
      <c r="F40" s="1">
        <v>263.77002164476102</v>
      </c>
      <c r="G40" s="1">
        <v>540.40507139583804</v>
      </c>
      <c r="H40" s="1">
        <v>2.2006287547723099E-6</v>
      </c>
      <c r="I40" s="1">
        <v>946.695301633913</v>
      </c>
      <c r="J40" s="1">
        <v>39.175090541110002</v>
      </c>
      <c r="K40" s="1">
        <v>159.78739516612501</v>
      </c>
      <c r="L40" s="1">
        <v>474.82910389166301</v>
      </c>
      <c r="M40" s="1">
        <v>1083.0018966369801</v>
      </c>
      <c r="N40" s="1">
        <v>14.7577706507728</v>
      </c>
      <c r="O40" s="1">
        <v>26542.740375691501</v>
      </c>
      <c r="P40" s="1">
        <v>2.2006287547723099E-6</v>
      </c>
      <c r="Q40" s="1">
        <v>6891.0555575549197</v>
      </c>
      <c r="R40" s="1">
        <v>304.67032431492601</v>
      </c>
      <c r="S40" s="1">
        <v>4148.4888531503502</v>
      </c>
      <c r="U40" s="7" t="s">
        <v>46</v>
      </c>
      <c r="V40" s="1">
        <v>139.984163209939</v>
      </c>
      <c r="W40" s="1">
        <v>357.57848692890201</v>
      </c>
      <c r="X40" s="1">
        <v>4.4283871677111298E-7</v>
      </c>
      <c r="Y40" s="1">
        <v>92.194757745994494</v>
      </c>
      <c r="Z40" s="1">
        <v>83.323822552216797</v>
      </c>
      <c r="AA40" s="1">
        <v>167.869872999709</v>
      </c>
      <c r="AB40" s="1">
        <v>4.4283871677111298E-7</v>
      </c>
      <c r="AC40" s="1">
        <v>285.85483442154998</v>
      </c>
      <c r="AD40" s="1">
        <v>12.291218423626299</v>
      </c>
      <c r="AE40" s="1">
        <v>52.420159681651199</v>
      </c>
      <c r="AF40" s="1">
        <v>138.31883049211999</v>
      </c>
      <c r="AG40" s="1">
        <v>303.81197812191101</v>
      </c>
      <c r="AH40" s="1">
        <v>4.4089686367399903</v>
      </c>
      <c r="AI40" s="1">
        <v>8228.4036984221693</v>
      </c>
      <c r="AJ40" s="1">
        <v>4.4283871677111298E-7</v>
      </c>
      <c r="AK40" s="1">
        <v>1948.6940469528299</v>
      </c>
      <c r="AL40" s="1">
        <v>84.177112598933405</v>
      </c>
      <c r="AM40" s="1">
        <v>1227.16129678726</v>
      </c>
      <c r="AN40" s="1"/>
      <c r="AO40" s="7" t="s">
        <v>46</v>
      </c>
      <c r="AP40" s="5">
        <f t="shared" si="18"/>
        <v>0.31219426641129533</v>
      </c>
      <c r="AQ40" s="5">
        <f t="shared" si="19"/>
        <v>0.31195596224642297</v>
      </c>
      <c r="AR40" s="5" t="str">
        <f t="shared" si="20"/>
        <v/>
      </c>
      <c r="AS40" s="5">
        <f t="shared" si="21"/>
        <v>0.31188600014314771</v>
      </c>
      <c r="AT40" s="5">
        <f t="shared" si="22"/>
        <v>0.31589572625669826</v>
      </c>
      <c r="AU40" s="5">
        <f t="shared" si="23"/>
        <v>0.31063711627670315</v>
      </c>
      <c r="AV40" s="5" t="str">
        <f t="shared" si="24"/>
        <v/>
      </c>
      <c r="AW40" s="5">
        <f t="shared" si="25"/>
        <v>0.30195019868397954</v>
      </c>
      <c r="AX40" s="5">
        <f t="shared" si="26"/>
        <v>0.31375086193426921</v>
      </c>
      <c r="AY40" s="5">
        <f t="shared" si="27"/>
        <v>0.32806192019809766</v>
      </c>
      <c r="AZ40" s="5">
        <f t="shared" si="28"/>
        <v>0.29130234300818847</v>
      </c>
      <c r="BA40" s="5">
        <f t="shared" si="29"/>
        <v>0.28052765102751076</v>
      </c>
      <c r="BB40" s="5">
        <f t="shared" si="30"/>
        <v>0.29875573628792718</v>
      </c>
      <c r="BC40" s="5">
        <f t="shared" si="31"/>
        <v>0.31000580881836698</v>
      </c>
      <c r="BD40" s="5" t="str">
        <f t="shared" si="32"/>
        <v/>
      </c>
      <c r="BE40" s="5">
        <f t="shared" si="33"/>
        <v>0.2827860014590079</v>
      </c>
      <c r="BF40" s="5">
        <f t="shared" si="34"/>
        <v>0.27628917515419965</v>
      </c>
      <c r="BG40" s="5">
        <f t="shared" si="35"/>
        <v>0.29580923083723781</v>
      </c>
      <c r="BI40" s="7" t="s">
        <v>46</v>
      </c>
      <c r="BJ40" s="5">
        <f t="shared" si="36"/>
        <v>-2.8318579010345394E-4</v>
      </c>
      <c r="BK40" s="5">
        <f t="shared" si="37"/>
        <v>-3.9256715167243798E-4</v>
      </c>
      <c r="BL40" s="5" t="str">
        <f t="shared" si="38"/>
        <v/>
      </c>
      <c r="BM40" s="5">
        <f t="shared" si="39"/>
        <v>5.1493966430855593E-4</v>
      </c>
      <c r="BN40" s="5">
        <f t="shared" si="40"/>
        <v>-5.2490308230414534E-5</v>
      </c>
      <c r="BO40" s="5">
        <f t="shared" si="41"/>
        <v>-2.314097663386654E-4</v>
      </c>
      <c r="BP40" s="5" t="str">
        <f t="shared" si="42"/>
        <v/>
      </c>
      <c r="BQ40" s="5">
        <f t="shared" si="43"/>
        <v>-1.9379057505575345E-3</v>
      </c>
      <c r="BR40" s="5">
        <f t="shared" si="44"/>
        <v>-4.9765529036691518E-5</v>
      </c>
      <c r="BS40" s="5">
        <f t="shared" si="45"/>
        <v>1.6975377662136356E-3</v>
      </c>
      <c r="BT40" s="5">
        <f t="shared" si="46"/>
        <v>-3.7184341047168906E-3</v>
      </c>
      <c r="BU40" s="5">
        <f t="shared" si="47"/>
        <v>-4.6039624294156476E-3</v>
      </c>
      <c r="BV40" s="5">
        <f t="shared" si="48"/>
        <v>-2.3263381065314085E-3</v>
      </c>
      <c r="BW40" s="5">
        <f t="shared" si="49"/>
        <v>-1.8648428334674703E-2</v>
      </c>
      <c r="BX40" s="5" t="str">
        <f t="shared" si="50"/>
        <v/>
      </c>
      <c r="BY40" s="5">
        <f t="shared" si="51"/>
        <v>-5.4784389216071582E-3</v>
      </c>
      <c r="BZ40" s="5">
        <f t="shared" si="52"/>
        <v>-7.1171260803828693E-3</v>
      </c>
      <c r="CA40" s="5">
        <f t="shared" si="53"/>
        <v>-2.8985742241293892E-3</v>
      </c>
    </row>
    <row r="41" spans="1:79" x14ac:dyDescent="0.25">
      <c r="A41" s="7" t="s">
        <v>47</v>
      </c>
      <c r="B41" s="1">
        <v>56.851553197366599</v>
      </c>
      <c r="C41" s="1">
        <v>596.93956491357005</v>
      </c>
      <c r="D41" s="1">
        <v>57.8992798647459</v>
      </c>
      <c r="E41" s="1">
        <v>25263.825890626798</v>
      </c>
      <c r="F41" s="1">
        <v>783.30100152194598</v>
      </c>
      <c r="G41" s="1">
        <v>1521.41805269834</v>
      </c>
      <c r="H41" s="1">
        <v>2.2006287547723099E-6</v>
      </c>
      <c r="I41" s="1">
        <v>8112.8758785047403</v>
      </c>
      <c r="J41" s="1">
        <v>2962.5858289641901</v>
      </c>
      <c r="K41" s="1">
        <v>13882.6948663073</v>
      </c>
      <c r="L41" s="1">
        <v>1475.26294661067</v>
      </c>
      <c r="M41" s="1">
        <v>2554.7009526421898</v>
      </c>
      <c r="N41" s="1">
        <v>3855.73257619371</v>
      </c>
      <c r="O41" s="1">
        <v>359.98010146178598</v>
      </c>
      <c r="P41" s="1">
        <v>2.2006287547723099E-6</v>
      </c>
      <c r="Q41" s="1">
        <v>110.495553438138</v>
      </c>
      <c r="R41" s="1">
        <v>2.2006287547723099E-6</v>
      </c>
      <c r="S41" s="1">
        <v>3.2771949759007302</v>
      </c>
      <c r="U41" s="7" t="s">
        <v>47</v>
      </c>
      <c r="V41" s="1">
        <v>18.177342390039001</v>
      </c>
      <c r="W41" s="1">
        <v>191.29362465999</v>
      </c>
      <c r="X41" s="1">
        <v>18.8366179418285</v>
      </c>
      <c r="Y41" s="1">
        <v>8206.2298387340106</v>
      </c>
      <c r="Z41" s="1">
        <v>254.849949908773</v>
      </c>
      <c r="AA41" s="1">
        <v>497.68343103255501</v>
      </c>
      <c r="AB41" s="1">
        <v>4.4283871677111298E-7</v>
      </c>
      <c r="AC41" s="1">
        <v>2685.0049703713398</v>
      </c>
      <c r="AD41" s="1">
        <v>964.378285903083</v>
      </c>
      <c r="AE41" s="1">
        <v>4510.5791054138599</v>
      </c>
      <c r="AF41" s="1">
        <v>481.62899883006202</v>
      </c>
      <c r="AG41" s="1">
        <v>828.03424452384502</v>
      </c>
      <c r="AH41" s="1">
        <v>1235.12868122485</v>
      </c>
      <c r="AI41" s="1">
        <v>115.11166271404601</v>
      </c>
      <c r="AJ41" s="1">
        <v>4.4283871677111298E-7</v>
      </c>
      <c r="AK41" s="1">
        <v>35.805279455133501</v>
      </c>
      <c r="AL41" s="1">
        <v>4.4283871677111298E-7</v>
      </c>
      <c r="AM41" s="1">
        <v>1.0486775577048999</v>
      </c>
      <c r="AN41" s="1"/>
      <c r="AO41" s="7" t="s">
        <v>47</v>
      </c>
      <c r="AP41" s="5">
        <f t="shared" si="18"/>
        <v>0.31973343502039953</v>
      </c>
      <c r="AQ41" s="5">
        <f t="shared" si="19"/>
        <v>0.32045727223272108</v>
      </c>
      <c r="AR41" s="5">
        <f t="shared" si="20"/>
        <v>0.32533423534509048</v>
      </c>
      <c r="AS41" s="5">
        <f t="shared" si="21"/>
        <v>0.32482134235173882</v>
      </c>
      <c r="AT41" s="5">
        <f t="shared" si="22"/>
        <v>0.32535379045041701</v>
      </c>
      <c r="AU41" s="5">
        <f t="shared" si="23"/>
        <v>0.3271181317652167</v>
      </c>
      <c r="AV41" s="5" t="str">
        <f t="shared" si="24"/>
        <v/>
      </c>
      <c r="AW41" s="5">
        <f t="shared" si="25"/>
        <v>0.33095600260387625</v>
      </c>
      <c r="AX41" s="5">
        <f t="shared" si="26"/>
        <v>0.32551910445080973</v>
      </c>
      <c r="AY41" s="5">
        <f t="shared" si="27"/>
        <v>0.32490659406199585</v>
      </c>
      <c r="AZ41" s="5">
        <f t="shared" si="28"/>
        <v>0.32646993536750607</v>
      </c>
      <c r="BA41" s="5">
        <f t="shared" si="29"/>
        <v>0.32412178954544707</v>
      </c>
      <c r="BB41" s="5">
        <f t="shared" si="30"/>
        <v>0.32033567080114783</v>
      </c>
      <c r="BC41" s="5">
        <f t="shared" si="31"/>
        <v>0.31977229365347515</v>
      </c>
      <c r="BD41" s="5" t="str">
        <f t="shared" si="32"/>
        <v/>
      </c>
      <c r="BE41" s="5">
        <f t="shared" si="33"/>
        <v>0.32404271792873035</v>
      </c>
      <c r="BF41" s="5" t="str">
        <f t="shared" si="34"/>
        <v/>
      </c>
      <c r="BG41" s="5">
        <f t="shared" si="35"/>
        <v>0.31999242200005906</v>
      </c>
      <c r="BI41" s="7" t="s">
        <v>47</v>
      </c>
      <c r="BJ41" s="5">
        <f t="shared" si="36"/>
        <v>-1.3928374321581704E-3</v>
      </c>
      <c r="BK41" s="5">
        <f t="shared" si="37"/>
        <v>-6.8675158876788285E-4</v>
      </c>
      <c r="BL41" s="5">
        <f t="shared" si="38"/>
        <v>2.0802388484760733E-5</v>
      </c>
      <c r="BM41" s="5">
        <f t="shared" si="39"/>
        <v>3.0593574681651202E-4</v>
      </c>
      <c r="BN41" s="5">
        <f t="shared" si="40"/>
        <v>3.4583394134520272E-4</v>
      </c>
      <c r="BO41" s="5">
        <f t="shared" si="41"/>
        <v>9.1108294196309294E-4</v>
      </c>
      <c r="BP41" s="5" t="str">
        <f t="shared" si="42"/>
        <v/>
      </c>
      <c r="BQ41" s="5">
        <f t="shared" si="43"/>
        <v>2.2025094288731224E-3</v>
      </c>
      <c r="BR41" s="5">
        <f t="shared" si="44"/>
        <v>3.5032594610740598E-4</v>
      </c>
      <c r="BS41" s="5">
        <f t="shared" si="45"/>
        <v>1.2529287756018985E-4</v>
      </c>
      <c r="BT41" s="5">
        <f t="shared" si="46"/>
        <v>7.1576670818612124E-4</v>
      </c>
      <c r="BU41" s="5">
        <f t="shared" si="47"/>
        <v>-6.7155516799489513E-4</v>
      </c>
      <c r="BV41" s="5">
        <f t="shared" si="48"/>
        <v>-1.3296140668769313E-3</v>
      </c>
      <c r="BW41" s="5">
        <f t="shared" si="49"/>
        <v>-1.8034561159965704E-3</v>
      </c>
      <c r="BX41" s="5" t="str">
        <f t="shared" si="50"/>
        <v/>
      </c>
      <c r="BY41" s="5">
        <f t="shared" si="51"/>
        <v>6.1031758540269125E-4</v>
      </c>
      <c r="BZ41" s="5" t="str">
        <f t="shared" si="52"/>
        <v/>
      </c>
      <c r="CA41" s="5">
        <f t="shared" si="53"/>
        <v>-3.4649098341452788E-3</v>
      </c>
    </row>
    <row r="42" spans="1:79" x14ac:dyDescent="0.25">
      <c r="A42" s="7" t="s">
        <v>48</v>
      </c>
      <c r="B42" s="1">
        <v>39.2482078834052</v>
      </c>
      <c r="C42" s="1">
        <v>4.9734606101802203</v>
      </c>
      <c r="D42" s="1">
        <v>32.896925004072898</v>
      </c>
      <c r="E42" s="1">
        <v>17379.691964266</v>
      </c>
      <c r="F42" s="1">
        <v>402.91840634304799</v>
      </c>
      <c r="G42" s="1">
        <v>615.14887312956705</v>
      </c>
      <c r="H42" s="1">
        <v>2.2006287547723099E-6</v>
      </c>
      <c r="I42" s="1">
        <v>1694.7945984425501</v>
      </c>
      <c r="J42" s="1">
        <v>1191.0208953449601</v>
      </c>
      <c r="K42" s="1">
        <v>5450.4709516830098</v>
      </c>
      <c r="L42" s="1">
        <v>2824.6567530899501</v>
      </c>
      <c r="M42" s="1">
        <v>1913.1457124413</v>
      </c>
      <c r="N42" s="1">
        <v>1973.25899655072</v>
      </c>
      <c r="O42" s="1">
        <v>1789.5131716378201</v>
      </c>
      <c r="P42" s="1">
        <v>2.2006287547723099E-6</v>
      </c>
      <c r="Q42" s="1">
        <v>162.46257098521701</v>
      </c>
      <c r="R42" s="1">
        <v>2.2006287547723099E-6</v>
      </c>
      <c r="S42" s="1">
        <v>14.932585996271399</v>
      </c>
      <c r="U42" s="7" t="s">
        <v>48</v>
      </c>
      <c r="V42" s="1">
        <v>12.491989010388901</v>
      </c>
      <c r="W42" s="1">
        <v>1.5823317978729901</v>
      </c>
      <c r="X42" s="1">
        <v>11.0319335459837</v>
      </c>
      <c r="Y42" s="1">
        <v>5794.1051352826898</v>
      </c>
      <c r="Z42" s="1">
        <v>127.462823145467</v>
      </c>
      <c r="AA42" s="1">
        <v>198.71569817394601</v>
      </c>
      <c r="AB42" s="1">
        <v>4.4283871677111298E-7</v>
      </c>
      <c r="AC42" s="1">
        <v>583.49468376627601</v>
      </c>
      <c r="AD42" s="1">
        <v>400.83902054244402</v>
      </c>
      <c r="AE42" s="1">
        <v>1762.61475842967</v>
      </c>
      <c r="AF42" s="1">
        <v>900.49863143114806</v>
      </c>
      <c r="AG42" s="1">
        <v>618.63329877461797</v>
      </c>
      <c r="AH42" s="1">
        <v>672.81917400790405</v>
      </c>
      <c r="AI42" s="1">
        <v>568.92103139207097</v>
      </c>
      <c r="AJ42" s="1">
        <v>4.4283871677111298E-7</v>
      </c>
      <c r="AK42" s="1">
        <v>50.537009936093199</v>
      </c>
      <c r="AL42" s="1">
        <v>4.4283871677111298E-7</v>
      </c>
      <c r="AM42" s="1">
        <v>4.75626710471471</v>
      </c>
      <c r="AN42" s="1"/>
      <c r="AO42" s="7" t="s">
        <v>48</v>
      </c>
      <c r="AP42" s="5">
        <f t="shared" si="18"/>
        <v>0.31828176836758765</v>
      </c>
      <c r="AQ42" s="5">
        <f t="shared" si="19"/>
        <v>0.31815508795507519</v>
      </c>
      <c r="AR42" s="5">
        <f t="shared" si="20"/>
        <v>0.33534847237600046</v>
      </c>
      <c r="AS42" s="5">
        <f t="shared" si="21"/>
        <v>0.33338364956040772</v>
      </c>
      <c r="AT42" s="5">
        <f t="shared" si="22"/>
        <v>0.31634897075648644</v>
      </c>
      <c r="AU42" s="5">
        <f t="shared" si="23"/>
        <v>0.32303675883039629</v>
      </c>
      <c r="AV42" s="5" t="str">
        <f t="shared" si="24"/>
        <v/>
      </c>
      <c r="AW42" s="5">
        <f t="shared" si="25"/>
        <v>0.34428637210815094</v>
      </c>
      <c r="AX42" s="5">
        <f t="shared" si="26"/>
        <v>0.33655078773941027</v>
      </c>
      <c r="AY42" s="5">
        <f t="shared" si="27"/>
        <v>0.32338760706272646</v>
      </c>
      <c r="AZ42" s="5">
        <f t="shared" si="28"/>
        <v>0.31879931267615935</v>
      </c>
      <c r="BA42" s="5">
        <f t="shared" si="29"/>
        <v>0.32335921657802064</v>
      </c>
      <c r="BB42" s="5">
        <f t="shared" si="30"/>
        <v>0.34096850701504461</v>
      </c>
      <c r="BC42" s="5">
        <f t="shared" si="31"/>
        <v>0.31791944334859301</v>
      </c>
      <c r="BD42" s="5" t="str">
        <f t="shared" si="32"/>
        <v/>
      </c>
      <c r="BE42" s="5">
        <f t="shared" si="33"/>
        <v>0.31106863340659385</v>
      </c>
      <c r="BF42" s="5" t="str">
        <f t="shared" si="34"/>
        <v/>
      </c>
      <c r="BG42" s="5">
        <f t="shared" si="35"/>
        <v>0.31851596943103688</v>
      </c>
      <c r="BI42" s="7" t="s">
        <v>48</v>
      </c>
      <c r="BJ42" s="5">
        <f t="shared" si="36"/>
        <v>-1.9043335981256512E-3</v>
      </c>
      <c r="BK42" s="5">
        <f t="shared" si="37"/>
        <v>-1.6675444630307879E-3</v>
      </c>
      <c r="BL42" s="5">
        <f t="shared" si="38"/>
        <v>-4.333851080298869E-4</v>
      </c>
      <c r="BM42" s="5">
        <f t="shared" si="39"/>
        <v>-1.2097841202512118E-3</v>
      </c>
      <c r="BN42" s="5">
        <f t="shared" si="40"/>
        <v>-2.0267538761057392E-3</v>
      </c>
      <c r="BO42" s="5">
        <f t="shared" si="41"/>
        <v>1.9585152709109341E-4</v>
      </c>
      <c r="BP42" s="5" t="str">
        <f t="shared" si="42"/>
        <v/>
      </c>
      <c r="BQ42" s="5">
        <f t="shared" si="43"/>
        <v>-5.6206137956206067E-5</v>
      </c>
      <c r="BR42" s="5">
        <f t="shared" si="44"/>
        <v>-3.5660639554290765E-4</v>
      </c>
      <c r="BS42" s="5">
        <f t="shared" si="45"/>
        <v>-1.3050176707066047E-3</v>
      </c>
      <c r="BT42" s="5">
        <f t="shared" si="46"/>
        <v>-1.6046727729672281E-3</v>
      </c>
      <c r="BU42" s="5">
        <f t="shared" si="47"/>
        <v>-2.030528863474686E-3</v>
      </c>
      <c r="BV42" s="5">
        <f t="shared" si="48"/>
        <v>1.6302554656540165E-4</v>
      </c>
      <c r="BW42" s="5">
        <f t="shared" si="49"/>
        <v>-1.9485213258650983E-3</v>
      </c>
      <c r="BX42" s="5" t="str">
        <f t="shared" si="50"/>
        <v/>
      </c>
      <c r="BY42" s="5">
        <f t="shared" si="51"/>
        <v>-2.3743713421869633E-3</v>
      </c>
      <c r="BZ42" s="5" t="str">
        <f t="shared" si="52"/>
        <v/>
      </c>
      <c r="CA42" s="5">
        <f t="shared" si="53"/>
        <v>-1.8656794772731883E-3</v>
      </c>
    </row>
    <row r="43" spans="1:79" x14ac:dyDescent="0.25">
      <c r="A43" s="7" t="s">
        <v>49</v>
      </c>
      <c r="B43" s="1">
        <v>7684.2370708155004</v>
      </c>
      <c r="C43" s="1">
        <v>31938.709928169999</v>
      </c>
      <c r="D43" s="1">
        <v>3961.3591096126802</v>
      </c>
      <c r="E43" s="1">
        <v>13174.228315783799</v>
      </c>
      <c r="F43" s="1">
        <v>6037.8874892957701</v>
      </c>
      <c r="G43" s="1">
        <v>25942.039814723099</v>
      </c>
      <c r="H43" s="1">
        <v>6037.8554599051204</v>
      </c>
      <c r="I43" s="1">
        <v>23833.2059187124</v>
      </c>
      <c r="J43" s="1">
        <v>5366.2816706057902</v>
      </c>
      <c r="K43" s="1">
        <v>11342.805006901899</v>
      </c>
      <c r="L43" s="1">
        <v>4169.6511139055301</v>
      </c>
      <c r="M43" s="1">
        <v>13286.927915575599</v>
      </c>
      <c r="N43" s="1">
        <v>6213.4491535340703</v>
      </c>
      <c r="O43" s="1">
        <v>31778.480385700601</v>
      </c>
      <c r="P43" s="1">
        <v>2665.1723958724401</v>
      </c>
      <c r="Q43" s="1">
        <v>34667.959494950497</v>
      </c>
      <c r="R43" s="1">
        <v>32325.008283374798</v>
      </c>
      <c r="S43" s="1">
        <v>60402.254810034501</v>
      </c>
      <c r="U43" s="7" t="s">
        <v>49</v>
      </c>
      <c r="V43" s="1">
        <v>1847.6648885049999</v>
      </c>
      <c r="W43" s="1">
        <v>7526.8840219035101</v>
      </c>
      <c r="X43" s="1">
        <v>932.99483086811495</v>
      </c>
      <c r="Y43" s="1">
        <v>3107.4038355328398</v>
      </c>
      <c r="Z43" s="1">
        <v>1424.16470308872</v>
      </c>
      <c r="AA43" s="1">
        <v>6109.3037810637998</v>
      </c>
      <c r="AB43" s="1">
        <v>1421.0382391702799</v>
      </c>
      <c r="AC43" s="1">
        <v>6048.8813881487804</v>
      </c>
      <c r="AD43" s="1">
        <v>1318.36790483139</v>
      </c>
      <c r="AE43" s="1">
        <v>2689.3721500003999</v>
      </c>
      <c r="AF43" s="1">
        <v>979.10405338613305</v>
      </c>
      <c r="AG43" s="1">
        <v>3117.6897601271098</v>
      </c>
      <c r="AH43" s="1">
        <v>1463.01276047895</v>
      </c>
      <c r="AI43" s="1">
        <v>7664.3869003365398</v>
      </c>
      <c r="AJ43" s="1">
        <v>632.20235836190705</v>
      </c>
      <c r="AK43" s="1">
        <v>8654.4449003822592</v>
      </c>
      <c r="AL43" s="1">
        <v>7655.3645930012099</v>
      </c>
      <c r="AM43" s="1">
        <v>14465.852302289601</v>
      </c>
      <c r="AN43" s="1"/>
      <c r="AO43" s="7" t="s">
        <v>49</v>
      </c>
      <c r="AP43" s="5">
        <f t="shared" si="18"/>
        <v>0.24044870967377818</v>
      </c>
      <c r="AQ43" s="5">
        <f t="shared" si="19"/>
        <v>0.23566650120907937</v>
      </c>
      <c r="AR43" s="5">
        <f t="shared" si="20"/>
        <v>0.2355239212229204</v>
      </c>
      <c r="AS43" s="5">
        <f t="shared" si="21"/>
        <v>0.23586989393602029</v>
      </c>
      <c r="AT43" s="5">
        <f t="shared" si="22"/>
        <v>0.2358713549421948</v>
      </c>
      <c r="AU43" s="5">
        <f t="shared" si="23"/>
        <v>0.23549820386893927</v>
      </c>
      <c r="AV43" s="5">
        <f t="shared" si="24"/>
        <v>0.2353547958553831</v>
      </c>
      <c r="AW43" s="5">
        <f t="shared" si="25"/>
        <v>0.25380057591830574</v>
      </c>
      <c r="AX43" s="5">
        <f t="shared" si="26"/>
        <v>0.24567624022660772</v>
      </c>
      <c r="AY43" s="5">
        <f t="shared" si="27"/>
        <v>0.23709939017412041</v>
      </c>
      <c r="AZ43" s="5">
        <f t="shared" si="28"/>
        <v>0.23481678122202629</v>
      </c>
      <c r="BA43" s="5">
        <f t="shared" si="29"/>
        <v>0.2346433863370628</v>
      </c>
      <c r="BB43" s="5">
        <f t="shared" si="30"/>
        <v>0.23545903802026305</v>
      </c>
      <c r="BC43" s="5">
        <f t="shared" si="31"/>
        <v>0.24118166782403141</v>
      </c>
      <c r="BD43" s="5">
        <f t="shared" si="32"/>
        <v>0.23720880470659256</v>
      </c>
      <c r="BE43" s="5">
        <f t="shared" si="33"/>
        <v>0.24963813926351239</v>
      </c>
      <c r="BF43" s="5">
        <f t="shared" si="34"/>
        <v>0.23682483004771479</v>
      </c>
      <c r="BG43" s="5">
        <f t="shared" si="35"/>
        <v>0.2394919253889578</v>
      </c>
      <c r="BI43" s="7" t="s">
        <v>49</v>
      </c>
      <c r="BJ43" s="5">
        <f t="shared" si="36"/>
        <v>-3.0520671607699199E-2</v>
      </c>
      <c r="BK43" s="5">
        <f t="shared" si="37"/>
        <v>-2.3947116863936174E-2</v>
      </c>
      <c r="BL43" s="5">
        <f t="shared" si="38"/>
        <v>-2.3841251535784112E-2</v>
      </c>
      <c r="BM43" s="5">
        <f t="shared" si="39"/>
        <v>-2.4182999783955089E-2</v>
      </c>
      <c r="BN43" s="5">
        <f t="shared" si="40"/>
        <v>-2.4484306694069136E-2</v>
      </c>
      <c r="BO43" s="5">
        <f t="shared" si="41"/>
        <v>-2.4069509177266787E-2</v>
      </c>
      <c r="BP43" s="5">
        <f t="shared" si="42"/>
        <v>-2.3810047585633341E-2</v>
      </c>
      <c r="BQ43" s="5">
        <f t="shared" si="43"/>
        <v>-2.4015398965154616E-2</v>
      </c>
      <c r="BR43" s="5">
        <f t="shared" si="44"/>
        <v>-3.5217442817377875E-2</v>
      </c>
      <c r="BS43" s="5">
        <f t="shared" si="45"/>
        <v>-2.5870093031037787E-2</v>
      </c>
      <c r="BT43" s="5">
        <f t="shared" si="46"/>
        <v>-2.7760015144070858E-2</v>
      </c>
      <c r="BU43" s="5">
        <f t="shared" si="47"/>
        <v>-2.8550787558180152E-2</v>
      </c>
      <c r="BV43" s="5">
        <f t="shared" si="48"/>
        <v>-3.3191924788457644E-2</v>
      </c>
      <c r="BW43" s="5">
        <f t="shared" si="49"/>
        <v>-3.0242921718539574E-2</v>
      </c>
      <c r="BX43" s="5">
        <f t="shared" si="50"/>
        <v>-1.7010363512571441E-2</v>
      </c>
      <c r="BY43" s="5">
        <f t="shared" si="51"/>
        <v>-3.8069707132090548E-2</v>
      </c>
      <c r="BZ43" s="5">
        <f t="shared" si="52"/>
        <v>-2.5173815020864937E-2</v>
      </c>
      <c r="CA43" s="5">
        <f t="shared" si="53"/>
        <v>-2.8322016889475599E-2</v>
      </c>
    </row>
    <row r="44" spans="1:79" x14ac:dyDescent="0.25">
      <c r="A44" s="7" t="s">
        <v>50</v>
      </c>
      <c r="B44" s="1">
        <v>272.67384770901998</v>
      </c>
      <c r="C44" s="1">
        <v>852.00746745845504</v>
      </c>
      <c r="D44" s="1">
        <v>93.080676768165802</v>
      </c>
      <c r="E44" s="1">
        <v>427.55661062177899</v>
      </c>
      <c r="F44" s="1">
        <v>435.24218070083799</v>
      </c>
      <c r="G44" s="1">
        <v>634.557710862269</v>
      </c>
      <c r="H44" s="1">
        <v>159.755887809472</v>
      </c>
      <c r="I44" s="1">
        <v>464.16750900150703</v>
      </c>
      <c r="J44" s="1">
        <v>296.21009584931801</v>
      </c>
      <c r="K44" s="1">
        <v>423.547906349014</v>
      </c>
      <c r="L44" s="1">
        <v>120.948044494841</v>
      </c>
      <c r="M44" s="1">
        <v>267.67055267945801</v>
      </c>
      <c r="N44" s="1">
        <v>203.00291557116901</v>
      </c>
      <c r="O44" s="1">
        <v>2329.05609232915</v>
      </c>
      <c r="P44" s="1">
        <v>41.814426854470298</v>
      </c>
      <c r="Q44" s="1">
        <v>22112.650551546601</v>
      </c>
      <c r="R44" s="1">
        <v>2780.8764815158702</v>
      </c>
      <c r="S44" s="1">
        <v>19048.475102167598</v>
      </c>
      <c r="U44" s="7" t="s">
        <v>50</v>
      </c>
      <c r="V44" s="1">
        <v>58.077903325562801</v>
      </c>
      <c r="W44" s="1">
        <v>179.17984251659499</v>
      </c>
      <c r="X44" s="1">
        <v>19.635154375239601</v>
      </c>
      <c r="Y44" s="1">
        <v>91.055747067887097</v>
      </c>
      <c r="Z44" s="1">
        <v>91.212318385153495</v>
      </c>
      <c r="AA44" s="1">
        <v>132.30462702897799</v>
      </c>
      <c r="AB44" s="1">
        <v>33.470022590058001</v>
      </c>
      <c r="AC44" s="1">
        <v>98.242098490775504</v>
      </c>
      <c r="AD44" s="1">
        <v>63.451992137963501</v>
      </c>
      <c r="AE44" s="1">
        <v>89.798847423768706</v>
      </c>
      <c r="AF44" s="1">
        <v>25.692368305165399</v>
      </c>
      <c r="AG44" s="1">
        <v>56.8345900568643</v>
      </c>
      <c r="AH44" s="1">
        <v>42.898969241400799</v>
      </c>
      <c r="AI44" s="1">
        <v>506.52531274379203</v>
      </c>
      <c r="AJ44" s="1">
        <v>8.9014099543185008</v>
      </c>
      <c r="AK44" s="1">
        <v>4669.8258536478397</v>
      </c>
      <c r="AL44" s="1">
        <v>585.87666636044503</v>
      </c>
      <c r="AM44" s="1">
        <v>4192.30743907944</v>
      </c>
      <c r="AN44" s="1"/>
      <c r="AO44" s="7" t="s">
        <v>50</v>
      </c>
      <c r="AP44" s="5">
        <f t="shared" si="18"/>
        <v>0.21299403596468044</v>
      </c>
      <c r="AQ44" s="5">
        <f t="shared" si="19"/>
        <v>0.21030313625195077</v>
      </c>
      <c r="AR44" s="5">
        <f t="shared" si="20"/>
        <v>0.21094769673994196</v>
      </c>
      <c r="AS44" s="5">
        <f t="shared" si="21"/>
        <v>0.21296769785752642</v>
      </c>
      <c r="AT44" s="5">
        <f t="shared" si="22"/>
        <v>0.2095668168886598</v>
      </c>
      <c r="AU44" s="5">
        <f t="shared" si="23"/>
        <v>0.20849896670421952</v>
      </c>
      <c r="AV44" s="5">
        <f t="shared" si="24"/>
        <v>0.20950728670466909</v>
      </c>
      <c r="AW44" s="5">
        <f t="shared" si="25"/>
        <v>0.21165225179614314</v>
      </c>
      <c r="AX44" s="5">
        <f t="shared" si="26"/>
        <v>0.21421279364576928</v>
      </c>
      <c r="AY44" s="5">
        <f t="shared" si="27"/>
        <v>0.21201579816043814</v>
      </c>
      <c r="AZ44" s="5">
        <f t="shared" si="28"/>
        <v>0.21242483425402797</v>
      </c>
      <c r="BA44" s="5">
        <f t="shared" si="29"/>
        <v>0.21233037959511783</v>
      </c>
      <c r="BB44" s="5">
        <f t="shared" si="30"/>
        <v>0.21132193653820319</v>
      </c>
      <c r="BC44" s="5">
        <f t="shared" si="31"/>
        <v>0.21748094191979991</v>
      </c>
      <c r="BD44" s="5">
        <f t="shared" si="32"/>
        <v>0.2128789182092273</v>
      </c>
      <c r="BE44" s="5">
        <f t="shared" si="33"/>
        <v>0.21118345097355248</v>
      </c>
      <c r="BF44" s="5">
        <f t="shared" si="34"/>
        <v>0.21068057867894968</v>
      </c>
      <c r="BG44" s="5">
        <f t="shared" si="35"/>
        <v>0.22008624924534675</v>
      </c>
      <c r="BI44" s="7" t="s">
        <v>50</v>
      </c>
      <c r="BJ44" s="5">
        <f t="shared" si="36"/>
        <v>-2.830305138843859E-2</v>
      </c>
      <c r="BK44" s="5">
        <f t="shared" si="37"/>
        <v>-2.9268946179040592E-2</v>
      </c>
      <c r="BL44" s="5">
        <f t="shared" si="38"/>
        <v>-2.903455681883613E-2</v>
      </c>
      <c r="BM44" s="5">
        <f t="shared" si="39"/>
        <v>-2.8456531350564567E-2</v>
      </c>
      <c r="BN44" s="5">
        <f t="shared" si="40"/>
        <v>-2.9245228266029471E-2</v>
      </c>
      <c r="BO44" s="5">
        <f t="shared" si="41"/>
        <v>-2.8258797545202441E-2</v>
      </c>
      <c r="BP44" s="5">
        <f t="shared" si="42"/>
        <v>-2.8626693016991483E-2</v>
      </c>
      <c r="BQ44" s="5">
        <f t="shared" si="43"/>
        <v>-2.8802597587306737E-2</v>
      </c>
      <c r="BR44" s="5">
        <f t="shared" si="44"/>
        <v>-2.8275588360223376E-2</v>
      </c>
      <c r="BS44" s="5">
        <f t="shared" si="45"/>
        <v>-2.8728993723536808E-2</v>
      </c>
      <c r="BT44" s="5">
        <f t="shared" si="46"/>
        <v>-2.8645684596603889E-2</v>
      </c>
      <c r="BU44" s="5">
        <f t="shared" si="47"/>
        <v>-2.8663641069804565E-2</v>
      </c>
      <c r="BV44" s="5">
        <f t="shared" si="48"/>
        <v>-2.8869094571230054E-2</v>
      </c>
      <c r="BW44" s="5">
        <f t="shared" si="49"/>
        <v>-2.7573818692394753E-2</v>
      </c>
      <c r="BX44" s="5">
        <f t="shared" si="50"/>
        <v>-2.8552745503067595E-2</v>
      </c>
      <c r="BY44" s="5">
        <f t="shared" si="51"/>
        <v>-2.8898319140500825E-2</v>
      </c>
      <c r="BZ44" s="5">
        <f t="shared" si="52"/>
        <v>-2.8997266811112313E-2</v>
      </c>
      <c r="CA44" s="5">
        <f t="shared" si="53"/>
        <v>-2.6991420784945343E-2</v>
      </c>
    </row>
    <row r="45" spans="1:79" x14ac:dyDescent="0.25">
      <c r="A45" s="7" t="s">
        <v>51</v>
      </c>
      <c r="B45" s="1">
        <v>8803.1019856647999</v>
      </c>
      <c r="C45" s="1">
        <v>21576.475527680101</v>
      </c>
      <c r="D45" s="1">
        <v>2545.10728511972</v>
      </c>
      <c r="E45" s="1">
        <v>8922.8728146984904</v>
      </c>
      <c r="F45" s="1">
        <v>8904.0958744162108</v>
      </c>
      <c r="G45" s="1">
        <v>18999.946275138002</v>
      </c>
      <c r="H45" s="1">
        <v>2951.7093815503699</v>
      </c>
      <c r="I45" s="1">
        <v>11166.4739411425</v>
      </c>
      <c r="J45" s="1">
        <v>10042.2637535057</v>
      </c>
      <c r="K45" s="1">
        <v>9608.6307992093698</v>
      </c>
      <c r="L45" s="1">
        <v>2941.7830857809699</v>
      </c>
      <c r="M45" s="1">
        <v>8424.8784662764992</v>
      </c>
      <c r="N45" s="1">
        <v>4805.1034753674203</v>
      </c>
      <c r="O45" s="1">
        <v>92340.501643437601</v>
      </c>
      <c r="P45" s="1">
        <v>940.33153183330796</v>
      </c>
      <c r="Q45" s="1">
        <v>177634.290390387</v>
      </c>
      <c r="R45" s="1">
        <v>35115.774592835704</v>
      </c>
      <c r="S45" s="1">
        <v>347952.92024860502</v>
      </c>
      <c r="U45" s="7" t="s">
        <v>51</v>
      </c>
      <c r="V45" s="1">
        <v>2001.2939467988799</v>
      </c>
      <c r="W45" s="1">
        <v>4858.5269307322997</v>
      </c>
      <c r="X45" s="1">
        <v>575.16614300778701</v>
      </c>
      <c r="Y45" s="1">
        <v>2019.9754495567599</v>
      </c>
      <c r="Z45" s="1">
        <v>2023.3381852999801</v>
      </c>
      <c r="AA45" s="1">
        <v>4270.6520224948799</v>
      </c>
      <c r="AB45" s="1">
        <v>662.72954570023398</v>
      </c>
      <c r="AC45" s="1">
        <v>2527.1961679412998</v>
      </c>
      <c r="AD45" s="1">
        <v>2275.4503515885999</v>
      </c>
      <c r="AE45" s="1">
        <v>2178.0714745366399</v>
      </c>
      <c r="AF45" s="1">
        <v>666.67477297225196</v>
      </c>
      <c r="AG45" s="1">
        <v>1900.9806961138199</v>
      </c>
      <c r="AH45" s="1">
        <v>1085.4056757819601</v>
      </c>
      <c r="AI45" s="1">
        <v>21142.930926565899</v>
      </c>
      <c r="AJ45" s="1">
        <v>213.66866115683001</v>
      </c>
      <c r="AK45" s="1">
        <v>40146.436237707298</v>
      </c>
      <c r="AL45" s="1">
        <v>7834.4926716052796</v>
      </c>
      <c r="AM45" s="1">
        <v>82072.968660332204</v>
      </c>
      <c r="AN45" s="1"/>
      <c r="AO45" s="7" t="s">
        <v>51</v>
      </c>
      <c r="AP45" s="5">
        <f t="shared" si="18"/>
        <v>0.22733962983251119</v>
      </c>
      <c r="AQ45" s="5">
        <f t="shared" si="19"/>
        <v>0.22517704175083536</v>
      </c>
      <c r="AR45" s="5">
        <f t="shared" si="20"/>
        <v>0.22598895786066309</v>
      </c>
      <c r="AS45" s="5">
        <f t="shared" si="21"/>
        <v>0.22638173730654215</v>
      </c>
      <c r="AT45" s="5">
        <f t="shared" si="22"/>
        <v>0.22723679235233285</v>
      </c>
      <c r="AU45" s="5">
        <f t="shared" si="23"/>
        <v>0.22477179464886993</v>
      </c>
      <c r="AV45" s="5">
        <f t="shared" si="24"/>
        <v>0.2245239825582486</v>
      </c>
      <c r="AW45" s="5">
        <f t="shared" si="25"/>
        <v>0.22631998079805032</v>
      </c>
      <c r="AX45" s="5">
        <f t="shared" si="26"/>
        <v>0.22658739179144269</v>
      </c>
      <c r="AY45" s="5">
        <f t="shared" si="27"/>
        <v>0.22667865173005283</v>
      </c>
      <c r="AZ45" s="5">
        <f t="shared" si="28"/>
        <v>0.2266226820714983</v>
      </c>
      <c r="BA45" s="5">
        <f t="shared" si="29"/>
        <v>0.22563894585816935</v>
      </c>
      <c r="BB45" s="5">
        <f t="shared" si="30"/>
        <v>0.22588601501426875</v>
      </c>
      <c r="BC45" s="5">
        <f t="shared" si="31"/>
        <v>0.22896703559405529</v>
      </c>
      <c r="BD45" s="5">
        <f t="shared" si="32"/>
        <v>0.22722694488427186</v>
      </c>
      <c r="BE45" s="5">
        <f t="shared" si="33"/>
        <v>0.2260061171155493</v>
      </c>
      <c r="BF45" s="5">
        <f t="shared" si="34"/>
        <v>0.22310465203873553</v>
      </c>
      <c r="BG45" s="5">
        <f t="shared" si="35"/>
        <v>0.23587377453735062</v>
      </c>
      <c r="BI45" s="7" t="s">
        <v>51</v>
      </c>
      <c r="BJ45" s="5">
        <f t="shared" si="36"/>
        <v>-2.3740341368297613E-2</v>
      </c>
      <c r="BK45" s="5">
        <f t="shared" si="37"/>
        <v>-2.4376031984547786E-2</v>
      </c>
      <c r="BL45" s="5">
        <f t="shared" si="38"/>
        <v>-2.439497616245128E-2</v>
      </c>
      <c r="BM45" s="5">
        <f t="shared" si="39"/>
        <v>-2.5090434038703844E-2</v>
      </c>
      <c r="BN45" s="5">
        <f t="shared" si="40"/>
        <v>-2.5930624688502643E-2</v>
      </c>
      <c r="BO45" s="5">
        <f t="shared" si="41"/>
        <v>-2.2324224403625904E-2</v>
      </c>
      <c r="BP45" s="5">
        <f t="shared" si="42"/>
        <v>-2.5306728263088159E-2</v>
      </c>
      <c r="BQ45" s="5">
        <f t="shared" si="43"/>
        <v>-2.0120961156921479E-2</v>
      </c>
      <c r="BR45" s="5">
        <f t="shared" si="44"/>
        <v>-2.4101053810815596E-2</v>
      </c>
      <c r="BS45" s="5">
        <f t="shared" si="45"/>
        <v>-2.4500932194537528E-2</v>
      </c>
      <c r="BT45" s="5">
        <f t="shared" si="46"/>
        <v>-2.5655875879675601E-2</v>
      </c>
      <c r="BU45" s="5">
        <f t="shared" si="47"/>
        <v>-2.5956361809547298E-2</v>
      </c>
      <c r="BV45" s="5">
        <f t="shared" si="48"/>
        <v>-2.7530450310855818E-2</v>
      </c>
      <c r="BW45" s="5">
        <f t="shared" si="49"/>
        <v>-2.5710551191660116E-2</v>
      </c>
      <c r="BX45" s="5">
        <f t="shared" si="50"/>
        <v>-2.404654437390643E-2</v>
      </c>
      <c r="BY45" s="5">
        <f t="shared" si="51"/>
        <v>-2.6400180827134766E-2</v>
      </c>
      <c r="BZ45" s="5">
        <f t="shared" si="52"/>
        <v>-2.6472451386285459E-2</v>
      </c>
      <c r="CA45" s="5">
        <f t="shared" si="53"/>
        <v>-2.0430178408335421E-2</v>
      </c>
    </row>
    <row r="46" spans="1:79" x14ac:dyDescent="0.25">
      <c r="A46" s="7" t="s">
        <v>52</v>
      </c>
      <c r="B46" s="1">
        <v>59311.1748320591</v>
      </c>
      <c r="C46" s="1">
        <v>113.083780070977</v>
      </c>
      <c r="D46" s="1">
        <v>13.8252519873894</v>
      </c>
      <c r="E46" s="1">
        <v>7005.38717774425</v>
      </c>
      <c r="F46" s="1">
        <v>15235.970545656999</v>
      </c>
      <c r="G46" s="1">
        <v>11315.8694391188</v>
      </c>
      <c r="H46" s="1">
        <v>37.252195231494397</v>
      </c>
      <c r="I46" s="1">
        <v>0.85773148369600405</v>
      </c>
      <c r="J46" s="1">
        <v>3.8429780331564798</v>
      </c>
      <c r="K46" s="1">
        <v>19.6917843911768</v>
      </c>
      <c r="L46" s="1">
        <v>3.27498341576851</v>
      </c>
      <c r="M46" s="1">
        <v>12.281352580376099</v>
      </c>
      <c r="N46" s="1">
        <v>280.74915175441902</v>
      </c>
      <c r="O46" s="1">
        <v>3210.0414345353302</v>
      </c>
      <c r="P46" s="1">
        <v>2.2006287547723099E-6</v>
      </c>
      <c r="Q46" s="1">
        <v>2835.3866288541199</v>
      </c>
      <c r="R46" s="1">
        <v>1065.9549541542599</v>
      </c>
      <c r="S46" s="1">
        <v>125.130231267011</v>
      </c>
      <c r="U46" s="7" t="s">
        <v>52</v>
      </c>
      <c r="V46" s="1">
        <v>23931.096516635502</v>
      </c>
      <c r="W46" s="1">
        <v>31.704776173704499</v>
      </c>
      <c r="X46" s="1">
        <v>5.5433544346301202</v>
      </c>
      <c r="Y46" s="1">
        <v>1583.61254670983</v>
      </c>
      <c r="Z46" s="1">
        <v>3511.8143851886898</v>
      </c>
      <c r="AA46" s="1">
        <v>4060.3359843521998</v>
      </c>
      <c r="AB46" s="1">
        <v>10.8775779561877</v>
      </c>
      <c r="AC46" s="1">
        <v>0.34392017168992201</v>
      </c>
      <c r="AD46" s="1">
        <v>1.54087668173957</v>
      </c>
      <c r="AE46" s="1">
        <v>7.8955890359482002</v>
      </c>
      <c r="AF46" s="1">
        <v>1.3131355328674901</v>
      </c>
      <c r="AG46" s="1">
        <v>4.9243188232307</v>
      </c>
      <c r="AH46" s="1">
        <v>67.673393742980195</v>
      </c>
      <c r="AI46" s="1">
        <v>1138.0646764512001</v>
      </c>
      <c r="AJ46" s="1">
        <v>4.4283871677111298E-7</v>
      </c>
      <c r="AK46" s="1">
        <v>648.38160584041805</v>
      </c>
      <c r="AL46" s="1">
        <v>242.544768247501</v>
      </c>
      <c r="AM46" s="1">
        <v>29.354864129302499</v>
      </c>
      <c r="AN46" s="1"/>
      <c r="AO46" s="7" t="s">
        <v>52</v>
      </c>
      <c r="AP46" s="5">
        <f t="shared" si="18"/>
        <v>0.4034837715556458</v>
      </c>
      <c r="AQ46" s="5">
        <f t="shared" si="19"/>
        <v>0.28036537294566033</v>
      </c>
      <c r="AR46" s="5">
        <f t="shared" si="20"/>
        <v>0.40095865447417878</v>
      </c>
      <c r="AS46" s="5">
        <f t="shared" si="21"/>
        <v>0.22605639153548637</v>
      </c>
      <c r="AT46" s="5">
        <f t="shared" si="22"/>
        <v>0.2304949576178939</v>
      </c>
      <c r="AU46" s="5">
        <f t="shared" si="23"/>
        <v>0.3588178536521176</v>
      </c>
      <c r="AV46" s="5">
        <f t="shared" si="24"/>
        <v>0.29199830744448019</v>
      </c>
      <c r="AW46" s="5">
        <f t="shared" si="25"/>
        <v>0.40096484532426663</v>
      </c>
      <c r="AX46" s="5">
        <f t="shared" si="26"/>
        <v>0.40095901367251663</v>
      </c>
      <c r="AY46" s="5">
        <f t="shared" si="27"/>
        <v>0.40095853575798535</v>
      </c>
      <c r="AZ46" s="5">
        <f t="shared" si="28"/>
        <v>0.40095944502954034</v>
      </c>
      <c r="BA46" s="5">
        <f t="shared" si="29"/>
        <v>0.40095899787936057</v>
      </c>
      <c r="BB46" s="5">
        <f t="shared" si="30"/>
        <v>0.24104576387883961</v>
      </c>
      <c r="BC46" s="5">
        <f t="shared" si="31"/>
        <v>0.35453270609135945</v>
      </c>
      <c r="BD46" s="5" t="str">
        <f t="shared" si="32"/>
        <v/>
      </c>
      <c r="BE46" s="5">
        <f t="shared" si="33"/>
        <v>0.22867484781165523</v>
      </c>
      <c r="BF46" s="5">
        <f t="shared" si="34"/>
        <v>0.22753754021429415</v>
      </c>
      <c r="BG46" s="5">
        <f t="shared" si="35"/>
        <v>0.23459450072191737</v>
      </c>
      <c r="BI46" s="7" t="s">
        <v>52</v>
      </c>
      <c r="BJ46" s="5">
        <f t="shared" si="36"/>
        <v>2.9847069954758126E-3</v>
      </c>
      <c r="BK46" s="5">
        <f t="shared" si="37"/>
        <v>-4.1766204188036627E-4</v>
      </c>
      <c r="BL46" s="5">
        <f t="shared" si="38"/>
        <v>2.5253553268435227E-3</v>
      </c>
      <c r="BM46" s="5">
        <f t="shared" si="39"/>
        <v>-1.6908155149762426E-2</v>
      </c>
      <c r="BN46" s="5">
        <f t="shared" si="40"/>
        <v>-1.5502907343649671E-2</v>
      </c>
      <c r="BO46" s="5">
        <f t="shared" si="41"/>
        <v>2.0044668290259142E-3</v>
      </c>
      <c r="BP46" s="5">
        <f t="shared" si="42"/>
        <v>1.3163943530998244E-3</v>
      </c>
      <c r="BQ46" s="5">
        <f t="shared" si="43"/>
        <v>2.5495415048100022E-3</v>
      </c>
      <c r="BR46" s="5">
        <f t="shared" si="44"/>
        <v>2.5325199269681793E-3</v>
      </c>
      <c r="BS46" s="5">
        <f t="shared" si="45"/>
        <v>2.5252224197945209E-3</v>
      </c>
      <c r="BT46" s="5">
        <f t="shared" si="46"/>
        <v>2.5295712686912034E-3</v>
      </c>
      <c r="BU46" s="5">
        <f t="shared" si="47"/>
        <v>2.5269373436604546E-3</v>
      </c>
      <c r="BV46" s="5">
        <f t="shared" si="48"/>
        <v>-1.2918633549307196E-2</v>
      </c>
      <c r="BW46" s="5">
        <f t="shared" si="49"/>
        <v>1.7314047123897403E-3</v>
      </c>
      <c r="BX46" s="5" t="str">
        <f t="shared" si="50"/>
        <v/>
      </c>
      <c r="BY46" s="5">
        <f t="shared" si="51"/>
        <v>-1.6745075250294724E-2</v>
      </c>
      <c r="BZ46" s="5">
        <f t="shared" si="52"/>
        <v>-1.7024844423702886E-2</v>
      </c>
      <c r="CA46" s="5">
        <f t="shared" si="53"/>
        <v>-1.4798494620589244E-2</v>
      </c>
    </row>
    <row r="47" spans="1:79" x14ac:dyDescent="0.25">
      <c r="A47" s="7" t="s">
        <v>53</v>
      </c>
      <c r="B47" s="1">
        <v>41968.549005567504</v>
      </c>
      <c r="C47" s="1">
        <v>91885.557981628095</v>
      </c>
      <c r="D47" s="1">
        <v>10396.581616261001</v>
      </c>
      <c r="E47" s="1">
        <v>79138.142466492602</v>
      </c>
      <c r="F47" s="1">
        <v>65726.869267563598</v>
      </c>
      <c r="G47" s="1">
        <v>115519.52493370599</v>
      </c>
      <c r="H47" s="1">
        <v>41660.8224316743</v>
      </c>
      <c r="I47" s="1">
        <v>24107.5887565874</v>
      </c>
      <c r="J47" s="1">
        <v>26385.0850474695</v>
      </c>
      <c r="K47" s="1">
        <v>47301.023080016799</v>
      </c>
      <c r="L47" s="1">
        <v>10055.3565265667</v>
      </c>
      <c r="M47" s="1">
        <v>17657.573019775198</v>
      </c>
      <c r="N47" s="1">
        <v>20775.683224089698</v>
      </c>
      <c r="O47" s="1">
        <v>41773.892167438498</v>
      </c>
      <c r="P47" s="1">
        <v>2205.1791160841099</v>
      </c>
      <c r="Q47" s="1">
        <v>163276.00311987399</v>
      </c>
      <c r="R47" s="1">
        <v>39157.916671785701</v>
      </c>
      <c r="S47" s="1">
        <v>220603.91707705299</v>
      </c>
      <c r="U47" s="7" t="s">
        <v>53</v>
      </c>
      <c r="V47" s="1">
        <v>7814.6716343009102</v>
      </c>
      <c r="W47" s="1">
        <v>16829.353393555401</v>
      </c>
      <c r="X47" s="1">
        <v>1882.65040043417</v>
      </c>
      <c r="Y47" s="1">
        <v>11987.8489421057</v>
      </c>
      <c r="Z47" s="1">
        <v>10473.8598319089</v>
      </c>
      <c r="AA47" s="1">
        <v>18607.8206078646</v>
      </c>
      <c r="AB47" s="1">
        <v>7326.7678533244998</v>
      </c>
      <c r="AC47" s="1">
        <v>4319.3604659088596</v>
      </c>
      <c r="AD47" s="1">
        <v>4734.4303995054097</v>
      </c>
      <c r="AE47" s="1">
        <v>8380.4324239528505</v>
      </c>
      <c r="AF47" s="1">
        <v>1785.4928855640201</v>
      </c>
      <c r="AG47" s="1">
        <v>2975.45025448659</v>
      </c>
      <c r="AH47" s="1">
        <v>3402.4597123230801</v>
      </c>
      <c r="AI47" s="1">
        <v>8026.0511580674201</v>
      </c>
      <c r="AJ47" s="1">
        <v>404.62526845819002</v>
      </c>
      <c r="AK47" s="1">
        <v>26375.2743306146</v>
      </c>
      <c r="AL47" s="1">
        <v>6074.8244708022603</v>
      </c>
      <c r="AM47" s="1">
        <v>32010.9960068449</v>
      </c>
      <c r="AN47" s="1"/>
      <c r="AO47" s="7" t="s">
        <v>53</v>
      </c>
      <c r="AP47" s="5">
        <f t="shared" si="18"/>
        <v>0.18620304536295082</v>
      </c>
      <c r="AQ47" s="5">
        <f t="shared" si="19"/>
        <v>0.18315558792079509</v>
      </c>
      <c r="AR47" s="5">
        <f t="shared" si="20"/>
        <v>0.1810835974672261</v>
      </c>
      <c r="AS47" s="5">
        <f t="shared" si="21"/>
        <v>0.15148003944092323</v>
      </c>
      <c r="AT47" s="5">
        <f t="shared" si="22"/>
        <v>0.15935430895501027</v>
      </c>
      <c r="AU47" s="5">
        <f t="shared" si="23"/>
        <v>0.16107944192588397</v>
      </c>
      <c r="AV47" s="5">
        <f t="shared" si="24"/>
        <v>0.17586709588704694</v>
      </c>
      <c r="AW47" s="5">
        <f t="shared" si="25"/>
        <v>0.1791701571451684</v>
      </c>
      <c r="AX47" s="5">
        <f t="shared" si="26"/>
        <v>0.17943585897061462</v>
      </c>
      <c r="AY47" s="5">
        <f t="shared" si="27"/>
        <v>0.17717232901656457</v>
      </c>
      <c r="AZ47" s="5">
        <f t="shared" si="28"/>
        <v>0.17756634295826987</v>
      </c>
      <c r="BA47" s="5">
        <f t="shared" si="29"/>
        <v>0.16850844966940259</v>
      </c>
      <c r="BB47" s="5">
        <f t="shared" si="30"/>
        <v>0.16377125486674152</v>
      </c>
      <c r="BC47" s="5">
        <f t="shared" si="31"/>
        <v>0.19213079609382167</v>
      </c>
      <c r="BD47" s="5">
        <f t="shared" si="32"/>
        <v>0.18348861800247379</v>
      </c>
      <c r="BE47" s="5">
        <f t="shared" si="33"/>
        <v>0.16153797145101842</v>
      </c>
      <c r="BF47" s="5">
        <f t="shared" si="34"/>
        <v>0.15513655952946367</v>
      </c>
      <c r="BG47" s="5">
        <f t="shared" si="35"/>
        <v>0.14510619952257708</v>
      </c>
      <c r="BI47" s="7" t="s">
        <v>53</v>
      </c>
      <c r="BJ47" s="5">
        <f t="shared" si="36"/>
        <v>-1.4368857611846418E-2</v>
      </c>
      <c r="BK47" s="5">
        <f t="shared" si="37"/>
        <v>-1.1292216660102482E-2</v>
      </c>
      <c r="BL47" s="5">
        <f t="shared" si="38"/>
        <v>-1.1212937805943561E-2</v>
      </c>
      <c r="BM47" s="5">
        <f t="shared" si="39"/>
        <v>-8.6559359789848203E-3</v>
      </c>
      <c r="BN47" s="5">
        <f t="shared" si="40"/>
        <v>-1.1266905067779937E-2</v>
      </c>
      <c r="BO47" s="5">
        <f t="shared" si="41"/>
        <v>-1.2842736692287873E-2</v>
      </c>
      <c r="BP47" s="5">
        <f t="shared" si="42"/>
        <v>-1.1192849487419733E-2</v>
      </c>
      <c r="BQ47" s="5">
        <f t="shared" si="43"/>
        <v>-1.1222424332243131E-2</v>
      </c>
      <c r="BR47" s="5">
        <f t="shared" si="44"/>
        <v>-1.1340989929309384E-2</v>
      </c>
      <c r="BS47" s="5">
        <f t="shared" si="45"/>
        <v>-1.1475887365471039E-2</v>
      </c>
      <c r="BT47" s="5">
        <f t="shared" si="46"/>
        <v>-1.1679814229798404E-2</v>
      </c>
      <c r="BU47" s="5">
        <f t="shared" si="47"/>
        <v>-1.4872113875460249E-2</v>
      </c>
      <c r="BV47" s="5">
        <f t="shared" si="48"/>
        <v>-1.0731802799162049E-2</v>
      </c>
      <c r="BW47" s="5">
        <f t="shared" si="49"/>
        <v>-1.1848052582921502E-2</v>
      </c>
      <c r="BX47" s="5">
        <f t="shared" si="50"/>
        <v>-1.1109489646900323E-2</v>
      </c>
      <c r="BY47" s="5">
        <f t="shared" si="51"/>
        <v>-1.6054395030640708E-2</v>
      </c>
      <c r="BZ47" s="5">
        <f t="shared" si="52"/>
        <v>-1.643260354306399E-2</v>
      </c>
      <c r="CA47" s="5">
        <f t="shared" si="53"/>
        <v>-1.7451378598101353E-2</v>
      </c>
    </row>
    <row r="50" spans="1:36" x14ac:dyDescent="0.25">
      <c r="Y50" s="32"/>
      <c r="AB50" s="32"/>
      <c r="AC50" s="32"/>
      <c r="AD50" s="32"/>
      <c r="AE50" s="32"/>
      <c r="AF50" s="32"/>
      <c r="AG50" s="32"/>
      <c r="AH50" s="32"/>
      <c r="AJ50" s="32"/>
    </row>
    <row r="51" spans="1:36" ht="18.75" x14ac:dyDescent="0.3">
      <c r="A51" s="23" t="s">
        <v>105</v>
      </c>
      <c r="I51" s="13" t="s">
        <v>78</v>
      </c>
      <c r="J51" s="14">
        <v>50000</v>
      </c>
    </row>
    <row r="52" spans="1:36" x14ac:dyDescent="0.25">
      <c r="A52" s="12" t="s">
        <v>75</v>
      </c>
      <c r="D52" s="7" t="s">
        <v>16</v>
      </c>
      <c r="E52" s="7" t="s">
        <v>74</v>
      </c>
      <c r="F52" s="7" t="s">
        <v>16</v>
      </c>
      <c r="G52" s="7" t="s">
        <v>74</v>
      </c>
      <c r="H52" s="7" t="s">
        <v>75</v>
      </c>
      <c r="I52" s="7" t="s">
        <v>53</v>
      </c>
      <c r="J52" s="7" t="s">
        <v>76</v>
      </c>
      <c r="K52" s="7" t="s">
        <v>77</v>
      </c>
      <c r="L52" s="7" t="s">
        <v>76</v>
      </c>
      <c r="U52" s="32"/>
      <c r="AD52" s="32"/>
    </row>
    <row r="53" spans="1:36" x14ac:dyDescent="0.25">
      <c r="A53" s="7" t="b">
        <v>1</v>
      </c>
      <c r="B53" s="7">
        <v>1</v>
      </c>
      <c r="C53" s="7">
        <v>1</v>
      </c>
      <c r="D53" s="1">
        <f ca="1">INDIRECT(ADDRESS(C53+4,B53+1,,,))</f>
        <v>29021.437127502901</v>
      </c>
      <c r="E53" s="1">
        <f ca="1">INDIRECT(ADDRESS(C53+27,B53+1,,,))</f>
        <v>18265.897884245602</v>
      </c>
      <c r="F53" s="1">
        <f t="shared" ref="F53:F116" si="54">IF($A53,0,IF($C53&lt;20,D53,0))</f>
        <v>0</v>
      </c>
      <c r="G53" s="1" t="str">
        <f t="shared" ref="G53:G116" si="55">IF($A53,"",IF($C53&lt;20,D53-E53,""))</f>
        <v/>
      </c>
      <c r="H53" s="1">
        <f t="shared" ref="H53:H116" ca="1" si="56">IF(A53,D53,"")</f>
        <v>29021.437127502901</v>
      </c>
      <c r="I53" s="1" t="str">
        <f t="shared" ref="I53:I116" si="57">IF(C53=20,D53,"")</f>
        <v/>
      </c>
      <c r="J53" s="6">
        <f ca="1">INDIRECT(ADDRESS(C53+27,B53+61,,,))</f>
        <v>-5.1770565041403781E-2</v>
      </c>
      <c r="K53" s="5" t="str">
        <f t="shared" ref="K53:K116" si="58">IF(F53&gt;criteriaUK,(D53-E53)/D53,"")</f>
        <v/>
      </c>
      <c r="L53" s="5" t="str">
        <f>IF(K53&lt;&gt;"",J53,"")</f>
        <v/>
      </c>
    </row>
    <row r="54" spans="1:36" x14ac:dyDescent="0.25">
      <c r="B54" s="7">
        <v>1</v>
      </c>
      <c r="C54" s="7">
        <v>2</v>
      </c>
      <c r="D54" s="1">
        <f t="shared" ref="D54:D117" ca="1" si="59">INDIRECT(ADDRESS(C54+4,B54+1,,,))</f>
        <v>21615.593171716399</v>
      </c>
      <c r="E54" s="1">
        <f t="shared" ref="E54:E117" ca="1" si="60">INDIRECT(ADDRESS(C54+27,B54+1,,,))</f>
        <v>15702.7285315708</v>
      </c>
      <c r="F54" s="1">
        <f t="shared" ca="1" si="54"/>
        <v>21615.593171716399</v>
      </c>
      <c r="G54" s="1">
        <f t="shared" ca="1" si="55"/>
        <v>5912.864640145599</v>
      </c>
      <c r="H54" s="1" t="str">
        <f t="shared" si="56"/>
        <v/>
      </c>
      <c r="I54" s="1" t="str">
        <f t="shared" si="57"/>
        <v/>
      </c>
      <c r="J54" s="6">
        <f t="shared" ref="J54:J117" ca="1" si="61">INDIRECT(ADDRESS(C54+27,B54+61,,,))</f>
        <v>-5.4989607491687659E-3</v>
      </c>
      <c r="K54" s="5" t="str">
        <f t="shared" ca="1" si="58"/>
        <v/>
      </c>
      <c r="L54" s="5" t="str">
        <f t="shared" ref="L54:L117" ca="1" si="62">IF(K54&lt;&gt;"",J54,"")</f>
        <v/>
      </c>
    </row>
    <row r="55" spans="1:36" x14ac:dyDescent="0.25">
      <c r="B55" s="7">
        <v>1</v>
      </c>
      <c r="C55" s="7">
        <v>3</v>
      </c>
      <c r="D55" s="1">
        <f t="shared" ca="1" si="59"/>
        <v>1171.24825261767</v>
      </c>
      <c r="E55" s="1">
        <f t="shared" ca="1" si="60"/>
        <v>853.09162989587401</v>
      </c>
      <c r="F55" s="1">
        <f t="shared" ca="1" si="54"/>
        <v>1171.24825261767</v>
      </c>
      <c r="G55" s="1">
        <f t="shared" ca="1" si="55"/>
        <v>318.156622721796</v>
      </c>
      <c r="H55" s="1" t="str">
        <f t="shared" si="56"/>
        <v/>
      </c>
      <c r="I55" s="1" t="str">
        <f t="shared" si="57"/>
        <v/>
      </c>
      <c r="J55" s="6">
        <f t="shared" ca="1" si="61"/>
        <v>-8.7606669469451025E-3</v>
      </c>
      <c r="K55" s="5" t="str">
        <f t="shared" ca="1" si="58"/>
        <v/>
      </c>
      <c r="L55" s="5" t="str">
        <f t="shared" ca="1" si="62"/>
        <v/>
      </c>
    </row>
    <row r="56" spans="1:36" x14ac:dyDescent="0.25">
      <c r="B56" s="7">
        <v>1</v>
      </c>
      <c r="C56" s="7">
        <v>4</v>
      </c>
      <c r="D56" s="1">
        <f t="shared" ca="1" si="59"/>
        <v>2157.7506835306499</v>
      </c>
      <c r="E56" s="1">
        <f t="shared" ca="1" si="60"/>
        <v>1486.79071979951</v>
      </c>
      <c r="F56" s="1">
        <f t="shared" ca="1" si="54"/>
        <v>2157.7506835306499</v>
      </c>
      <c r="G56" s="1">
        <f t="shared" ca="1" si="55"/>
        <v>670.95996373113985</v>
      </c>
      <c r="H56" s="1" t="str">
        <f t="shared" si="56"/>
        <v/>
      </c>
      <c r="I56" s="1" t="str">
        <f t="shared" si="57"/>
        <v/>
      </c>
      <c r="J56" s="6">
        <f t="shared" ca="1" si="61"/>
        <v>2.3920748757321766E-2</v>
      </c>
      <c r="K56" s="5" t="str">
        <f t="shared" ca="1" si="58"/>
        <v/>
      </c>
      <c r="L56" s="5" t="str">
        <f t="shared" ca="1" si="62"/>
        <v/>
      </c>
    </row>
    <row r="57" spans="1:36" x14ac:dyDescent="0.25">
      <c r="B57" s="7">
        <v>1</v>
      </c>
      <c r="C57" s="7">
        <v>5</v>
      </c>
      <c r="D57" s="1">
        <f t="shared" ca="1" si="59"/>
        <v>32270.668929826599</v>
      </c>
      <c r="E57" s="1">
        <f t="shared" ca="1" si="60"/>
        <v>24638.120165049899</v>
      </c>
      <c r="F57" s="1">
        <f t="shared" ca="1" si="54"/>
        <v>32270.668929826599</v>
      </c>
      <c r="G57" s="1">
        <f t="shared" ca="1" si="55"/>
        <v>7632.5487647767004</v>
      </c>
      <c r="H57" s="1" t="str">
        <f t="shared" si="56"/>
        <v/>
      </c>
      <c r="I57" s="1" t="str">
        <f t="shared" si="57"/>
        <v/>
      </c>
      <c r="J57" s="6">
        <f t="shared" ca="1" si="61"/>
        <v>-1.4474688828959609E-2</v>
      </c>
      <c r="K57" s="5" t="str">
        <f t="shared" ca="1" si="58"/>
        <v/>
      </c>
      <c r="L57" s="5" t="str">
        <f t="shared" ca="1" si="62"/>
        <v/>
      </c>
    </row>
    <row r="58" spans="1:36" x14ac:dyDescent="0.25">
      <c r="B58" s="7">
        <v>1</v>
      </c>
      <c r="C58" s="7">
        <v>6</v>
      </c>
      <c r="D58" s="1">
        <f t="shared" ca="1" si="59"/>
        <v>4306.7157632721201</v>
      </c>
      <c r="E58" s="1">
        <f t="shared" ca="1" si="60"/>
        <v>3270.3547397898401</v>
      </c>
      <c r="F58" s="1">
        <f t="shared" ca="1" si="54"/>
        <v>4306.7157632721201</v>
      </c>
      <c r="G58" s="1">
        <f t="shared" ca="1" si="55"/>
        <v>1036.36102348228</v>
      </c>
      <c r="H58" s="1" t="str">
        <f t="shared" si="56"/>
        <v/>
      </c>
      <c r="I58" s="1" t="str">
        <f t="shared" si="57"/>
        <v/>
      </c>
      <c r="J58" s="6">
        <f t="shared" ca="1" si="61"/>
        <v>-4.2652431022155036E-3</v>
      </c>
      <c r="K58" s="5" t="str">
        <f t="shared" ca="1" si="58"/>
        <v/>
      </c>
      <c r="L58" s="5" t="str">
        <f t="shared" ca="1" si="62"/>
        <v/>
      </c>
    </row>
    <row r="59" spans="1:36" x14ac:dyDescent="0.25">
      <c r="B59" s="7">
        <v>1</v>
      </c>
      <c r="C59" s="7">
        <v>7</v>
      </c>
      <c r="D59" s="1">
        <f t="shared" ca="1" si="59"/>
        <v>3691.4424558887599</v>
      </c>
      <c r="E59" s="1">
        <f t="shared" ca="1" si="60"/>
        <v>2594.9985032341101</v>
      </c>
      <c r="F59" s="1">
        <f t="shared" ca="1" si="54"/>
        <v>3691.4424558887599</v>
      </c>
      <c r="G59" s="1">
        <f t="shared" ca="1" si="55"/>
        <v>1096.4439526546498</v>
      </c>
      <c r="H59" s="1" t="str">
        <f t="shared" si="56"/>
        <v/>
      </c>
      <c r="I59" s="1" t="str">
        <f t="shared" si="57"/>
        <v/>
      </c>
      <c r="J59" s="6">
        <f t="shared" ca="1" si="61"/>
        <v>-7.5214758296838448E-3</v>
      </c>
      <c r="K59" s="5" t="str">
        <f t="shared" ca="1" si="58"/>
        <v/>
      </c>
      <c r="L59" s="5" t="str">
        <f t="shared" ca="1" si="62"/>
        <v/>
      </c>
    </row>
    <row r="60" spans="1:36" x14ac:dyDescent="0.25">
      <c r="B60" s="7">
        <v>1</v>
      </c>
      <c r="C60" s="7">
        <v>8</v>
      </c>
      <c r="D60" s="1">
        <f t="shared" ca="1" si="59"/>
        <v>1646.3052090537999</v>
      </c>
      <c r="E60" s="1">
        <f t="shared" ca="1" si="60"/>
        <v>1780.0879511179801</v>
      </c>
      <c r="F60" s="1">
        <f t="shared" ca="1" si="54"/>
        <v>1646.3052090537999</v>
      </c>
      <c r="G60" s="1">
        <f t="shared" ca="1" si="55"/>
        <v>-133.78274206418018</v>
      </c>
      <c r="H60" s="1" t="str">
        <f t="shared" si="56"/>
        <v/>
      </c>
      <c r="I60" s="1" t="str">
        <f t="shared" si="57"/>
        <v/>
      </c>
      <c r="J60" s="6">
        <f t="shared" ca="1" si="61"/>
        <v>-1.5661091611619885E-2</v>
      </c>
      <c r="K60" s="5" t="str">
        <f t="shared" ca="1" si="58"/>
        <v/>
      </c>
      <c r="L60" s="5" t="str">
        <f t="shared" ca="1" si="62"/>
        <v/>
      </c>
      <c r="V60" s="32"/>
      <c r="Z60" s="32"/>
      <c r="AH60" s="32"/>
    </row>
    <row r="61" spans="1:36" x14ac:dyDescent="0.25">
      <c r="B61" s="7">
        <v>1</v>
      </c>
      <c r="C61" s="7">
        <v>9</v>
      </c>
      <c r="D61" s="1">
        <f t="shared" ca="1" si="59"/>
        <v>3174.6055362571701</v>
      </c>
      <c r="E61" s="1">
        <f t="shared" ca="1" si="60"/>
        <v>4473.8060164874696</v>
      </c>
      <c r="F61" s="1">
        <f t="shared" ca="1" si="54"/>
        <v>3174.6055362571701</v>
      </c>
      <c r="G61" s="1">
        <f t="shared" ca="1" si="55"/>
        <v>-1299.2004802302995</v>
      </c>
      <c r="H61" s="1" t="str">
        <f t="shared" si="56"/>
        <v/>
      </c>
      <c r="I61" s="1" t="str">
        <f t="shared" si="57"/>
        <v/>
      </c>
      <c r="J61" s="6">
        <f t="shared" ca="1" si="61"/>
        <v>-8.5250767408462186E-2</v>
      </c>
      <c r="K61" s="5" t="str">
        <f t="shared" ca="1" si="58"/>
        <v/>
      </c>
      <c r="L61" s="5" t="str">
        <f t="shared" ca="1" si="62"/>
        <v/>
      </c>
      <c r="V61" s="32"/>
      <c r="Z61" s="32"/>
      <c r="AH61" s="32"/>
    </row>
    <row r="62" spans="1:36" x14ac:dyDescent="0.25">
      <c r="B62" s="7">
        <v>1</v>
      </c>
      <c r="C62" s="7">
        <v>10</v>
      </c>
      <c r="D62" s="1">
        <f t="shared" ca="1" si="59"/>
        <v>2228.2127942381198</v>
      </c>
      <c r="E62" s="1">
        <f t="shared" ca="1" si="60"/>
        <v>3258.0855924591001</v>
      </c>
      <c r="F62" s="1">
        <f t="shared" ca="1" si="54"/>
        <v>2228.2127942381198</v>
      </c>
      <c r="G62" s="1">
        <f t="shared" ca="1" si="55"/>
        <v>-1029.8727982209803</v>
      </c>
      <c r="H62" s="1" t="str">
        <f t="shared" si="56"/>
        <v/>
      </c>
      <c r="I62" s="1" t="str">
        <f t="shared" si="57"/>
        <v/>
      </c>
      <c r="J62" s="6">
        <f t="shared" ca="1" si="61"/>
        <v>4.6159673130004696E-3</v>
      </c>
      <c r="K62" s="5" t="str">
        <f t="shared" ca="1" si="58"/>
        <v/>
      </c>
      <c r="L62" s="5" t="str">
        <f t="shared" ca="1" si="62"/>
        <v/>
      </c>
      <c r="V62" s="32"/>
      <c r="Z62" s="32"/>
      <c r="AH62" s="32"/>
    </row>
    <row r="63" spans="1:36" x14ac:dyDescent="0.25">
      <c r="B63" s="7">
        <v>1</v>
      </c>
      <c r="C63" s="7">
        <v>11</v>
      </c>
      <c r="D63" s="1">
        <f t="shared" ca="1" si="59"/>
        <v>113.074779239574</v>
      </c>
      <c r="E63" s="1">
        <f t="shared" ca="1" si="60"/>
        <v>83.3046970331539</v>
      </c>
      <c r="F63" s="1">
        <f t="shared" ca="1" si="54"/>
        <v>113.074779239574</v>
      </c>
      <c r="G63" s="1">
        <f t="shared" ca="1" si="55"/>
        <v>29.770082206420099</v>
      </c>
      <c r="H63" s="1" t="str">
        <f t="shared" si="56"/>
        <v/>
      </c>
      <c r="I63" s="1" t="str">
        <f t="shared" si="57"/>
        <v/>
      </c>
      <c r="J63" s="6">
        <f t="shared" ca="1" si="61"/>
        <v>2.0374937000521301E-2</v>
      </c>
      <c r="K63" s="5" t="str">
        <f t="shared" ca="1" si="58"/>
        <v/>
      </c>
      <c r="L63" s="5" t="str">
        <f t="shared" ca="1" si="62"/>
        <v/>
      </c>
      <c r="Z63" s="32"/>
      <c r="AH63" s="32"/>
      <c r="AJ63" s="32"/>
    </row>
    <row r="64" spans="1:36" x14ac:dyDescent="0.25">
      <c r="B64" s="7">
        <v>1</v>
      </c>
      <c r="C64" s="7">
        <v>12</v>
      </c>
      <c r="D64" s="1">
        <f t="shared" ca="1" si="59"/>
        <v>1182.0182364387299</v>
      </c>
      <c r="E64" s="1">
        <f t="shared" ca="1" si="60"/>
        <v>880.18389168872397</v>
      </c>
      <c r="F64" s="1">
        <f t="shared" ca="1" si="54"/>
        <v>1182.0182364387299</v>
      </c>
      <c r="G64" s="1">
        <f t="shared" ca="1" si="55"/>
        <v>301.83434475000593</v>
      </c>
      <c r="H64" s="1" t="str">
        <f t="shared" si="56"/>
        <v/>
      </c>
      <c r="I64" s="1" t="str">
        <f t="shared" si="57"/>
        <v/>
      </c>
      <c r="J64" s="6">
        <f t="shared" ca="1" si="61"/>
        <v>-1.0048510238427726E-3</v>
      </c>
      <c r="K64" s="5" t="str">
        <f t="shared" ca="1" si="58"/>
        <v/>
      </c>
      <c r="L64" s="5" t="str">
        <f t="shared" ca="1" si="62"/>
        <v/>
      </c>
      <c r="Z64" s="32"/>
      <c r="AH64" s="32"/>
      <c r="AJ64" s="32"/>
    </row>
    <row r="65" spans="1:34" x14ac:dyDescent="0.25">
      <c r="B65" s="7">
        <v>1</v>
      </c>
      <c r="C65" s="7">
        <v>13</v>
      </c>
      <c r="D65" s="1">
        <f t="shared" ca="1" si="59"/>
        <v>572.54372623778102</v>
      </c>
      <c r="E65" s="1">
        <f t="shared" ca="1" si="60"/>
        <v>448.38800154490701</v>
      </c>
      <c r="F65" s="1">
        <f t="shared" ca="1" si="54"/>
        <v>572.54372623778102</v>
      </c>
      <c r="G65" s="1">
        <f t="shared" ca="1" si="55"/>
        <v>124.155724692874</v>
      </c>
      <c r="H65" s="1" t="str">
        <f t="shared" si="56"/>
        <v/>
      </c>
      <c r="I65" s="1" t="str">
        <f t="shared" si="57"/>
        <v/>
      </c>
      <c r="J65" s="6">
        <f t="shared" ca="1" si="61"/>
        <v>-2.8318579010345394E-4</v>
      </c>
      <c r="K65" s="5" t="str">
        <f t="shared" ca="1" si="58"/>
        <v/>
      </c>
      <c r="L65" s="5" t="str">
        <f t="shared" ca="1" si="62"/>
        <v/>
      </c>
    </row>
    <row r="66" spans="1:34" x14ac:dyDescent="0.25">
      <c r="B66" s="7">
        <v>1</v>
      </c>
      <c r="C66" s="7">
        <v>14</v>
      </c>
      <c r="D66" s="1">
        <f t="shared" ca="1" si="59"/>
        <v>88.412954295452707</v>
      </c>
      <c r="E66" s="1">
        <f t="shared" ca="1" si="60"/>
        <v>56.851553197366599</v>
      </c>
      <c r="F66" s="1">
        <f t="shared" ca="1" si="54"/>
        <v>88.412954295452707</v>
      </c>
      <c r="G66" s="1">
        <f t="shared" ca="1" si="55"/>
        <v>31.561401098086108</v>
      </c>
      <c r="H66" s="1" t="str">
        <f t="shared" si="56"/>
        <v/>
      </c>
      <c r="I66" s="1" t="str">
        <f t="shared" si="57"/>
        <v/>
      </c>
      <c r="J66" s="6">
        <f t="shared" ca="1" si="61"/>
        <v>-1.3928374321581704E-3</v>
      </c>
      <c r="K66" s="5" t="str">
        <f t="shared" ca="1" si="58"/>
        <v/>
      </c>
      <c r="L66" s="5" t="str">
        <f t="shared" ca="1" si="62"/>
        <v/>
      </c>
    </row>
    <row r="67" spans="1:34" x14ac:dyDescent="0.25">
      <c r="B67" s="7">
        <v>1</v>
      </c>
      <c r="C67" s="7">
        <v>15</v>
      </c>
      <c r="D67" s="1">
        <f t="shared" ca="1" si="59"/>
        <v>50.3823072154416</v>
      </c>
      <c r="E67" s="1">
        <f t="shared" ca="1" si="60"/>
        <v>39.2482078834052</v>
      </c>
      <c r="F67" s="1">
        <f t="shared" ca="1" si="54"/>
        <v>50.3823072154416</v>
      </c>
      <c r="G67" s="1">
        <f t="shared" ca="1" si="55"/>
        <v>11.134099332036399</v>
      </c>
      <c r="H67" s="1" t="str">
        <f t="shared" si="56"/>
        <v/>
      </c>
      <c r="I67" s="1" t="str">
        <f t="shared" si="57"/>
        <v/>
      </c>
      <c r="J67" s="6">
        <f t="shared" ca="1" si="61"/>
        <v>-1.9043335981256512E-3</v>
      </c>
      <c r="K67" s="5" t="str">
        <f t="shared" ca="1" si="58"/>
        <v/>
      </c>
      <c r="L67" s="5" t="str">
        <f t="shared" ca="1" si="62"/>
        <v/>
      </c>
    </row>
    <row r="68" spans="1:34" x14ac:dyDescent="0.25">
      <c r="B68" s="7">
        <v>1</v>
      </c>
      <c r="C68" s="7">
        <v>16</v>
      </c>
      <c r="D68" s="1">
        <f t="shared" ca="1" si="59"/>
        <v>10130.336710338501</v>
      </c>
      <c r="E68" s="1">
        <f t="shared" ca="1" si="60"/>
        <v>7684.2370708155004</v>
      </c>
      <c r="F68" s="1">
        <f t="shared" ca="1" si="54"/>
        <v>10130.336710338501</v>
      </c>
      <c r="G68" s="1">
        <f t="shared" ca="1" si="55"/>
        <v>2446.0996395230004</v>
      </c>
      <c r="H68" s="1" t="str">
        <f t="shared" si="56"/>
        <v/>
      </c>
      <c r="I68" s="1" t="str">
        <f t="shared" si="57"/>
        <v/>
      </c>
      <c r="J68" s="6">
        <f t="shared" ca="1" si="61"/>
        <v>-3.0520671607699199E-2</v>
      </c>
      <c r="K68" s="5" t="str">
        <f t="shared" ca="1" si="58"/>
        <v/>
      </c>
      <c r="L68" s="5" t="str">
        <f t="shared" ca="1" si="62"/>
        <v/>
      </c>
      <c r="AH68" s="32"/>
    </row>
    <row r="69" spans="1:34" x14ac:dyDescent="0.25">
      <c r="B69" s="7">
        <v>1</v>
      </c>
      <c r="C69" s="7">
        <v>17</v>
      </c>
      <c r="D69" s="1">
        <f t="shared" ca="1" si="59"/>
        <v>365.81179178321997</v>
      </c>
      <c r="E69" s="1">
        <f t="shared" ca="1" si="60"/>
        <v>272.67384770901998</v>
      </c>
      <c r="F69" s="1">
        <f t="shared" ca="1" si="54"/>
        <v>365.81179178321997</v>
      </c>
      <c r="G69" s="1">
        <f t="shared" ca="1" si="55"/>
        <v>93.137944074199993</v>
      </c>
      <c r="H69" s="1" t="str">
        <f t="shared" si="56"/>
        <v/>
      </c>
      <c r="I69" s="1" t="str">
        <f t="shared" si="57"/>
        <v/>
      </c>
      <c r="J69" s="6">
        <f t="shared" ca="1" si="61"/>
        <v>-2.830305138843859E-2</v>
      </c>
      <c r="K69" s="5" t="str">
        <f t="shared" ca="1" si="58"/>
        <v/>
      </c>
      <c r="L69" s="5" t="str">
        <f t="shared" ca="1" si="62"/>
        <v/>
      </c>
    </row>
    <row r="70" spans="1:34" x14ac:dyDescent="0.25">
      <c r="B70" s="7">
        <v>1</v>
      </c>
      <c r="C70" s="7">
        <v>18</v>
      </c>
      <c r="D70" s="1">
        <f t="shared" ca="1" si="59"/>
        <v>11448.031797903801</v>
      </c>
      <c r="E70" s="1">
        <f t="shared" ca="1" si="60"/>
        <v>8803.1019856647999</v>
      </c>
      <c r="F70" s="1">
        <f t="shared" ca="1" si="54"/>
        <v>11448.031797903801</v>
      </c>
      <c r="G70" s="1">
        <f t="shared" ca="1" si="55"/>
        <v>2644.929812239001</v>
      </c>
      <c r="H70" s="1" t="str">
        <f t="shared" si="56"/>
        <v/>
      </c>
      <c r="I70" s="1" t="str">
        <f t="shared" si="57"/>
        <v/>
      </c>
      <c r="J70" s="6">
        <f t="shared" ca="1" si="61"/>
        <v>-2.3740341368297613E-2</v>
      </c>
      <c r="K70" s="5" t="str">
        <f t="shared" ca="1" si="58"/>
        <v/>
      </c>
      <c r="L70" s="5" t="str">
        <f t="shared" ca="1" si="62"/>
        <v/>
      </c>
    </row>
    <row r="71" spans="1:34" x14ac:dyDescent="0.25">
      <c r="B71" s="7">
        <v>1</v>
      </c>
      <c r="C71" s="7">
        <v>19</v>
      </c>
      <c r="D71" s="1">
        <f t="shared" ca="1" si="59"/>
        <v>104755.887706262</v>
      </c>
      <c r="E71" s="1">
        <f t="shared" ca="1" si="60"/>
        <v>59311.1748320591</v>
      </c>
      <c r="F71" s="1">
        <f t="shared" ca="1" si="54"/>
        <v>104755.887706262</v>
      </c>
      <c r="G71" s="1">
        <f t="shared" ca="1" si="55"/>
        <v>45444.712874202902</v>
      </c>
      <c r="H71" s="1" t="str">
        <f t="shared" si="56"/>
        <v/>
      </c>
      <c r="I71" s="1" t="str">
        <f t="shared" si="57"/>
        <v/>
      </c>
      <c r="J71" s="6">
        <f t="shared" ca="1" si="61"/>
        <v>2.9847069954758126E-3</v>
      </c>
      <c r="K71" s="5">
        <f t="shared" ca="1" si="58"/>
        <v>0.43381535748740879</v>
      </c>
      <c r="L71" s="5">
        <f t="shared" ca="1" si="62"/>
        <v>2.9847069954758126E-3</v>
      </c>
    </row>
    <row r="72" spans="1:34" x14ac:dyDescent="0.25">
      <c r="B72" s="7">
        <v>1</v>
      </c>
      <c r="C72" s="7">
        <v>20</v>
      </c>
      <c r="D72" s="1">
        <f t="shared" ca="1" si="59"/>
        <v>53830.627860781198</v>
      </c>
      <c r="E72" s="1">
        <f t="shared" ca="1" si="60"/>
        <v>41968.549005567504</v>
      </c>
      <c r="F72" s="1">
        <f t="shared" si="54"/>
        <v>0</v>
      </c>
      <c r="G72" s="1" t="str">
        <f t="shared" si="55"/>
        <v/>
      </c>
      <c r="H72" s="1" t="str">
        <f t="shared" si="56"/>
        <v/>
      </c>
      <c r="I72" s="1">
        <f t="shared" ca="1" si="57"/>
        <v>53830.627860781198</v>
      </c>
      <c r="J72" s="6">
        <f t="shared" ca="1" si="61"/>
        <v>-1.4368857611846418E-2</v>
      </c>
      <c r="K72" s="5" t="str">
        <f t="shared" si="58"/>
        <v/>
      </c>
      <c r="L72" s="5" t="str">
        <f t="shared" si="62"/>
        <v/>
      </c>
    </row>
    <row r="73" spans="1:34" x14ac:dyDescent="0.25">
      <c r="B73" s="7">
        <v>2</v>
      </c>
      <c r="C73" s="7">
        <v>1</v>
      </c>
      <c r="D73" s="1">
        <f t="shared" ca="1" si="59"/>
        <v>124673.22253533101</v>
      </c>
      <c r="E73" s="1">
        <f t="shared" ca="1" si="60"/>
        <v>88604.276839348604</v>
      </c>
      <c r="F73" s="1">
        <f t="shared" ca="1" si="54"/>
        <v>124673.22253533101</v>
      </c>
      <c r="G73" s="1">
        <f t="shared" ca="1" si="55"/>
        <v>36068.945695982402</v>
      </c>
      <c r="H73" s="1" t="str">
        <f t="shared" si="56"/>
        <v/>
      </c>
      <c r="I73" s="1" t="str">
        <f t="shared" si="57"/>
        <v/>
      </c>
      <c r="J73" s="6">
        <f t="shared" ca="1" si="61"/>
        <v>-4.5082645699134137E-2</v>
      </c>
      <c r="K73" s="5">
        <f t="shared" ca="1" si="58"/>
        <v>0.28930787993196266</v>
      </c>
      <c r="L73" s="5">
        <f t="shared" ca="1" si="62"/>
        <v>-4.5082645699134137E-2</v>
      </c>
    </row>
    <row r="74" spans="1:34" x14ac:dyDescent="0.25">
      <c r="A74" s="7" t="b">
        <v>1</v>
      </c>
      <c r="B74" s="7">
        <v>2</v>
      </c>
      <c r="C74" s="7">
        <v>2</v>
      </c>
      <c r="D74" s="1">
        <f t="shared" ca="1" si="59"/>
        <v>97045.928706437597</v>
      </c>
      <c r="E74" s="1">
        <f t="shared" ca="1" si="60"/>
        <v>70472.517134051101</v>
      </c>
      <c r="F74" s="1">
        <f t="shared" si="54"/>
        <v>0</v>
      </c>
      <c r="G74" s="1" t="str">
        <f t="shared" si="55"/>
        <v/>
      </c>
      <c r="H74" s="1">
        <f t="shared" ca="1" si="56"/>
        <v>97045.928706437597</v>
      </c>
      <c r="I74" s="1" t="str">
        <f t="shared" si="57"/>
        <v/>
      </c>
      <c r="J74" s="6">
        <f t="shared" ca="1" si="61"/>
        <v>-9.0430206520150901E-3</v>
      </c>
      <c r="K74" s="5" t="str">
        <f t="shared" si="58"/>
        <v/>
      </c>
      <c r="L74" s="5" t="str">
        <f t="shared" si="62"/>
        <v/>
      </c>
    </row>
    <row r="75" spans="1:34" x14ac:dyDescent="0.25">
      <c r="B75" s="7">
        <v>2</v>
      </c>
      <c r="C75" s="7">
        <v>3</v>
      </c>
      <c r="D75" s="1">
        <f t="shared" ca="1" si="59"/>
        <v>4.4282968654705001E-6</v>
      </c>
      <c r="E75" s="1">
        <f t="shared" ca="1" si="60"/>
        <v>2.2006287547723099E-6</v>
      </c>
      <c r="F75" s="1">
        <f t="shared" ca="1" si="54"/>
        <v>4.4282968654705001E-6</v>
      </c>
      <c r="G75" s="1">
        <f t="shared" ca="1" si="55"/>
        <v>2.2276681106981902E-6</v>
      </c>
      <c r="H75" s="1" t="str">
        <f t="shared" si="56"/>
        <v/>
      </c>
      <c r="I75" s="1" t="str">
        <f t="shared" si="57"/>
        <v/>
      </c>
      <c r="J75" s="6" t="str">
        <f t="shared" ca="1" si="61"/>
        <v/>
      </c>
      <c r="K75" s="5" t="str">
        <f t="shared" ca="1" si="58"/>
        <v/>
      </c>
      <c r="L75" s="5" t="str">
        <f t="shared" ca="1" si="62"/>
        <v/>
      </c>
    </row>
    <row r="76" spans="1:34" x14ac:dyDescent="0.25">
      <c r="B76" s="7">
        <v>2</v>
      </c>
      <c r="C76" s="7">
        <v>4</v>
      </c>
      <c r="D76" s="1">
        <f t="shared" ca="1" si="59"/>
        <v>18571.234207056201</v>
      </c>
      <c r="E76" s="1">
        <f t="shared" ca="1" si="60"/>
        <v>14555.186777962301</v>
      </c>
      <c r="F76" s="1">
        <f t="shared" ca="1" si="54"/>
        <v>18571.234207056201</v>
      </c>
      <c r="G76" s="1">
        <f t="shared" ca="1" si="55"/>
        <v>4016.0474290939001</v>
      </c>
      <c r="H76" s="1" t="str">
        <f t="shared" si="56"/>
        <v/>
      </c>
      <c r="I76" s="1" t="str">
        <f t="shared" si="57"/>
        <v/>
      </c>
      <c r="J76" s="6">
        <f t="shared" ca="1" si="61"/>
        <v>8.5502219748884167E-3</v>
      </c>
      <c r="K76" s="5" t="str">
        <f t="shared" ca="1" si="58"/>
        <v/>
      </c>
      <c r="L76" s="5" t="str">
        <f t="shared" ca="1" si="62"/>
        <v/>
      </c>
    </row>
    <row r="77" spans="1:34" x14ac:dyDescent="0.25">
      <c r="B77" s="7">
        <v>2</v>
      </c>
      <c r="C77" s="7">
        <v>5</v>
      </c>
      <c r="D77" s="1">
        <f t="shared" ca="1" si="59"/>
        <v>23457.042207816899</v>
      </c>
      <c r="E77" s="1">
        <f t="shared" ca="1" si="60"/>
        <v>20403.1243214676</v>
      </c>
      <c r="F77" s="1">
        <f t="shared" ca="1" si="54"/>
        <v>23457.042207816899</v>
      </c>
      <c r="G77" s="1">
        <f t="shared" ca="1" si="55"/>
        <v>3053.9178863492998</v>
      </c>
      <c r="H77" s="1" t="str">
        <f t="shared" si="56"/>
        <v/>
      </c>
      <c r="I77" s="1" t="str">
        <f t="shared" si="57"/>
        <v/>
      </c>
      <c r="J77" s="6">
        <f t="shared" ca="1" si="61"/>
        <v>-7.9719182364653574E-3</v>
      </c>
      <c r="K77" s="5" t="str">
        <f t="shared" ca="1" si="58"/>
        <v/>
      </c>
      <c r="L77" s="5" t="str">
        <f t="shared" ca="1" si="62"/>
        <v/>
      </c>
    </row>
    <row r="78" spans="1:34" x14ac:dyDescent="0.25">
      <c r="B78" s="7">
        <v>2</v>
      </c>
      <c r="C78" s="7">
        <v>6</v>
      </c>
      <c r="D78" s="1">
        <f t="shared" ca="1" si="59"/>
        <v>37301.936783253797</v>
      </c>
      <c r="E78" s="1">
        <f t="shared" ca="1" si="60"/>
        <v>30980.036389142799</v>
      </c>
      <c r="F78" s="1">
        <f t="shared" ca="1" si="54"/>
        <v>37301.936783253797</v>
      </c>
      <c r="G78" s="1">
        <f t="shared" ca="1" si="55"/>
        <v>6321.9003941109986</v>
      </c>
      <c r="H78" s="1" t="str">
        <f t="shared" si="56"/>
        <v/>
      </c>
      <c r="I78" s="1" t="str">
        <f t="shared" si="57"/>
        <v/>
      </c>
      <c r="J78" s="6">
        <f t="shared" ca="1" si="61"/>
        <v>-4.3060965170788282E-3</v>
      </c>
      <c r="K78" s="5" t="str">
        <f t="shared" ca="1" si="58"/>
        <v/>
      </c>
      <c r="L78" s="5" t="str">
        <f t="shared" ca="1" si="62"/>
        <v/>
      </c>
    </row>
    <row r="79" spans="1:34" x14ac:dyDescent="0.25">
      <c r="B79" s="7">
        <v>2</v>
      </c>
      <c r="C79" s="7">
        <v>7</v>
      </c>
      <c r="D79" s="1">
        <f t="shared" ca="1" si="59"/>
        <v>25765.2230119216</v>
      </c>
      <c r="E79" s="1">
        <f t="shared" ca="1" si="60"/>
        <v>20289.062112367799</v>
      </c>
      <c r="F79" s="1">
        <f t="shared" ca="1" si="54"/>
        <v>25765.2230119216</v>
      </c>
      <c r="G79" s="1">
        <f t="shared" ca="1" si="55"/>
        <v>5476.1608995538008</v>
      </c>
      <c r="H79" s="1" t="str">
        <f t="shared" si="56"/>
        <v/>
      </c>
      <c r="I79" s="1" t="str">
        <f t="shared" si="57"/>
        <v/>
      </c>
      <c r="J79" s="6">
        <f t="shared" ca="1" si="61"/>
        <v>-7.0650763982788925E-3</v>
      </c>
      <c r="K79" s="5" t="str">
        <f t="shared" ca="1" si="58"/>
        <v/>
      </c>
      <c r="L79" s="5" t="str">
        <f t="shared" ca="1" si="62"/>
        <v/>
      </c>
    </row>
    <row r="80" spans="1:34" x14ac:dyDescent="0.25">
      <c r="B80" s="7">
        <v>2</v>
      </c>
      <c r="C80" s="7">
        <v>8</v>
      </c>
      <c r="D80" s="1">
        <f t="shared" ca="1" si="59"/>
        <v>1030.91388447381</v>
      </c>
      <c r="E80" s="1">
        <f t="shared" ca="1" si="60"/>
        <v>1625.68944245084</v>
      </c>
      <c r="F80" s="1">
        <f t="shared" ca="1" si="54"/>
        <v>1030.91388447381</v>
      </c>
      <c r="G80" s="1">
        <f t="shared" ca="1" si="55"/>
        <v>-594.77555797703008</v>
      </c>
      <c r="H80" s="1" t="str">
        <f t="shared" si="56"/>
        <v/>
      </c>
      <c r="I80" s="1" t="str">
        <f t="shared" si="57"/>
        <v/>
      </c>
      <c r="J80" s="6">
        <f t="shared" ca="1" si="61"/>
        <v>-2.2365282605368624E-2</v>
      </c>
      <c r="K80" s="5" t="str">
        <f t="shared" ca="1" si="58"/>
        <v/>
      </c>
      <c r="L80" s="5" t="str">
        <f t="shared" ca="1" si="62"/>
        <v/>
      </c>
    </row>
    <row r="81" spans="1:12" x14ac:dyDescent="0.25">
      <c r="B81" s="7">
        <v>2</v>
      </c>
      <c r="C81" s="7">
        <v>9</v>
      </c>
      <c r="D81" s="1">
        <f t="shared" ca="1" si="59"/>
        <v>21523.328512123899</v>
      </c>
      <c r="E81" s="1">
        <f t="shared" ca="1" si="60"/>
        <v>22924.6771894509</v>
      </c>
      <c r="F81" s="1">
        <f t="shared" ca="1" si="54"/>
        <v>21523.328512123899</v>
      </c>
      <c r="G81" s="1">
        <f t="shared" ca="1" si="55"/>
        <v>-1401.3486773270015</v>
      </c>
      <c r="H81" s="1" t="str">
        <f t="shared" si="56"/>
        <v/>
      </c>
      <c r="I81" s="1" t="str">
        <f t="shared" si="57"/>
        <v/>
      </c>
      <c r="J81" s="6">
        <f t="shared" ca="1" si="61"/>
        <v>-2.4358239883304433E-2</v>
      </c>
      <c r="K81" s="5" t="str">
        <f t="shared" ca="1" si="58"/>
        <v/>
      </c>
      <c r="L81" s="5" t="str">
        <f t="shared" ca="1" si="62"/>
        <v/>
      </c>
    </row>
    <row r="82" spans="1:12" x14ac:dyDescent="0.25">
      <c r="B82" s="7">
        <v>2</v>
      </c>
      <c r="C82" s="7">
        <v>10</v>
      </c>
      <c r="D82" s="1">
        <f t="shared" ca="1" si="59"/>
        <v>7899.49394474369</v>
      </c>
      <c r="E82" s="1">
        <f t="shared" ca="1" si="60"/>
        <v>10276.3449338518</v>
      </c>
      <c r="F82" s="1">
        <f t="shared" ca="1" si="54"/>
        <v>7899.49394474369</v>
      </c>
      <c r="G82" s="1">
        <f t="shared" ca="1" si="55"/>
        <v>-2376.8509891081103</v>
      </c>
      <c r="H82" s="1" t="str">
        <f t="shared" si="56"/>
        <v/>
      </c>
      <c r="I82" s="1" t="str">
        <f t="shared" si="57"/>
        <v/>
      </c>
      <c r="J82" s="6">
        <f t="shared" ca="1" si="61"/>
        <v>-1.1898427660837305E-2</v>
      </c>
      <c r="K82" s="5" t="str">
        <f t="shared" ca="1" si="58"/>
        <v/>
      </c>
      <c r="L82" s="5" t="str">
        <f t="shared" ca="1" si="62"/>
        <v/>
      </c>
    </row>
    <row r="83" spans="1:12" x14ac:dyDescent="0.25">
      <c r="B83" s="7">
        <v>2</v>
      </c>
      <c r="C83" s="7">
        <v>11</v>
      </c>
      <c r="D83" s="1">
        <f t="shared" ca="1" si="59"/>
        <v>60.841845044863398</v>
      </c>
      <c r="E83" s="1">
        <f t="shared" ca="1" si="60"/>
        <v>49.084067590684498</v>
      </c>
      <c r="F83" s="1">
        <f t="shared" ca="1" si="54"/>
        <v>60.841845044863398</v>
      </c>
      <c r="G83" s="1">
        <f t="shared" ca="1" si="55"/>
        <v>11.7577774541789</v>
      </c>
      <c r="H83" s="1" t="str">
        <f t="shared" si="56"/>
        <v/>
      </c>
      <c r="I83" s="1" t="str">
        <f t="shared" si="57"/>
        <v/>
      </c>
      <c r="J83" s="6">
        <f t="shared" ca="1" si="61"/>
        <v>2.0473297596867678E-2</v>
      </c>
      <c r="K83" s="5" t="str">
        <f t="shared" ca="1" si="58"/>
        <v/>
      </c>
      <c r="L83" s="5" t="str">
        <f t="shared" ca="1" si="62"/>
        <v/>
      </c>
    </row>
    <row r="84" spans="1:12" x14ac:dyDescent="0.25">
      <c r="B84" s="7">
        <v>2</v>
      </c>
      <c r="C84" s="7">
        <v>12</v>
      </c>
      <c r="D84" s="1">
        <f t="shared" ca="1" si="59"/>
        <v>10082.2869962812</v>
      </c>
      <c r="E84" s="1">
        <f t="shared" ca="1" si="60"/>
        <v>8133.86753880981</v>
      </c>
      <c r="F84" s="1">
        <f t="shared" ca="1" si="54"/>
        <v>10082.2869962812</v>
      </c>
      <c r="G84" s="1">
        <f t="shared" ca="1" si="55"/>
        <v>1948.4194574713902</v>
      </c>
      <c r="H84" s="1" t="str">
        <f t="shared" si="56"/>
        <v/>
      </c>
      <c r="I84" s="1" t="str">
        <f t="shared" si="57"/>
        <v/>
      </c>
      <c r="J84" s="6">
        <f t="shared" ca="1" si="61"/>
        <v>-1.9439501200562502E-3</v>
      </c>
      <c r="K84" s="5" t="str">
        <f t="shared" ca="1" si="58"/>
        <v/>
      </c>
      <c r="L84" s="5" t="str">
        <f t="shared" ca="1" si="62"/>
        <v/>
      </c>
    </row>
    <row r="85" spans="1:12" x14ac:dyDescent="0.25">
      <c r="B85" s="7">
        <v>2</v>
      </c>
      <c r="C85" s="7">
        <v>13</v>
      </c>
      <c r="D85" s="1">
        <f t="shared" ca="1" si="59"/>
        <v>1336.3570207036901</v>
      </c>
      <c r="E85" s="1">
        <f t="shared" ca="1" si="60"/>
        <v>1146.2466828777599</v>
      </c>
      <c r="F85" s="1">
        <f t="shared" ca="1" si="54"/>
        <v>1336.3570207036901</v>
      </c>
      <c r="G85" s="1">
        <f t="shared" ca="1" si="55"/>
        <v>190.11033782593017</v>
      </c>
      <c r="H85" s="1" t="str">
        <f t="shared" si="56"/>
        <v/>
      </c>
      <c r="I85" s="1" t="str">
        <f t="shared" si="57"/>
        <v/>
      </c>
      <c r="J85" s="6">
        <f t="shared" ca="1" si="61"/>
        <v>-3.9256715167243798E-4</v>
      </c>
      <c r="K85" s="5" t="str">
        <f t="shared" ca="1" si="58"/>
        <v/>
      </c>
      <c r="L85" s="5" t="str">
        <f t="shared" ca="1" si="62"/>
        <v/>
      </c>
    </row>
    <row r="86" spans="1:12" x14ac:dyDescent="0.25">
      <c r="B86" s="7">
        <v>2</v>
      </c>
      <c r="C86" s="7">
        <v>14</v>
      </c>
      <c r="D86" s="1">
        <f t="shared" ca="1" si="59"/>
        <v>843.56244756566696</v>
      </c>
      <c r="E86" s="1">
        <f t="shared" ca="1" si="60"/>
        <v>596.93956491357005</v>
      </c>
      <c r="F86" s="1">
        <f t="shared" ca="1" si="54"/>
        <v>843.56244756566696</v>
      </c>
      <c r="G86" s="1">
        <f t="shared" ca="1" si="55"/>
        <v>246.62288265209691</v>
      </c>
      <c r="H86" s="1" t="str">
        <f t="shared" si="56"/>
        <v/>
      </c>
      <c r="I86" s="1" t="str">
        <f t="shared" si="57"/>
        <v/>
      </c>
      <c r="J86" s="6">
        <f t="shared" ca="1" si="61"/>
        <v>-6.8675158876788285E-4</v>
      </c>
      <c r="K86" s="5" t="str">
        <f t="shared" ca="1" si="58"/>
        <v/>
      </c>
      <c r="L86" s="5" t="str">
        <f t="shared" ca="1" si="62"/>
        <v/>
      </c>
    </row>
    <row r="87" spans="1:12" x14ac:dyDescent="0.25">
      <c r="B87" s="7">
        <v>2</v>
      </c>
      <c r="C87" s="7">
        <v>15</v>
      </c>
      <c r="D87" s="1">
        <f t="shared" ca="1" si="59"/>
        <v>5.7555053991462</v>
      </c>
      <c r="E87" s="1">
        <f t="shared" ca="1" si="60"/>
        <v>4.9734606101802203</v>
      </c>
      <c r="F87" s="1">
        <f t="shared" ca="1" si="54"/>
        <v>5.7555053991462</v>
      </c>
      <c r="G87" s="1">
        <f t="shared" ca="1" si="55"/>
        <v>0.78204478896597962</v>
      </c>
      <c r="H87" s="1" t="str">
        <f t="shared" si="56"/>
        <v/>
      </c>
      <c r="I87" s="1" t="str">
        <f t="shared" si="57"/>
        <v/>
      </c>
      <c r="J87" s="6">
        <f t="shared" ca="1" si="61"/>
        <v>-1.6675444630307879E-3</v>
      </c>
      <c r="K87" s="5" t="str">
        <f t="shared" ca="1" si="58"/>
        <v/>
      </c>
      <c r="L87" s="5" t="str">
        <f t="shared" ca="1" si="62"/>
        <v/>
      </c>
    </row>
    <row r="88" spans="1:12" x14ac:dyDescent="0.25">
      <c r="B88" s="7">
        <v>2</v>
      </c>
      <c r="C88" s="7">
        <v>16</v>
      </c>
      <c r="D88" s="1">
        <f t="shared" ca="1" si="59"/>
        <v>39826.206204828202</v>
      </c>
      <c r="E88" s="1">
        <f t="shared" ca="1" si="60"/>
        <v>31938.709928169999</v>
      </c>
      <c r="F88" s="1">
        <f t="shared" ca="1" si="54"/>
        <v>39826.206204828202</v>
      </c>
      <c r="G88" s="1">
        <f t="shared" ca="1" si="55"/>
        <v>7887.496276658203</v>
      </c>
      <c r="H88" s="1" t="str">
        <f t="shared" si="56"/>
        <v/>
      </c>
      <c r="I88" s="1" t="str">
        <f t="shared" si="57"/>
        <v/>
      </c>
      <c r="J88" s="6">
        <f t="shared" ca="1" si="61"/>
        <v>-2.3947116863936174E-2</v>
      </c>
      <c r="K88" s="5" t="str">
        <f t="shared" ca="1" si="58"/>
        <v/>
      </c>
      <c r="L88" s="5" t="str">
        <f t="shared" ca="1" si="62"/>
        <v/>
      </c>
    </row>
    <row r="89" spans="1:12" x14ac:dyDescent="0.25">
      <c r="B89" s="7">
        <v>2</v>
      </c>
      <c r="C89" s="7">
        <v>17</v>
      </c>
      <c r="D89" s="1">
        <f t="shared" ca="1" si="59"/>
        <v>1066.61939029069</v>
      </c>
      <c r="E89" s="1">
        <f t="shared" ca="1" si="60"/>
        <v>852.00746745845504</v>
      </c>
      <c r="F89" s="1">
        <f t="shared" ca="1" si="54"/>
        <v>1066.61939029069</v>
      </c>
      <c r="G89" s="1">
        <f t="shared" ca="1" si="55"/>
        <v>214.611922832235</v>
      </c>
      <c r="H89" s="1" t="str">
        <f t="shared" si="56"/>
        <v/>
      </c>
      <c r="I89" s="1" t="str">
        <f t="shared" si="57"/>
        <v/>
      </c>
      <c r="J89" s="6">
        <f t="shared" ca="1" si="61"/>
        <v>-2.9268946179040592E-2</v>
      </c>
      <c r="K89" s="5" t="str">
        <f t="shared" ca="1" si="58"/>
        <v/>
      </c>
      <c r="L89" s="5" t="str">
        <f t="shared" ca="1" si="62"/>
        <v/>
      </c>
    </row>
    <row r="90" spans="1:12" x14ac:dyDescent="0.25">
      <c r="B90" s="7">
        <v>2</v>
      </c>
      <c r="C90" s="7">
        <v>18</v>
      </c>
      <c r="D90" s="1">
        <f t="shared" ca="1" si="59"/>
        <v>25671.316759402001</v>
      </c>
      <c r="E90" s="1">
        <f t="shared" ca="1" si="60"/>
        <v>21576.475527680101</v>
      </c>
      <c r="F90" s="1">
        <f t="shared" ca="1" si="54"/>
        <v>25671.316759402001</v>
      </c>
      <c r="G90" s="1">
        <f t="shared" ca="1" si="55"/>
        <v>4094.8412317219008</v>
      </c>
      <c r="H90" s="1" t="str">
        <f t="shared" si="56"/>
        <v/>
      </c>
      <c r="I90" s="1" t="str">
        <f t="shared" si="57"/>
        <v/>
      </c>
      <c r="J90" s="6">
        <f t="shared" ca="1" si="61"/>
        <v>-2.4376031984547786E-2</v>
      </c>
      <c r="K90" s="5" t="str">
        <f t="shared" ca="1" si="58"/>
        <v/>
      </c>
      <c r="L90" s="5" t="str">
        <f t="shared" ca="1" si="62"/>
        <v/>
      </c>
    </row>
    <row r="91" spans="1:12" x14ac:dyDescent="0.25">
      <c r="B91" s="7">
        <v>2</v>
      </c>
      <c r="C91" s="7">
        <v>19</v>
      </c>
      <c r="D91" s="1">
        <f t="shared" ca="1" si="59"/>
        <v>133.91325223535401</v>
      </c>
      <c r="E91" s="1">
        <f t="shared" ca="1" si="60"/>
        <v>113.083780070977</v>
      </c>
      <c r="F91" s="1">
        <f t="shared" ca="1" si="54"/>
        <v>133.91325223535401</v>
      </c>
      <c r="G91" s="1">
        <f t="shared" ca="1" si="55"/>
        <v>20.829472164377009</v>
      </c>
      <c r="H91" s="1" t="str">
        <f t="shared" si="56"/>
        <v/>
      </c>
      <c r="I91" s="1" t="str">
        <f t="shared" si="57"/>
        <v/>
      </c>
      <c r="J91" s="6">
        <f t="shared" ca="1" si="61"/>
        <v>-4.1766204188036627E-4</v>
      </c>
      <c r="K91" s="5" t="str">
        <f t="shared" ca="1" si="58"/>
        <v/>
      </c>
      <c r="L91" s="5" t="str">
        <f t="shared" ca="1" si="62"/>
        <v/>
      </c>
    </row>
    <row r="92" spans="1:12" x14ac:dyDescent="0.25">
      <c r="B92" s="7">
        <v>2</v>
      </c>
      <c r="C92" s="7">
        <v>20</v>
      </c>
      <c r="D92" s="1">
        <f t="shared" ca="1" si="59"/>
        <v>105871.198631234</v>
      </c>
      <c r="E92" s="1">
        <f t="shared" ca="1" si="60"/>
        <v>91885.557981628095</v>
      </c>
      <c r="F92" s="1">
        <f t="shared" si="54"/>
        <v>0</v>
      </c>
      <c r="G92" s="1" t="str">
        <f t="shared" si="55"/>
        <v/>
      </c>
      <c r="H92" s="1" t="str">
        <f t="shared" si="56"/>
        <v/>
      </c>
      <c r="I92" s="1">
        <f t="shared" ca="1" si="57"/>
        <v>105871.198631234</v>
      </c>
      <c r="J92" s="6">
        <f t="shared" ca="1" si="61"/>
        <v>-1.1292216660102482E-2</v>
      </c>
      <c r="K92" s="5" t="str">
        <f t="shared" si="58"/>
        <v/>
      </c>
      <c r="L92" s="5" t="str">
        <f t="shared" si="62"/>
        <v/>
      </c>
    </row>
    <row r="93" spans="1:12" x14ac:dyDescent="0.25">
      <c r="B93" s="7">
        <v>3</v>
      </c>
      <c r="C93" s="7">
        <v>1</v>
      </c>
      <c r="D93" s="1">
        <f t="shared" ca="1" si="59"/>
        <v>25.6027003357555</v>
      </c>
      <c r="E93" s="1">
        <f t="shared" ca="1" si="60"/>
        <v>15.2964030066442</v>
      </c>
      <c r="F93" s="1">
        <f t="shared" ca="1" si="54"/>
        <v>25.6027003357555</v>
      </c>
      <c r="G93" s="1">
        <f t="shared" ca="1" si="55"/>
        <v>10.306297329111301</v>
      </c>
      <c r="H93" s="1" t="str">
        <f t="shared" si="56"/>
        <v/>
      </c>
      <c r="I93" s="1" t="str">
        <f t="shared" si="57"/>
        <v/>
      </c>
      <c r="J93" s="6">
        <f t="shared" ca="1" si="61"/>
        <v>-3.4845499927606986E-2</v>
      </c>
      <c r="K93" s="5" t="str">
        <f t="shared" ca="1" si="58"/>
        <v/>
      </c>
      <c r="L93" s="5" t="str">
        <f t="shared" ca="1" si="62"/>
        <v/>
      </c>
    </row>
    <row r="94" spans="1:12" x14ac:dyDescent="0.25">
      <c r="B94" s="7">
        <v>3</v>
      </c>
      <c r="C94" s="7">
        <v>2</v>
      </c>
      <c r="D94" s="1">
        <f t="shared" ca="1" si="59"/>
        <v>917.65911406569398</v>
      </c>
      <c r="E94" s="1">
        <f t="shared" ca="1" si="60"/>
        <v>728.40925194958697</v>
      </c>
      <c r="F94" s="1">
        <f t="shared" ca="1" si="54"/>
        <v>917.65911406569398</v>
      </c>
      <c r="G94" s="1">
        <f t="shared" ca="1" si="55"/>
        <v>189.24986211610701</v>
      </c>
      <c r="H94" s="1" t="str">
        <f t="shared" si="56"/>
        <v/>
      </c>
      <c r="I94" s="1" t="str">
        <f t="shared" si="57"/>
        <v/>
      </c>
      <c r="J94" s="6">
        <f t="shared" ca="1" si="61"/>
        <v>-6.1285710829699922E-3</v>
      </c>
      <c r="K94" s="5" t="str">
        <f t="shared" ca="1" si="58"/>
        <v/>
      </c>
      <c r="L94" s="5" t="str">
        <f t="shared" ca="1" si="62"/>
        <v/>
      </c>
    </row>
    <row r="95" spans="1:12" x14ac:dyDescent="0.25">
      <c r="A95" s="7" t="b">
        <v>1</v>
      </c>
      <c r="B95" s="7">
        <v>3</v>
      </c>
      <c r="C95" s="7">
        <v>3</v>
      </c>
      <c r="D95" s="1">
        <f t="shared" ca="1" si="59"/>
        <v>14522.172031046801</v>
      </c>
      <c r="E95" s="1">
        <f t="shared" ca="1" si="60"/>
        <v>10891.607513425901</v>
      </c>
      <c r="F95" s="1">
        <f t="shared" si="54"/>
        <v>0</v>
      </c>
      <c r="G95" s="1" t="str">
        <f t="shared" si="55"/>
        <v/>
      </c>
      <c r="H95" s="1">
        <f t="shared" ca="1" si="56"/>
        <v>14522.172031046801</v>
      </c>
      <c r="I95" s="1" t="str">
        <f t="shared" si="57"/>
        <v/>
      </c>
      <c r="J95" s="6">
        <f t="shared" ca="1" si="61"/>
        <v>-1.1067919294625802E-2</v>
      </c>
      <c r="K95" s="5" t="str">
        <f t="shared" si="58"/>
        <v/>
      </c>
      <c r="L95" s="5" t="str">
        <f t="shared" si="62"/>
        <v/>
      </c>
    </row>
    <row r="96" spans="1:12" x14ac:dyDescent="0.25">
      <c r="B96" s="7">
        <v>3</v>
      </c>
      <c r="C96" s="7">
        <v>4</v>
      </c>
      <c r="D96" s="1">
        <f t="shared" ca="1" si="59"/>
        <v>1277.8840075620501</v>
      </c>
      <c r="E96" s="1">
        <f t="shared" ca="1" si="60"/>
        <v>949.66395234643096</v>
      </c>
      <c r="F96" s="1">
        <f t="shared" ca="1" si="54"/>
        <v>1277.8840075620501</v>
      </c>
      <c r="G96" s="1">
        <f t="shared" ca="1" si="55"/>
        <v>328.22005521561914</v>
      </c>
      <c r="H96" s="1" t="str">
        <f t="shared" si="56"/>
        <v/>
      </c>
      <c r="I96" s="1" t="str">
        <f t="shared" si="57"/>
        <v/>
      </c>
      <c r="J96" s="6">
        <f t="shared" ca="1" si="61"/>
        <v>1.1482642302360822E-2</v>
      </c>
      <c r="K96" s="5" t="str">
        <f t="shared" ca="1" si="58"/>
        <v/>
      </c>
      <c r="L96" s="5" t="str">
        <f t="shared" ca="1" si="62"/>
        <v/>
      </c>
    </row>
    <row r="97" spans="2:12" x14ac:dyDescent="0.25">
      <c r="B97" s="7">
        <v>3</v>
      </c>
      <c r="C97" s="7">
        <v>5</v>
      </c>
      <c r="D97" s="1">
        <f t="shared" ca="1" si="59"/>
        <v>6579.0682170914797</v>
      </c>
      <c r="E97" s="1">
        <f t="shared" ca="1" si="60"/>
        <v>5357.7480399712404</v>
      </c>
      <c r="F97" s="1">
        <f t="shared" ca="1" si="54"/>
        <v>6579.0682170914797</v>
      </c>
      <c r="G97" s="1">
        <f t="shared" ca="1" si="55"/>
        <v>1221.3201771202394</v>
      </c>
      <c r="H97" s="1" t="str">
        <f t="shared" si="56"/>
        <v/>
      </c>
      <c r="I97" s="1" t="str">
        <f t="shared" si="57"/>
        <v/>
      </c>
      <c r="J97" s="6">
        <f t="shared" ca="1" si="61"/>
        <v>-5.7330440716733509E-3</v>
      </c>
      <c r="K97" s="5" t="str">
        <f t="shared" ca="1" si="58"/>
        <v/>
      </c>
      <c r="L97" s="5" t="str">
        <f t="shared" ca="1" si="62"/>
        <v/>
      </c>
    </row>
    <row r="98" spans="2:12" x14ac:dyDescent="0.25">
      <c r="B98" s="7">
        <v>3</v>
      </c>
      <c r="C98" s="7">
        <v>6</v>
      </c>
      <c r="D98" s="1">
        <f t="shared" ca="1" si="59"/>
        <v>5765.3901184875604</v>
      </c>
      <c r="E98" s="1">
        <f t="shared" ca="1" si="60"/>
        <v>4185.7486125642399</v>
      </c>
      <c r="F98" s="1">
        <f t="shared" ca="1" si="54"/>
        <v>5765.3901184875604</v>
      </c>
      <c r="G98" s="1">
        <f t="shared" ca="1" si="55"/>
        <v>1579.6415059233204</v>
      </c>
      <c r="H98" s="1" t="str">
        <f t="shared" si="56"/>
        <v/>
      </c>
      <c r="I98" s="1" t="str">
        <f t="shared" si="57"/>
        <v/>
      </c>
      <c r="J98" s="6">
        <f t="shared" ca="1" si="61"/>
        <v>-8.998389489244361E-3</v>
      </c>
      <c r="K98" s="5" t="str">
        <f t="shared" ca="1" si="58"/>
        <v/>
      </c>
      <c r="L98" s="5" t="str">
        <f t="shared" ca="1" si="62"/>
        <v/>
      </c>
    </row>
    <row r="99" spans="2:12" x14ac:dyDescent="0.25">
      <c r="B99" s="7">
        <v>3</v>
      </c>
      <c r="C99" s="7">
        <v>7</v>
      </c>
      <c r="D99" s="1">
        <f t="shared" ca="1" si="59"/>
        <v>1457.5571217581701</v>
      </c>
      <c r="E99" s="1">
        <f t="shared" ca="1" si="60"/>
        <v>1119.2649705145</v>
      </c>
      <c r="F99" s="1">
        <f t="shared" ca="1" si="54"/>
        <v>1457.5571217581701</v>
      </c>
      <c r="G99" s="1">
        <f t="shared" ca="1" si="55"/>
        <v>338.29215124367011</v>
      </c>
      <c r="H99" s="1" t="str">
        <f t="shared" si="56"/>
        <v/>
      </c>
      <c r="I99" s="1" t="str">
        <f t="shared" si="57"/>
        <v/>
      </c>
      <c r="J99" s="6">
        <f t="shared" ca="1" si="61"/>
        <v>-5.2720851249922467E-3</v>
      </c>
      <c r="K99" s="5" t="str">
        <f t="shared" ca="1" si="58"/>
        <v/>
      </c>
      <c r="L99" s="5" t="str">
        <f t="shared" ca="1" si="62"/>
        <v/>
      </c>
    </row>
    <row r="100" spans="2:12" x14ac:dyDescent="0.25">
      <c r="B100" s="7">
        <v>3</v>
      </c>
      <c r="C100" s="7">
        <v>8</v>
      </c>
      <c r="D100" s="1">
        <f t="shared" ca="1" si="59"/>
        <v>164.333831133937</v>
      </c>
      <c r="E100" s="1">
        <f t="shared" ca="1" si="60"/>
        <v>105.02830018362801</v>
      </c>
      <c r="F100" s="1">
        <f t="shared" ca="1" si="54"/>
        <v>164.333831133937</v>
      </c>
      <c r="G100" s="1">
        <f t="shared" ca="1" si="55"/>
        <v>59.305530950308992</v>
      </c>
      <c r="H100" s="1" t="str">
        <f t="shared" si="56"/>
        <v/>
      </c>
      <c r="I100" s="1" t="str">
        <f t="shared" si="57"/>
        <v/>
      </c>
      <c r="J100" s="6">
        <f t="shared" ca="1" si="61"/>
        <v>-2.410136398373737E-2</v>
      </c>
      <c r="K100" s="5" t="str">
        <f t="shared" ca="1" si="58"/>
        <v/>
      </c>
      <c r="L100" s="5" t="str">
        <f t="shared" ca="1" si="62"/>
        <v/>
      </c>
    </row>
    <row r="101" spans="2:12" x14ac:dyDescent="0.25">
      <c r="B101" s="7">
        <v>3</v>
      </c>
      <c r="C101" s="7">
        <v>9</v>
      </c>
      <c r="D101" s="1">
        <f t="shared" ca="1" si="59"/>
        <v>2189.1109432298499</v>
      </c>
      <c r="E101" s="1">
        <f t="shared" ca="1" si="60"/>
        <v>1949.18775224568</v>
      </c>
      <c r="F101" s="1">
        <f t="shared" ca="1" si="54"/>
        <v>2189.1109432298499</v>
      </c>
      <c r="G101" s="1">
        <f t="shared" ca="1" si="55"/>
        <v>239.92319098416988</v>
      </c>
      <c r="H101" s="1" t="str">
        <f t="shared" si="56"/>
        <v/>
      </c>
      <c r="I101" s="1" t="str">
        <f t="shared" si="57"/>
        <v/>
      </c>
      <c r="J101" s="6">
        <f t="shared" ca="1" si="61"/>
        <v>-1.3590020867176611E-2</v>
      </c>
      <c r="K101" s="5" t="str">
        <f t="shared" ca="1" si="58"/>
        <v/>
      </c>
      <c r="L101" s="5" t="str">
        <f t="shared" ca="1" si="62"/>
        <v/>
      </c>
    </row>
    <row r="102" spans="2:12" x14ac:dyDescent="0.25">
      <c r="B102" s="7">
        <v>3</v>
      </c>
      <c r="C102" s="7">
        <v>10</v>
      </c>
      <c r="D102" s="1">
        <f t="shared" ca="1" si="59"/>
        <v>879.83326800750694</v>
      </c>
      <c r="E102" s="1">
        <f t="shared" ca="1" si="60"/>
        <v>604.98100022074902</v>
      </c>
      <c r="F102" s="1">
        <f t="shared" ca="1" si="54"/>
        <v>879.83326800750694</v>
      </c>
      <c r="G102" s="1">
        <f t="shared" ca="1" si="55"/>
        <v>274.85226778675792</v>
      </c>
      <c r="H102" s="1" t="str">
        <f t="shared" si="56"/>
        <v/>
      </c>
      <c r="I102" s="1" t="str">
        <f t="shared" si="57"/>
        <v/>
      </c>
      <c r="J102" s="6">
        <f t="shared" ca="1" si="61"/>
        <v>-2.5148826724720616E-2</v>
      </c>
      <c r="K102" s="5" t="str">
        <f t="shared" ca="1" si="58"/>
        <v/>
      </c>
      <c r="L102" s="5" t="str">
        <f t="shared" ca="1" si="62"/>
        <v/>
      </c>
    </row>
    <row r="103" spans="2:12" x14ac:dyDescent="0.25">
      <c r="B103" s="7">
        <v>3</v>
      </c>
      <c r="C103" s="7">
        <v>11</v>
      </c>
      <c r="D103" s="1">
        <f t="shared" ca="1" si="59"/>
        <v>4.4282968654705001E-6</v>
      </c>
      <c r="E103" s="1">
        <f t="shared" ca="1" si="60"/>
        <v>2.2006287547723099E-6</v>
      </c>
      <c r="F103" s="1">
        <f t="shared" ca="1" si="54"/>
        <v>4.4282968654705001E-6</v>
      </c>
      <c r="G103" s="1">
        <f t="shared" ca="1" si="55"/>
        <v>2.2276681106981902E-6</v>
      </c>
      <c r="H103" s="1" t="str">
        <f t="shared" si="56"/>
        <v/>
      </c>
      <c r="I103" s="1" t="str">
        <f t="shared" si="57"/>
        <v/>
      </c>
      <c r="J103" s="6" t="str">
        <f t="shared" ca="1" si="61"/>
        <v/>
      </c>
      <c r="K103" s="5" t="str">
        <f t="shared" ca="1" si="58"/>
        <v/>
      </c>
      <c r="L103" s="5" t="str">
        <f t="shared" ca="1" si="62"/>
        <v/>
      </c>
    </row>
    <row r="104" spans="2:12" x14ac:dyDescent="0.25">
      <c r="B104" s="7">
        <v>3</v>
      </c>
      <c r="C104" s="7">
        <v>12</v>
      </c>
      <c r="D104" s="1">
        <f t="shared" ca="1" si="59"/>
        <v>4.4282968654705001E-6</v>
      </c>
      <c r="E104" s="1">
        <f t="shared" ca="1" si="60"/>
        <v>2.2006287547723099E-6</v>
      </c>
      <c r="F104" s="1">
        <f t="shared" ca="1" si="54"/>
        <v>4.4282968654705001E-6</v>
      </c>
      <c r="G104" s="1">
        <f t="shared" ca="1" si="55"/>
        <v>2.2276681106981902E-6</v>
      </c>
      <c r="H104" s="1" t="str">
        <f t="shared" si="56"/>
        <v/>
      </c>
      <c r="I104" s="1" t="str">
        <f t="shared" si="57"/>
        <v/>
      </c>
      <c r="J104" s="6" t="str">
        <f t="shared" ca="1" si="61"/>
        <v/>
      </c>
      <c r="K104" s="5" t="str">
        <f t="shared" ca="1" si="58"/>
        <v/>
      </c>
      <c r="L104" s="5" t="str">
        <f t="shared" ca="1" si="62"/>
        <v/>
      </c>
    </row>
    <row r="105" spans="2:12" x14ac:dyDescent="0.25">
      <c r="B105" s="7">
        <v>3</v>
      </c>
      <c r="C105" s="7">
        <v>13</v>
      </c>
      <c r="D105" s="1">
        <f t="shared" ca="1" si="59"/>
        <v>4.4282968654705001E-6</v>
      </c>
      <c r="E105" s="1">
        <f t="shared" ca="1" si="60"/>
        <v>2.2006287547723099E-6</v>
      </c>
      <c r="F105" s="1">
        <f t="shared" ca="1" si="54"/>
        <v>4.4282968654705001E-6</v>
      </c>
      <c r="G105" s="1">
        <f t="shared" ca="1" si="55"/>
        <v>2.2276681106981902E-6</v>
      </c>
      <c r="H105" s="1" t="str">
        <f t="shared" si="56"/>
        <v/>
      </c>
      <c r="I105" s="1" t="str">
        <f t="shared" si="57"/>
        <v/>
      </c>
      <c r="J105" s="6" t="str">
        <f t="shared" ca="1" si="61"/>
        <v/>
      </c>
      <c r="K105" s="5" t="str">
        <f t="shared" ca="1" si="58"/>
        <v/>
      </c>
      <c r="L105" s="5" t="str">
        <f t="shared" ca="1" si="62"/>
        <v/>
      </c>
    </row>
    <row r="106" spans="2:12" x14ac:dyDescent="0.25">
      <c r="B106" s="7">
        <v>3</v>
      </c>
      <c r="C106" s="7">
        <v>14</v>
      </c>
      <c r="D106" s="1">
        <f t="shared" ca="1" si="59"/>
        <v>99.077103495782097</v>
      </c>
      <c r="E106" s="1">
        <f t="shared" ca="1" si="60"/>
        <v>57.8992798647459</v>
      </c>
      <c r="F106" s="1">
        <f t="shared" ca="1" si="54"/>
        <v>99.077103495782097</v>
      </c>
      <c r="G106" s="1">
        <f t="shared" ca="1" si="55"/>
        <v>41.177823631036198</v>
      </c>
      <c r="H106" s="1" t="str">
        <f t="shared" si="56"/>
        <v/>
      </c>
      <c r="I106" s="1" t="str">
        <f t="shared" si="57"/>
        <v/>
      </c>
      <c r="J106" s="6">
        <f t="shared" ca="1" si="61"/>
        <v>2.0802388484760733E-5</v>
      </c>
      <c r="K106" s="5" t="str">
        <f t="shared" ca="1" si="58"/>
        <v/>
      </c>
      <c r="L106" s="5" t="str">
        <f t="shared" ca="1" si="62"/>
        <v/>
      </c>
    </row>
    <row r="107" spans="2:12" x14ac:dyDescent="0.25">
      <c r="B107" s="7">
        <v>3</v>
      </c>
      <c r="C107" s="7">
        <v>15</v>
      </c>
      <c r="D107" s="1">
        <f t="shared" ca="1" si="59"/>
        <v>41.165581534624899</v>
      </c>
      <c r="E107" s="1">
        <f t="shared" ca="1" si="60"/>
        <v>32.896925004072898</v>
      </c>
      <c r="F107" s="1">
        <f t="shared" ca="1" si="54"/>
        <v>41.165581534624899</v>
      </c>
      <c r="G107" s="1">
        <f t="shared" ca="1" si="55"/>
        <v>8.2686565305520006</v>
      </c>
      <c r="H107" s="1" t="str">
        <f t="shared" si="56"/>
        <v/>
      </c>
      <c r="I107" s="1" t="str">
        <f t="shared" si="57"/>
        <v/>
      </c>
      <c r="J107" s="6">
        <f t="shared" ca="1" si="61"/>
        <v>-4.333851080298869E-4</v>
      </c>
      <c r="K107" s="5" t="str">
        <f t="shared" ca="1" si="58"/>
        <v/>
      </c>
      <c r="L107" s="5" t="str">
        <f t="shared" ca="1" si="62"/>
        <v/>
      </c>
    </row>
    <row r="108" spans="2:12" x14ac:dyDescent="0.25">
      <c r="B108" s="7">
        <v>3</v>
      </c>
      <c r="C108" s="7">
        <v>16</v>
      </c>
      <c r="D108" s="1">
        <f t="shared" ca="1" si="59"/>
        <v>4580.5889994506597</v>
      </c>
      <c r="E108" s="1">
        <f t="shared" ca="1" si="60"/>
        <v>3961.3591096126802</v>
      </c>
      <c r="F108" s="1">
        <f t="shared" ca="1" si="54"/>
        <v>4580.5889994506597</v>
      </c>
      <c r="G108" s="1">
        <f t="shared" ca="1" si="55"/>
        <v>619.2298898379795</v>
      </c>
      <c r="H108" s="1" t="str">
        <f t="shared" si="56"/>
        <v/>
      </c>
      <c r="I108" s="1" t="str">
        <f t="shared" si="57"/>
        <v/>
      </c>
      <c r="J108" s="6">
        <f t="shared" ca="1" si="61"/>
        <v>-2.3841251535784112E-2</v>
      </c>
      <c r="K108" s="5" t="str">
        <f t="shared" ca="1" si="58"/>
        <v/>
      </c>
      <c r="L108" s="5" t="str">
        <f t="shared" ca="1" si="62"/>
        <v/>
      </c>
    </row>
    <row r="109" spans="2:12" x14ac:dyDescent="0.25">
      <c r="B109" s="7">
        <v>3</v>
      </c>
      <c r="C109" s="7">
        <v>17</v>
      </c>
      <c r="D109" s="1">
        <f t="shared" ca="1" si="59"/>
        <v>110.385164778321</v>
      </c>
      <c r="E109" s="1">
        <f t="shared" ca="1" si="60"/>
        <v>93.080676768165802</v>
      </c>
      <c r="F109" s="1">
        <f t="shared" ca="1" si="54"/>
        <v>110.385164778321</v>
      </c>
      <c r="G109" s="1">
        <f t="shared" ca="1" si="55"/>
        <v>17.304488010155197</v>
      </c>
      <c r="H109" s="1" t="str">
        <f t="shared" si="56"/>
        <v/>
      </c>
      <c r="I109" s="1" t="str">
        <f t="shared" si="57"/>
        <v/>
      </c>
      <c r="J109" s="6">
        <f t="shared" ca="1" si="61"/>
        <v>-2.903455681883613E-2</v>
      </c>
      <c r="K109" s="5" t="str">
        <f t="shared" ca="1" si="58"/>
        <v/>
      </c>
      <c r="L109" s="5" t="str">
        <f t="shared" ca="1" si="62"/>
        <v/>
      </c>
    </row>
    <row r="110" spans="2:12" x14ac:dyDescent="0.25">
      <c r="B110" s="7">
        <v>3</v>
      </c>
      <c r="C110" s="7">
        <v>18</v>
      </c>
      <c r="D110" s="1">
        <f t="shared" ca="1" si="59"/>
        <v>2926.2279872403101</v>
      </c>
      <c r="E110" s="1">
        <f t="shared" ca="1" si="60"/>
        <v>2545.10728511972</v>
      </c>
      <c r="F110" s="1">
        <f t="shared" ca="1" si="54"/>
        <v>2926.2279872403101</v>
      </c>
      <c r="G110" s="1">
        <f t="shared" ca="1" si="55"/>
        <v>381.12070212059007</v>
      </c>
      <c r="H110" s="1" t="str">
        <f t="shared" si="56"/>
        <v/>
      </c>
      <c r="I110" s="1" t="str">
        <f t="shared" si="57"/>
        <v/>
      </c>
      <c r="J110" s="6">
        <f t="shared" ca="1" si="61"/>
        <v>-2.439497616245128E-2</v>
      </c>
      <c r="K110" s="5" t="str">
        <f t="shared" ca="1" si="58"/>
        <v/>
      </c>
      <c r="L110" s="5" t="str">
        <f t="shared" ca="1" si="62"/>
        <v/>
      </c>
    </row>
    <row r="111" spans="2:12" x14ac:dyDescent="0.25">
      <c r="B111" s="7">
        <v>3</v>
      </c>
      <c r="C111" s="7">
        <v>19</v>
      </c>
      <c r="D111" s="1">
        <f t="shared" ca="1" si="59"/>
        <v>16.5755348809693</v>
      </c>
      <c r="E111" s="1">
        <f t="shared" ca="1" si="60"/>
        <v>13.8252519873894</v>
      </c>
      <c r="F111" s="1">
        <f t="shared" ca="1" si="54"/>
        <v>16.5755348809693</v>
      </c>
      <c r="G111" s="1">
        <f t="shared" ca="1" si="55"/>
        <v>2.7502828935799002</v>
      </c>
      <c r="H111" s="1" t="str">
        <f t="shared" si="56"/>
        <v/>
      </c>
      <c r="I111" s="1" t="str">
        <f t="shared" si="57"/>
        <v/>
      </c>
      <c r="J111" s="6">
        <f t="shared" ca="1" si="61"/>
        <v>2.5253553268435227E-3</v>
      </c>
      <c r="K111" s="5" t="str">
        <f t="shared" ca="1" si="58"/>
        <v/>
      </c>
      <c r="L111" s="5" t="str">
        <f t="shared" ca="1" si="62"/>
        <v/>
      </c>
    </row>
    <row r="112" spans="2:12" x14ac:dyDescent="0.25">
      <c r="B112" s="7">
        <v>3</v>
      </c>
      <c r="C112" s="7">
        <v>20</v>
      </c>
      <c r="D112" s="1">
        <f t="shared" ca="1" si="59"/>
        <v>11595.532383629001</v>
      </c>
      <c r="E112" s="1">
        <f t="shared" ca="1" si="60"/>
        <v>10396.581616261001</v>
      </c>
      <c r="F112" s="1">
        <f t="shared" si="54"/>
        <v>0</v>
      </c>
      <c r="G112" s="1" t="str">
        <f t="shared" si="55"/>
        <v/>
      </c>
      <c r="H112" s="1" t="str">
        <f t="shared" si="56"/>
        <v/>
      </c>
      <c r="I112" s="1">
        <f t="shared" ca="1" si="57"/>
        <v>11595.532383629001</v>
      </c>
      <c r="J112" s="6">
        <f t="shared" ca="1" si="61"/>
        <v>-1.1212937805943561E-2</v>
      </c>
      <c r="K112" s="5" t="str">
        <f t="shared" si="58"/>
        <v/>
      </c>
      <c r="L112" s="5" t="str">
        <f t="shared" si="62"/>
        <v/>
      </c>
    </row>
    <row r="113" spans="1:12" x14ac:dyDescent="0.25">
      <c r="B113" s="7">
        <v>4</v>
      </c>
      <c r="C113" s="7">
        <v>1</v>
      </c>
      <c r="D113" s="1">
        <f t="shared" ca="1" si="59"/>
        <v>4.4282968654705001E-6</v>
      </c>
      <c r="E113" s="1">
        <f t="shared" ca="1" si="60"/>
        <v>2.2006287547723099E-6</v>
      </c>
      <c r="F113" s="1">
        <f t="shared" ca="1" si="54"/>
        <v>4.4282968654705001E-6</v>
      </c>
      <c r="G113" s="1">
        <f t="shared" ca="1" si="55"/>
        <v>2.2276681106981902E-6</v>
      </c>
      <c r="H113" s="1" t="str">
        <f t="shared" si="56"/>
        <v/>
      </c>
      <c r="I113" s="1" t="str">
        <f t="shared" si="57"/>
        <v/>
      </c>
      <c r="J113" s="6" t="str">
        <f t="shared" ca="1" si="61"/>
        <v/>
      </c>
      <c r="K113" s="5" t="str">
        <f t="shared" ca="1" si="58"/>
        <v/>
      </c>
      <c r="L113" s="5" t="str">
        <f t="shared" ca="1" si="62"/>
        <v/>
      </c>
    </row>
    <row r="114" spans="1:12" x14ac:dyDescent="0.25">
      <c r="B114" s="7">
        <v>4</v>
      </c>
      <c r="C114" s="7">
        <v>2</v>
      </c>
      <c r="D114" s="1">
        <f t="shared" ca="1" si="59"/>
        <v>331.06653342176702</v>
      </c>
      <c r="E114" s="1">
        <f t="shared" ca="1" si="60"/>
        <v>231.39242874464</v>
      </c>
      <c r="F114" s="1">
        <f t="shared" ca="1" si="54"/>
        <v>331.06653342176702</v>
      </c>
      <c r="G114" s="1">
        <f t="shared" ca="1" si="55"/>
        <v>99.674104677127019</v>
      </c>
      <c r="H114" s="1" t="str">
        <f t="shared" si="56"/>
        <v/>
      </c>
      <c r="I114" s="1" t="str">
        <f t="shared" si="57"/>
        <v/>
      </c>
      <c r="J114" s="6">
        <f t="shared" ca="1" si="61"/>
        <v>-6.0277365559851439E-3</v>
      </c>
      <c r="K114" s="5" t="str">
        <f t="shared" ca="1" si="58"/>
        <v/>
      </c>
      <c r="L114" s="5" t="str">
        <f t="shared" ca="1" si="62"/>
        <v/>
      </c>
    </row>
    <row r="115" spans="1:12" x14ac:dyDescent="0.25">
      <c r="B115" s="7">
        <v>4</v>
      </c>
      <c r="C115" s="7">
        <v>3</v>
      </c>
      <c r="D115" s="1">
        <f t="shared" ca="1" si="59"/>
        <v>21.046609381728299</v>
      </c>
      <c r="E115" s="1">
        <f t="shared" ca="1" si="60"/>
        <v>15.946430747239599</v>
      </c>
      <c r="F115" s="1">
        <f t="shared" ca="1" si="54"/>
        <v>21.046609381728299</v>
      </c>
      <c r="G115" s="1">
        <f t="shared" ca="1" si="55"/>
        <v>5.1001786344886995</v>
      </c>
      <c r="H115" s="1" t="str">
        <f t="shared" si="56"/>
        <v/>
      </c>
      <c r="I115" s="1" t="str">
        <f t="shared" si="57"/>
        <v/>
      </c>
      <c r="J115" s="6">
        <f t="shared" ca="1" si="61"/>
        <v>-1.2177850877981346E-2</v>
      </c>
      <c r="K115" s="5" t="str">
        <f t="shared" ca="1" si="58"/>
        <v/>
      </c>
      <c r="L115" s="5" t="str">
        <f t="shared" ca="1" si="62"/>
        <v/>
      </c>
    </row>
    <row r="116" spans="1:12" x14ac:dyDescent="0.25">
      <c r="A116" s="7" t="b">
        <v>1</v>
      </c>
      <c r="B116" s="7">
        <v>4</v>
      </c>
      <c r="C116" s="7">
        <v>4</v>
      </c>
      <c r="D116" s="1">
        <f t="shared" ca="1" si="59"/>
        <v>249597.00212643799</v>
      </c>
      <c r="E116" s="1">
        <f t="shared" ca="1" si="60"/>
        <v>189500.03914692401</v>
      </c>
      <c r="F116" s="1">
        <f t="shared" si="54"/>
        <v>0</v>
      </c>
      <c r="G116" s="1" t="str">
        <f t="shared" si="55"/>
        <v/>
      </c>
      <c r="H116" s="1">
        <f t="shared" ca="1" si="56"/>
        <v>249597.00212643799</v>
      </c>
      <c r="I116" s="1" t="str">
        <f t="shared" si="57"/>
        <v/>
      </c>
      <c r="J116" s="6">
        <f t="shared" ca="1" si="61"/>
        <v>2.6788332268379761E-2</v>
      </c>
      <c r="K116" s="5" t="str">
        <f t="shared" si="58"/>
        <v/>
      </c>
      <c r="L116" s="5" t="str">
        <f t="shared" si="62"/>
        <v/>
      </c>
    </row>
    <row r="117" spans="1:12" x14ac:dyDescent="0.25">
      <c r="B117" s="7">
        <v>4</v>
      </c>
      <c r="C117" s="7">
        <v>5</v>
      </c>
      <c r="D117" s="1">
        <f t="shared" ca="1" si="59"/>
        <v>7189.6229045038899</v>
      </c>
      <c r="E117" s="1">
        <f t="shared" ca="1" si="60"/>
        <v>5797.8196432888099</v>
      </c>
      <c r="F117" s="1">
        <f t="shared" ref="F117:F180" ca="1" si="63">IF($A117,0,IF($C117&lt;20,D117,0))</f>
        <v>7189.6229045038899</v>
      </c>
      <c r="G117" s="1">
        <f t="shared" ref="G117:G180" ca="1" si="64">IF($A117,"",IF($C117&lt;20,D117-E117,""))</f>
        <v>1391.8032612150801</v>
      </c>
      <c r="H117" s="1" t="str">
        <f t="shared" ref="H117:H180" si="65">IF(A117,D117,"")</f>
        <v/>
      </c>
      <c r="I117" s="1" t="str">
        <f t="shared" ref="I117:I180" si="66">IF(C117=20,D117,"")</f>
        <v/>
      </c>
      <c r="J117" s="6">
        <f t="shared" ca="1" si="61"/>
        <v>-8.8245137679922869E-3</v>
      </c>
      <c r="K117" s="5" t="str">
        <f t="shared" ref="K117:K180" ca="1" si="67">IF(F117&gt;criteriaUK,(D117-E117)/D117,"")</f>
        <v/>
      </c>
      <c r="L117" s="5" t="str">
        <f t="shared" ca="1" si="62"/>
        <v/>
      </c>
    </row>
    <row r="118" spans="1:12" x14ac:dyDescent="0.25">
      <c r="B118" s="7">
        <v>4</v>
      </c>
      <c r="C118" s="7">
        <v>6</v>
      </c>
      <c r="D118" s="1">
        <f t="shared" ref="D118:D181" ca="1" si="68">INDIRECT(ADDRESS(C118+4,B118+1,,,))</f>
        <v>13704.846582157399</v>
      </c>
      <c r="E118" s="1">
        <f t="shared" ref="E118:E181" ca="1" si="69">INDIRECT(ADDRESS(C118+27,B118+1,,,))</f>
        <v>10194.9087031373</v>
      </c>
      <c r="F118" s="1">
        <f t="shared" ca="1" si="63"/>
        <v>13704.846582157399</v>
      </c>
      <c r="G118" s="1">
        <f t="shared" ca="1" si="64"/>
        <v>3509.937879020099</v>
      </c>
      <c r="H118" s="1" t="str">
        <f t="shared" si="65"/>
        <v/>
      </c>
      <c r="I118" s="1" t="str">
        <f t="shared" si="66"/>
        <v/>
      </c>
      <c r="J118" s="6">
        <f t="shared" ref="J118:J181" ca="1" si="70">INDIRECT(ADDRESS(C118+27,B118+61,,,))</f>
        <v>-8.4675403063545016E-3</v>
      </c>
      <c r="K118" s="5" t="str">
        <f t="shared" ca="1" si="67"/>
        <v/>
      </c>
      <c r="L118" s="5" t="str">
        <f t="shared" ref="L118:L181" ca="1" si="71">IF(K118&lt;&gt;"",J118,"")</f>
        <v/>
      </c>
    </row>
    <row r="119" spans="1:12" x14ac:dyDescent="0.25">
      <c r="B119" s="7">
        <v>4</v>
      </c>
      <c r="C119" s="7">
        <v>7</v>
      </c>
      <c r="D119" s="1">
        <f t="shared" ca="1" si="68"/>
        <v>2453.76294630135</v>
      </c>
      <c r="E119" s="1">
        <f t="shared" ca="1" si="69"/>
        <v>1847.2653824276299</v>
      </c>
      <c r="F119" s="1">
        <f t="shared" ca="1" si="63"/>
        <v>2453.76294630135</v>
      </c>
      <c r="G119" s="1">
        <f t="shared" ca="1" si="64"/>
        <v>606.49756387372008</v>
      </c>
      <c r="H119" s="1" t="str">
        <f t="shared" si="65"/>
        <v/>
      </c>
      <c r="I119" s="1" t="str">
        <f t="shared" si="66"/>
        <v/>
      </c>
      <c r="J119" s="6">
        <f t="shared" ca="1" si="70"/>
        <v>-5.3520280580330749E-3</v>
      </c>
      <c r="K119" s="5" t="str">
        <f t="shared" ca="1" si="67"/>
        <v/>
      </c>
      <c r="L119" s="5" t="str">
        <f t="shared" ca="1" si="71"/>
        <v/>
      </c>
    </row>
    <row r="120" spans="1:12" x14ac:dyDescent="0.25">
      <c r="B120" s="7">
        <v>4</v>
      </c>
      <c r="C120" s="7">
        <v>8</v>
      </c>
      <c r="D120" s="1">
        <f t="shared" ca="1" si="68"/>
        <v>1281.05445885162</v>
      </c>
      <c r="E120" s="1">
        <f t="shared" ca="1" si="69"/>
        <v>726.32737220259298</v>
      </c>
      <c r="F120" s="1">
        <f t="shared" ca="1" si="63"/>
        <v>1281.05445885162</v>
      </c>
      <c r="G120" s="1">
        <f t="shared" ca="1" si="64"/>
        <v>554.727086649027</v>
      </c>
      <c r="H120" s="1" t="str">
        <f t="shared" si="65"/>
        <v/>
      </c>
      <c r="I120" s="1" t="str">
        <f t="shared" si="66"/>
        <v/>
      </c>
      <c r="J120" s="6">
        <f t="shared" ca="1" si="70"/>
        <v>-2.2944643455055255E-2</v>
      </c>
      <c r="K120" s="5" t="str">
        <f t="shared" ca="1" si="67"/>
        <v/>
      </c>
      <c r="L120" s="5" t="str">
        <f t="shared" ca="1" si="71"/>
        <v/>
      </c>
    </row>
    <row r="121" spans="1:12" x14ac:dyDescent="0.25">
      <c r="B121" s="7">
        <v>4</v>
      </c>
      <c r="C121" s="7">
        <v>9</v>
      </c>
      <c r="D121" s="1">
        <f t="shared" ca="1" si="68"/>
        <v>12266.427534766201</v>
      </c>
      <c r="E121" s="1">
        <f t="shared" ca="1" si="69"/>
        <v>9688.0998385147795</v>
      </c>
      <c r="F121" s="1">
        <f t="shared" ca="1" si="63"/>
        <v>12266.427534766201</v>
      </c>
      <c r="G121" s="1">
        <f t="shared" ca="1" si="64"/>
        <v>2578.327696251421</v>
      </c>
      <c r="H121" s="1" t="str">
        <f t="shared" si="65"/>
        <v/>
      </c>
      <c r="I121" s="1" t="str">
        <f t="shared" si="66"/>
        <v/>
      </c>
      <c r="J121" s="6">
        <f t="shared" ca="1" si="70"/>
        <v>-1.23509692607133E-2</v>
      </c>
      <c r="K121" s="5" t="str">
        <f t="shared" ca="1" si="67"/>
        <v/>
      </c>
      <c r="L121" s="5" t="str">
        <f t="shared" ca="1" si="71"/>
        <v/>
      </c>
    </row>
    <row r="122" spans="1:12" x14ac:dyDescent="0.25">
      <c r="B122" s="7">
        <v>4</v>
      </c>
      <c r="C122" s="7">
        <v>10</v>
      </c>
      <c r="D122" s="1">
        <f t="shared" ca="1" si="68"/>
        <v>12227.422173884999</v>
      </c>
      <c r="E122" s="1">
        <f t="shared" ca="1" si="69"/>
        <v>7685.8643329924398</v>
      </c>
      <c r="F122" s="1">
        <f t="shared" ca="1" si="63"/>
        <v>12227.422173884999</v>
      </c>
      <c r="G122" s="1">
        <f t="shared" ca="1" si="64"/>
        <v>4541.5578408925594</v>
      </c>
      <c r="H122" s="1" t="str">
        <f t="shared" si="65"/>
        <v/>
      </c>
      <c r="I122" s="1" t="str">
        <f t="shared" si="66"/>
        <v/>
      </c>
      <c r="J122" s="6">
        <f t="shared" ca="1" si="70"/>
        <v>-2.307342352879849E-2</v>
      </c>
      <c r="K122" s="5" t="str">
        <f t="shared" ca="1" si="67"/>
        <v/>
      </c>
      <c r="L122" s="5" t="str">
        <f t="shared" ca="1" si="71"/>
        <v/>
      </c>
    </row>
    <row r="123" spans="1:12" x14ac:dyDescent="0.25">
      <c r="B123" s="7">
        <v>4</v>
      </c>
      <c r="C123" s="7">
        <v>11</v>
      </c>
      <c r="D123" s="1">
        <f t="shared" ca="1" si="68"/>
        <v>55.433612839700203</v>
      </c>
      <c r="E123" s="1">
        <f t="shared" ca="1" si="69"/>
        <v>42.860838367449198</v>
      </c>
      <c r="F123" s="1">
        <f t="shared" ca="1" si="63"/>
        <v>55.433612839700203</v>
      </c>
      <c r="G123" s="1">
        <f t="shared" ca="1" si="64"/>
        <v>12.572774472251005</v>
      </c>
      <c r="H123" s="1" t="str">
        <f t="shared" si="65"/>
        <v/>
      </c>
      <c r="I123" s="1" t="str">
        <f t="shared" si="66"/>
        <v/>
      </c>
      <c r="J123" s="6">
        <f t="shared" ca="1" si="70"/>
        <v>2.0429557578082267E-2</v>
      </c>
      <c r="K123" s="5" t="str">
        <f t="shared" ca="1" si="67"/>
        <v/>
      </c>
      <c r="L123" s="5" t="str">
        <f t="shared" ca="1" si="71"/>
        <v/>
      </c>
    </row>
    <row r="124" spans="1:12" x14ac:dyDescent="0.25">
      <c r="B124" s="7">
        <v>4</v>
      </c>
      <c r="C124" s="7">
        <v>12</v>
      </c>
      <c r="D124" s="1">
        <f t="shared" ca="1" si="68"/>
        <v>1175.5439821611701</v>
      </c>
      <c r="E124" s="1">
        <f t="shared" ca="1" si="69"/>
        <v>914.15965132441499</v>
      </c>
      <c r="F124" s="1">
        <f t="shared" ca="1" si="63"/>
        <v>1175.5439821611701</v>
      </c>
      <c r="G124" s="1">
        <f t="shared" ca="1" si="64"/>
        <v>261.38433083675511</v>
      </c>
      <c r="H124" s="1" t="str">
        <f t="shared" si="65"/>
        <v/>
      </c>
      <c r="I124" s="1" t="str">
        <f t="shared" si="66"/>
        <v/>
      </c>
      <c r="J124" s="6">
        <f t="shared" ca="1" si="70"/>
        <v>-1.3547235906540057E-3</v>
      </c>
      <c r="K124" s="5" t="str">
        <f t="shared" ca="1" si="67"/>
        <v/>
      </c>
      <c r="L124" s="5" t="str">
        <f t="shared" ca="1" si="71"/>
        <v/>
      </c>
    </row>
    <row r="125" spans="1:12" x14ac:dyDescent="0.25">
      <c r="B125" s="7">
        <v>4</v>
      </c>
      <c r="C125" s="7">
        <v>13</v>
      </c>
      <c r="D125" s="1">
        <f t="shared" ca="1" si="68"/>
        <v>380.50576803529299</v>
      </c>
      <c r="E125" s="1">
        <f t="shared" ca="1" si="69"/>
        <v>295.60402744489801</v>
      </c>
      <c r="F125" s="1">
        <f t="shared" ca="1" si="63"/>
        <v>380.50576803529299</v>
      </c>
      <c r="G125" s="1">
        <f t="shared" ca="1" si="64"/>
        <v>84.901740590394979</v>
      </c>
      <c r="H125" s="1" t="str">
        <f t="shared" si="65"/>
        <v/>
      </c>
      <c r="I125" s="1" t="str">
        <f t="shared" si="66"/>
        <v/>
      </c>
      <c r="J125" s="6">
        <f t="shared" ca="1" si="70"/>
        <v>5.1493966430855593E-4</v>
      </c>
      <c r="K125" s="5" t="str">
        <f t="shared" ca="1" si="67"/>
        <v/>
      </c>
      <c r="L125" s="5" t="str">
        <f t="shared" ca="1" si="71"/>
        <v/>
      </c>
    </row>
    <row r="126" spans="1:12" x14ac:dyDescent="0.25">
      <c r="A126" s="7" t="b">
        <v>1</v>
      </c>
      <c r="B126" s="7">
        <v>4</v>
      </c>
      <c r="C126" s="7">
        <v>14</v>
      </c>
      <c r="D126" s="1">
        <f t="shared" ca="1" si="68"/>
        <v>34964.736289586501</v>
      </c>
      <c r="E126" s="1">
        <f t="shared" ca="1" si="69"/>
        <v>25263.825890626798</v>
      </c>
      <c r="F126" s="1">
        <f t="shared" si="63"/>
        <v>0</v>
      </c>
      <c r="G126" s="1" t="str">
        <f t="shared" si="64"/>
        <v/>
      </c>
      <c r="H126" s="1">
        <f t="shared" ca="1" si="65"/>
        <v>34964.736289586501</v>
      </c>
      <c r="I126" s="1" t="str">
        <f t="shared" si="66"/>
        <v/>
      </c>
      <c r="J126" s="6">
        <f t="shared" ca="1" si="70"/>
        <v>3.0593574681651202E-4</v>
      </c>
      <c r="K126" s="5" t="str">
        <f t="shared" si="67"/>
        <v/>
      </c>
      <c r="L126" s="5" t="str">
        <f t="shared" si="71"/>
        <v/>
      </c>
    </row>
    <row r="127" spans="1:12" x14ac:dyDescent="0.25">
      <c r="B127" s="7">
        <v>4</v>
      </c>
      <c r="C127" s="7">
        <v>15</v>
      </c>
      <c r="D127" s="1">
        <f t="shared" ca="1" si="68"/>
        <v>21565.599909618901</v>
      </c>
      <c r="E127" s="1">
        <f t="shared" ca="1" si="69"/>
        <v>17379.691964266</v>
      </c>
      <c r="F127" s="1">
        <f t="shared" ca="1" si="63"/>
        <v>21565.599909618901</v>
      </c>
      <c r="G127" s="1">
        <f t="shared" ca="1" si="64"/>
        <v>4185.9079453529012</v>
      </c>
      <c r="H127" s="1" t="str">
        <f t="shared" si="65"/>
        <v/>
      </c>
      <c r="I127" s="1" t="str">
        <f t="shared" si="66"/>
        <v/>
      </c>
      <c r="J127" s="6">
        <f t="shared" ca="1" si="70"/>
        <v>-1.2097841202512118E-3</v>
      </c>
      <c r="K127" s="5" t="str">
        <f t="shared" ca="1" si="67"/>
        <v/>
      </c>
      <c r="L127" s="5" t="str">
        <f t="shared" ca="1" si="71"/>
        <v/>
      </c>
    </row>
    <row r="128" spans="1:12" x14ac:dyDescent="0.25">
      <c r="B128" s="7">
        <v>4</v>
      </c>
      <c r="C128" s="7">
        <v>16</v>
      </c>
      <c r="D128" s="1">
        <f t="shared" ca="1" si="68"/>
        <v>17097.015348089801</v>
      </c>
      <c r="E128" s="1">
        <f t="shared" ca="1" si="69"/>
        <v>13174.228315783799</v>
      </c>
      <c r="F128" s="1">
        <f t="shared" ca="1" si="63"/>
        <v>17097.015348089801</v>
      </c>
      <c r="G128" s="1">
        <f t="shared" ca="1" si="64"/>
        <v>3922.7870323060015</v>
      </c>
      <c r="H128" s="1" t="str">
        <f t="shared" si="65"/>
        <v/>
      </c>
      <c r="I128" s="1" t="str">
        <f t="shared" si="66"/>
        <v/>
      </c>
      <c r="J128" s="6">
        <f t="shared" ca="1" si="70"/>
        <v>-2.4182999783955089E-2</v>
      </c>
      <c r="K128" s="5" t="str">
        <f t="shared" ca="1" si="67"/>
        <v/>
      </c>
      <c r="L128" s="5" t="str">
        <f t="shared" ca="1" si="71"/>
        <v/>
      </c>
    </row>
    <row r="129" spans="1:12" x14ac:dyDescent="0.25">
      <c r="B129" s="7">
        <v>4</v>
      </c>
      <c r="C129" s="7">
        <v>17</v>
      </c>
      <c r="D129" s="1">
        <f t="shared" ca="1" si="68"/>
        <v>560.846498968417</v>
      </c>
      <c r="E129" s="1">
        <f t="shared" ca="1" si="69"/>
        <v>427.55661062177899</v>
      </c>
      <c r="F129" s="1">
        <f t="shared" ca="1" si="63"/>
        <v>560.846498968417</v>
      </c>
      <c r="G129" s="1">
        <f t="shared" ca="1" si="64"/>
        <v>133.28988834663801</v>
      </c>
      <c r="H129" s="1" t="str">
        <f t="shared" si="65"/>
        <v/>
      </c>
      <c r="I129" s="1" t="str">
        <f t="shared" si="66"/>
        <v/>
      </c>
      <c r="J129" s="6">
        <f t="shared" ca="1" si="70"/>
        <v>-2.8456531350564567E-2</v>
      </c>
      <c r="K129" s="5" t="str">
        <f t="shared" ca="1" si="67"/>
        <v/>
      </c>
      <c r="L129" s="5" t="str">
        <f t="shared" ca="1" si="71"/>
        <v/>
      </c>
    </row>
    <row r="130" spans="1:12" x14ac:dyDescent="0.25">
      <c r="B130" s="7">
        <v>4</v>
      </c>
      <c r="C130" s="7">
        <v>18</v>
      </c>
      <c r="D130" s="1">
        <f t="shared" ca="1" si="68"/>
        <v>11255.046280623201</v>
      </c>
      <c r="E130" s="1">
        <f t="shared" ca="1" si="69"/>
        <v>8922.8728146984904</v>
      </c>
      <c r="F130" s="1">
        <f t="shared" ca="1" si="63"/>
        <v>11255.046280623201</v>
      </c>
      <c r="G130" s="1">
        <f t="shared" ca="1" si="64"/>
        <v>2332.1734659247104</v>
      </c>
      <c r="H130" s="1" t="str">
        <f t="shared" si="65"/>
        <v/>
      </c>
      <c r="I130" s="1" t="str">
        <f t="shared" si="66"/>
        <v/>
      </c>
      <c r="J130" s="6">
        <f t="shared" ca="1" si="70"/>
        <v>-2.5090434038703844E-2</v>
      </c>
      <c r="K130" s="5" t="str">
        <f t="shared" ca="1" si="67"/>
        <v/>
      </c>
      <c r="L130" s="5" t="str">
        <f t="shared" ca="1" si="71"/>
        <v/>
      </c>
    </row>
    <row r="131" spans="1:12" x14ac:dyDescent="0.25">
      <c r="B131" s="7">
        <v>4</v>
      </c>
      <c r="C131" s="7">
        <v>19</v>
      </c>
      <c r="D131" s="1">
        <f t="shared" ca="1" si="68"/>
        <v>8616.9528058620508</v>
      </c>
      <c r="E131" s="1">
        <f t="shared" ca="1" si="69"/>
        <v>7005.38717774425</v>
      </c>
      <c r="F131" s="1">
        <f t="shared" ca="1" si="63"/>
        <v>8616.9528058620508</v>
      </c>
      <c r="G131" s="1">
        <f t="shared" ca="1" si="64"/>
        <v>1611.5656281178008</v>
      </c>
      <c r="H131" s="1" t="str">
        <f t="shared" si="65"/>
        <v/>
      </c>
      <c r="I131" s="1" t="str">
        <f t="shared" si="66"/>
        <v/>
      </c>
      <c r="J131" s="6">
        <f t="shared" ca="1" si="70"/>
        <v>-1.6908155149762426E-2</v>
      </c>
      <c r="K131" s="5" t="str">
        <f t="shared" ca="1" si="67"/>
        <v/>
      </c>
      <c r="L131" s="5" t="str">
        <f t="shared" ca="1" si="71"/>
        <v/>
      </c>
    </row>
    <row r="132" spans="1:12" x14ac:dyDescent="0.25">
      <c r="B132" s="7">
        <v>4</v>
      </c>
      <c r="C132" s="7">
        <v>20</v>
      </c>
      <c r="D132" s="1">
        <f t="shared" ca="1" si="68"/>
        <v>103093.644833464</v>
      </c>
      <c r="E132" s="1">
        <f t="shared" ca="1" si="69"/>
        <v>79138.142466492602</v>
      </c>
      <c r="F132" s="1">
        <f t="shared" si="63"/>
        <v>0</v>
      </c>
      <c r="G132" s="1" t="str">
        <f t="shared" si="64"/>
        <v/>
      </c>
      <c r="H132" s="1" t="str">
        <f t="shared" si="65"/>
        <v/>
      </c>
      <c r="I132" s="1">
        <f t="shared" ca="1" si="66"/>
        <v>103093.644833464</v>
      </c>
      <c r="J132" s="6">
        <f t="shared" ca="1" si="70"/>
        <v>-8.6559359789848203E-3</v>
      </c>
      <c r="K132" s="5" t="str">
        <f t="shared" si="67"/>
        <v/>
      </c>
      <c r="L132" s="5" t="str">
        <f t="shared" si="71"/>
        <v/>
      </c>
    </row>
    <row r="133" spans="1:12" x14ac:dyDescent="0.25">
      <c r="B133" s="7">
        <v>5</v>
      </c>
      <c r="C133" s="7">
        <v>1</v>
      </c>
      <c r="D133" s="1">
        <f t="shared" ca="1" si="68"/>
        <v>107.20338462965999</v>
      </c>
      <c r="E133" s="1">
        <f t="shared" ca="1" si="69"/>
        <v>74.934590504451094</v>
      </c>
      <c r="F133" s="1">
        <f t="shared" ca="1" si="63"/>
        <v>107.20338462965999</v>
      </c>
      <c r="G133" s="1">
        <f t="shared" ca="1" si="64"/>
        <v>32.268794125208899</v>
      </c>
      <c r="H133" s="1" t="str">
        <f t="shared" si="65"/>
        <v/>
      </c>
      <c r="I133" s="1" t="str">
        <f t="shared" si="66"/>
        <v/>
      </c>
      <c r="J133" s="6">
        <f t="shared" ca="1" si="70"/>
        <v>-4.7974264243854217E-2</v>
      </c>
      <c r="K133" s="5" t="str">
        <f t="shared" ca="1" si="67"/>
        <v/>
      </c>
      <c r="L133" s="5" t="str">
        <f t="shared" ca="1" si="71"/>
        <v/>
      </c>
    </row>
    <row r="134" spans="1:12" x14ac:dyDescent="0.25">
      <c r="B134" s="7">
        <v>5</v>
      </c>
      <c r="C134" s="7">
        <v>2</v>
      </c>
      <c r="D134" s="1">
        <f t="shared" ca="1" si="68"/>
        <v>1219.30545181105</v>
      </c>
      <c r="E134" s="1">
        <f t="shared" ca="1" si="69"/>
        <v>929.29607794666003</v>
      </c>
      <c r="F134" s="1">
        <f t="shared" ca="1" si="63"/>
        <v>1219.30545181105</v>
      </c>
      <c r="G134" s="1">
        <f t="shared" ca="1" si="64"/>
        <v>290.00937386439</v>
      </c>
      <c r="H134" s="1" t="str">
        <f t="shared" si="65"/>
        <v/>
      </c>
      <c r="I134" s="1" t="str">
        <f t="shared" si="66"/>
        <v/>
      </c>
      <c r="J134" s="6">
        <f t="shared" ca="1" si="70"/>
        <v>-6.9644258896096756E-3</v>
      </c>
      <c r="K134" s="5" t="str">
        <f t="shared" ca="1" si="67"/>
        <v/>
      </c>
      <c r="L134" s="5" t="str">
        <f t="shared" ca="1" si="71"/>
        <v/>
      </c>
    </row>
    <row r="135" spans="1:12" x14ac:dyDescent="0.25">
      <c r="B135" s="7">
        <v>5</v>
      </c>
      <c r="C135" s="7">
        <v>3</v>
      </c>
      <c r="D135" s="1">
        <f t="shared" ca="1" si="68"/>
        <v>951.77593485584703</v>
      </c>
      <c r="E135" s="1">
        <f t="shared" ca="1" si="69"/>
        <v>775.66887882108699</v>
      </c>
      <c r="F135" s="1">
        <f t="shared" ca="1" si="63"/>
        <v>951.77593485584703</v>
      </c>
      <c r="G135" s="1">
        <f t="shared" ca="1" si="64"/>
        <v>176.10705603476003</v>
      </c>
      <c r="H135" s="1" t="str">
        <f t="shared" si="65"/>
        <v/>
      </c>
      <c r="I135" s="1" t="str">
        <f t="shared" si="66"/>
        <v/>
      </c>
      <c r="J135" s="6">
        <f t="shared" ca="1" si="70"/>
        <v>-1.0838886638119398E-2</v>
      </c>
      <c r="K135" s="5" t="str">
        <f t="shared" ca="1" si="67"/>
        <v/>
      </c>
      <c r="L135" s="5" t="str">
        <f t="shared" ca="1" si="71"/>
        <v/>
      </c>
    </row>
    <row r="136" spans="1:12" x14ac:dyDescent="0.25">
      <c r="B136" s="7">
        <v>5</v>
      </c>
      <c r="C136" s="7">
        <v>4</v>
      </c>
      <c r="D136" s="1">
        <f t="shared" ca="1" si="68"/>
        <v>5956.7270327545102</v>
      </c>
      <c r="E136" s="1">
        <f t="shared" ca="1" si="69"/>
        <v>4960.3223778362699</v>
      </c>
      <c r="F136" s="1">
        <f t="shared" ca="1" si="63"/>
        <v>5956.7270327545102</v>
      </c>
      <c r="G136" s="1">
        <f t="shared" ca="1" si="64"/>
        <v>996.40465491824034</v>
      </c>
      <c r="H136" s="1" t="str">
        <f t="shared" si="65"/>
        <v/>
      </c>
      <c r="I136" s="1" t="str">
        <f t="shared" si="66"/>
        <v/>
      </c>
      <c r="J136" s="6">
        <f t="shared" ca="1" si="70"/>
        <v>1.0554001620067985E-2</v>
      </c>
      <c r="K136" s="5" t="str">
        <f t="shared" ca="1" si="67"/>
        <v/>
      </c>
      <c r="L136" s="5" t="str">
        <f t="shared" ca="1" si="71"/>
        <v/>
      </c>
    </row>
    <row r="137" spans="1:12" x14ac:dyDescent="0.25">
      <c r="A137" s="7" t="b">
        <v>1</v>
      </c>
      <c r="B137" s="7">
        <v>5</v>
      </c>
      <c r="C137" s="7">
        <v>5</v>
      </c>
      <c r="D137" s="1">
        <f t="shared" ca="1" si="68"/>
        <v>58236.047502101399</v>
      </c>
      <c r="E137" s="1">
        <f t="shared" ca="1" si="69"/>
        <v>51403.4025662477</v>
      </c>
      <c r="F137" s="1">
        <f t="shared" si="63"/>
        <v>0</v>
      </c>
      <c r="G137" s="1" t="str">
        <f t="shared" si="64"/>
        <v/>
      </c>
      <c r="H137" s="1">
        <f t="shared" ca="1" si="65"/>
        <v>58236.047502101399</v>
      </c>
      <c r="I137" s="1" t="str">
        <f t="shared" si="66"/>
        <v/>
      </c>
      <c r="J137" s="6">
        <f t="shared" ca="1" si="70"/>
        <v>-4.4430700502963863E-3</v>
      </c>
      <c r="K137" s="5" t="str">
        <f t="shared" si="67"/>
        <v/>
      </c>
      <c r="L137" s="5" t="str">
        <f t="shared" si="71"/>
        <v/>
      </c>
    </row>
    <row r="138" spans="1:12" x14ac:dyDescent="0.25">
      <c r="B138" s="7">
        <v>5</v>
      </c>
      <c r="C138" s="7">
        <v>6</v>
      </c>
      <c r="D138" s="1">
        <f t="shared" ca="1" si="68"/>
        <v>25773.186340824799</v>
      </c>
      <c r="E138" s="1">
        <f t="shared" ca="1" si="69"/>
        <v>20381.886658520201</v>
      </c>
      <c r="F138" s="1">
        <f t="shared" ca="1" si="63"/>
        <v>25773.186340824799</v>
      </c>
      <c r="G138" s="1">
        <f t="shared" ca="1" si="64"/>
        <v>5391.2996823045978</v>
      </c>
      <c r="H138" s="1" t="str">
        <f t="shared" si="65"/>
        <v/>
      </c>
      <c r="I138" s="1" t="str">
        <f t="shared" si="66"/>
        <v/>
      </c>
      <c r="J138" s="6">
        <f t="shared" ca="1" si="70"/>
        <v>-9.0989723927599533E-3</v>
      </c>
      <c r="K138" s="5" t="str">
        <f t="shared" ca="1" si="67"/>
        <v/>
      </c>
      <c r="L138" s="5" t="str">
        <f t="shared" ca="1" si="71"/>
        <v/>
      </c>
    </row>
    <row r="139" spans="1:12" x14ac:dyDescent="0.25">
      <c r="B139" s="7">
        <v>5</v>
      </c>
      <c r="C139" s="7">
        <v>7</v>
      </c>
      <c r="D139" s="1">
        <f t="shared" ca="1" si="68"/>
        <v>1053.3979020438201</v>
      </c>
      <c r="E139" s="1">
        <f t="shared" ca="1" si="69"/>
        <v>847.99994732264395</v>
      </c>
      <c r="F139" s="1">
        <f t="shared" ca="1" si="63"/>
        <v>1053.3979020438201</v>
      </c>
      <c r="G139" s="1">
        <f t="shared" ca="1" si="64"/>
        <v>205.39795472117612</v>
      </c>
      <c r="H139" s="1" t="str">
        <f t="shared" si="65"/>
        <v/>
      </c>
      <c r="I139" s="1" t="str">
        <f t="shared" si="66"/>
        <v/>
      </c>
      <c r="J139" s="6">
        <f t="shared" ca="1" si="70"/>
        <v>-5.399806331143172E-3</v>
      </c>
      <c r="K139" s="5" t="str">
        <f t="shared" ca="1" si="67"/>
        <v/>
      </c>
      <c r="L139" s="5" t="str">
        <f t="shared" ca="1" si="71"/>
        <v/>
      </c>
    </row>
    <row r="140" spans="1:12" x14ac:dyDescent="0.25">
      <c r="B140" s="7">
        <v>5</v>
      </c>
      <c r="C140" s="7">
        <v>8</v>
      </c>
      <c r="D140" s="1">
        <f t="shared" ca="1" si="68"/>
        <v>686.21582061011304</v>
      </c>
      <c r="E140" s="1">
        <f t="shared" ca="1" si="69"/>
        <v>420.45615676133002</v>
      </c>
      <c r="F140" s="1">
        <f t="shared" ca="1" si="63"/>
        <v>686.21582061011304</v>
      </c>
      <c r="G140" s="1">
        <f t="shared" ca="1" si="64"/>
        <v>265.75966384878302</v>
      </c>
      <c r="H140" s="1" t="str">
        <f t="shared" si="65"/>
        <v/>
      </c>
      <c r="I140" s="1" t="str">
        <f t="shared" si="66"/>
        <v/>
      </c>
      <c r="J140" s="6">
        <f t="shared" ca="1" si="70"/>
        <v>-2.3806334780781997E-2</v>
      </c>
      <c r="K140" s="5" t="str">
        <f t="shared" ca="1" si="67"/>
        <v/>
      </c>
      <c r="L140" s="5" t="str">
        <f t="shared" ca="1" si="71"/>
        <v/>
      </c>
    </row>
    <row r="141" spans="1:12" x14ac:dyDescent="0.25">
      <c r="B141" s="7">
        <v>5</v>
      </c>
      <c r="C141" s="7">
        <v>9</v>
      </c>
      <c r="D141" s="1">
        <f t="shared" ca="1" si="68"/>
        <v>8435.9993026266293</v>
      </c>
      <c r="E141" s="1">
        <f t="shared" ca="1" si="69"/>
        <v>7357.83974970488</v>
      </c>
      <c r="F141" s="1">
        <f t="shared" ca="1" si="63"/>
        <v>8435.9993026266293</v>
      </c>
      <c r="G141" s="1">
        <f t="shared" ca="1" si="64"/>
        <v>1078.1595529217493</v>
      </c>
      <c r="H141" s="1" t="str">
        <f t="shared" si="65"/>
        <v/>
      </c>
      <c r="I141" s="1" t="str">
        <f t="shared" si="66"/>
        <v/>
      </c>
      <c r="J141" s="6">
        <f t="shared" ca="1" si="70"/>
        <v>-1.1462042701172202E-2</v>
      </c>
      <c r="K141" s="5" t="str">
        <f t="shared" ca="1" si="67"/>
        <v/>
      </c>
      <c r="L141" s="5" t="str">
        <f t="shared" ca="1" si="71"/>
        <v/>
      </c>
    </row>
    <row r="142" spans="1:12" x14ac:dyDescent="0.25">
      <c r="B142" s="7">
        <v>5</v>
      </c>
      <c r="C142" s="7">
        <v>10</v>
      </c>
      <c r="D142" s="1">
        <f t="shared" ca="1" si="68"/>
        <v>6516.4987908181602</v>
      </c>
      <c r="E142" s="1">
        <f t="shared" ca="1" si="69"/>
        <v>4623.2500535178397</v>
      </c>
      <c r="F142" s="1">
        <f t="shared" ca="1" si="63"/>
        <v>6516.4987908181602</v>
      </c>
      <c r="G142" s="1">
        <f t="shared" ca="1" si="64"/>
        <v>1893.2487373003205</v>
      </c>
      <c r="H142" s="1" t="str">
        <f t="shared" si="65"/>
        <v/>
      </c>
      <c r="I142" s="1" t="str">
        <f t="shared" si="66"/>
        <v/>
      </c>
      <c r="J142" s="6">
        <f t="shared" ca="1" si="70"/>
        <v>-2.3070800988769378E-2</v>
      </c>
      <c r="K142" s="5" t="str">
        <f t="shared" ca="1" si="67"/>
        <v/>
      </c>
      <c r="L142" s="5" t="str">
        <f t="shared" ca="1" si="71"/>
        <v/>
      </c>
    </row>
    <row r="143" spans="1:12" x14ac:dyDescent="0.25">
      <c r="B143" s="7">
        <v>5</v>
      </c>
      <c r="C143" s="7">
        <v>11</v>
      </c>
      <c r="D143" s="1">
        <f t="shared" ca="1" si="68"/>
        <v>997.670469156021</v>
      </c>
      <c r="E143" s="1">
        <f t="shared" ca="1" si="69"/>
        <v>787.21875825631298</v>
      </c>
      <c r="F143" s="1">
        <f t="shared" ca="1" si="63"/>
        <v>997.670469156021</v>
      </c>
      <c r="G143" s="1">
        <f t="shared" ca="1" si="64"/>
        <v>210.45171089970802</v>
      </c>
      <c r="H143" s="1" t="str">
        <f t="shared" si="65"/>
        <v/>
      </c>
      <c r="I143" s="1" t="str">
        <f t="shared" si="66"/>
        <v/>
      </c>
      <c r="J143" s="6">
        <f t="shared" ca="1" si="70"/>
        <v>2.0353715987433678E-2</v>
      </c>
      <c r="K143" s="5" t="str">
        <f t="shared" ca="1" si="67"/>
        <v/>
      </c>
      <c r="L143" s="5" t="str">
        <f t="shared" ca="1" si="71"/>
        <v/>
      </c>
    </row>
    <row r="144" spans="1:12" x14ac:dyDescent="0.25">
      <c r="B144" s="7">
        <v>5</v>
      </c>
      <c r="C144" s="7">
        <v>12</v>
      </c>
      <c r="D144" s="1">
        <f t="shared" ca="1" si="68"/>
        <v>1868.1910825806499</v>
      </c>
      <c r="E144" s="1">
        <f t="shared" ca="1" si="69"/>
        <v>1514.06317934602</v>
      </c>
      <c r="F144" s="1">
        <f t="shared" ca="1" si="63"/>
        <v>1868.1910825806499</v>
      </c>
      <c r="G144" s="1">
        <f t="shared" ca="1" si="64"/>
        <v>354.12790323462991</v>
      </c>
      <c r="H144" s="1" t="str">
        <f t="shared" si="65"/>
        <v/>
      </c>
      <c r="I144" s="1" t="str">
        <f t="shared" si="66"/>
        <v/>
      </c>
      <c r="J144" s="6">
        <f t="shared" ca="1" si="70"/>
        <v>-1.9921755072963357E-3</v>
      </c>
      <c r="K144" s="5" t="str">
        <f t="shared" ca="1" si="67"/>
        <v/>
      </c>
      <c r="L144" s="5" t="str">
        <f t="shared" ca="1" si="71"/>
        <v/>
      </c>
    </row>
    <row r="145" spans="1:12" x14ac:dyDescent="0.25">
      <c r="B145" s="7">
        <v>5</v>
      </c>
      <c r="C145" s="7">
        <v>13</v>
      </c>
      <c r="D145" s="1">
        <f t="shared" ca="1" si="68"/>
        <v>311.56009520753702</v>
      </c>
      <c r="E145" s="1">
        <f t="shared" ca="1" si="69"/>
        <v>263.77002164476102</v>
      </c>
      <c r="F145" s="1">
        <f t="shared" ca="1" si="63"/>
        <v>311.56009520753702</v>
      </c>
      <c r="G145" s="1">
        <f t="shared" ca="1" si="64"/>
        <v>47.790073562776001</v>
      </c>
      <c r="H145" s="1" t="str">
        <f t="shared" si="65"/>
        <v/>
      </c>
      <c r="I145" s="1" t="str">
        <f t="shared" si="66"/>
        <v/>
      </c>
      <c r="J145" s="6">
        <f t="shared" ca="1" si="70"/>
        <v>-5.2490308230414534E-5</v>
      </c>
      <c r="K145" s="5" t="str">
        <f t="shared" ca="1" si="67"/>
        <v/>
      </c>
      <c r="L145" s="5" t="str">
        <f t="shared" ca="1" si="71"/>
        <v/>
      </c>
    </row>
    <row r="146" spans="1:12" x14ac:dyDescent="0.25">
      <c r="B146" s="7">
        <v>5</v>
      </c>
      <c r="C146" s="7">
        <v>14</v>
      </c>
      <c r="D146" s="1">
        <f t="shared" ca="1" si="68"/>
        <v>1095.8362539248101</v>
      </c>
      <c r="E146" s="1">
        <f t="shared" ca="1" si="69"/>
        <v>783.30100152194598</v>
      </c>
      <c r="F146" s="1">
        <f t="shared" ca="1" si="63"/>
        <v>1095.8362539248101</v>
      </c>
      <c r="G146" s="1">
        <f t="shared" ca="1" si="64"/>
        <v>312.5352524028641</v>
      </c>
      <c r="H146" s="1" t="str">
        <f t="shared" si="65"/>
        <v/>
      </c>
      <c r="I146" s="1" t="str">
        <f t="shared" si="66"/>
        <v/>
      </c>
      <c r="J146" s="6">
        <f t="shared" ca="1" si="70"/>
        <v>3.4583394134520272E-4</v>
      </c>
      <c r="K146" s="5" t="str">
        <f t="shared" ca="1" si="67"/>
        <v/>
      </c>
      <c r="L146" s="5" t="str">
        <f t="shared" ca="1" si="71"/>
        <v/>
      </c>
    </row>
    <row r="147" spans="1:12" x14ac:dyDescent="0.25">
      <c r="B147" s="7">
        <v>5</v>
      </c>
      <c r="C147" s="7">
        <v>15</v>
      </c>
      <c r="D147" s="1">
        <f t="shared" ca="1" si="68"/>
        <v>459.71299113121</v>
      </c>
      <c r="E147" s="1">
        <f t="shared" ca="1" si="69"/>
        <v>402.91840634304799</v>
      </c>
      <c r="F147" s="1">
        <f t="shared" ca="1" si="63"/>
        <v>459.71299113121</v>
      </c>
      <c r="G147" s="1">
        <f t="shared" ca="1" si="64"/>
        <v>56.794584788162013</v>
      </c>
      <c r="H147" s="1" t="str">
        <f t="shared" si="65"/>
        <v/>
      </c>
      <c r="I147" s="1" t="str">
        <f t="shared" si="66"/>
        <v/>
      </c>
      <c r="J147" s="6">
        <f t="shared" ca="1" si="70"/>
        <v>-2.0267538761057392E-3</v>
      </c>
      <c r="K147" s="5" t="str">
        <f t="shared" ca="1" si="67"/>
        <v/>
      </c>
      <c r="L147" s="5" t="str">
        <f t="shared" ca="1" si="71"/>
        <v/>
      </c>
    </row>
    <row r="148" spans="1:12" x14ac:dyDescent="0.25">
      <c r="B148" s="7">
        <v>5</v>
      </c>
      <c r="C148" s="7">
        <v>16</v>
      </c>
      <c r="D148" s="1">
        <f t="shared" ca="1" si="68"/>
        <v>7096.0674088742899</v>
      </c>
      <c r="E148" s="1">
        <f t="shared" ca="1" si="69"/>
        <v>6037.8874892957701</v>
      </c>
      <c r="F148" s="1">
        <f t="shared" ca="1" si="63"/>
        <v>7096.0674088742899</v>
      </c>
      <c r="G148" s="1">
        <f t="shared" ca="1" si="64"/>
        <v>1058.1799195785197</v>
      </c>
      <c r="H148" s="1" t="str">
        <f t="shared" si="65"/>
        <v/>
      </c>
      <c r="I148" s="1" t="str">
        <f t="shared" si="66"/>
        <v/>
      </c>
      <c r="J148" s="6">
        <f t="shared" ca="1" si="70"/>
        <v>-2.4484306694069136E-2</v>
      </c>
      <c r="K148" s="5" t="str">
        <f t="shared" ca="1" si="67"/>
        <v/>
      </c>
      <c r="L148" s="5" t="str">
        <f t="shared" ca="1" si="71"/>
        <v/>
      </c>
    </row>
    <row r="149" spans="1:12" x14ac:dyDescent="0.25">
      <c r="B149" s="7">
        <v>5</v>
      </c>
      <c r="C149" s="7">
        <v>17</v>
      </c>
      <c r="D149" s="1">
        <f t="shared" ca="1" si="68"/>
        <v>524.32720524104604</v>
      </c>
      <c r="E149" s="1">
        <f t="shared" ca="1" si="69"/>
        <v>435.24218070083799</v>
      </c>
      <c r="F149" s="1">
        <f t="shared" ca="1" si="63"/>
        <v>524.32720524104604</v>
      </c>
      <c r="G149" s="1">
        <f t="shared" ca="1" si="64"/>
        <v>89.085024540208053</v>
      </c>
      <c r="H149" s="1" t="str">
        <f t="shared" si="65"/>
        <v/>
      </c>
      <c r="I149" s="1" t="str">
        <f t="shared" si="66"/>
        <v/>
      </c>
      <c r="J149" s="6">
        <f t="shared" ca="1" si="70"/>
        <v>-2.9245228266029471E-2</v>
      </c>
      <c r="K149" s="5" t="str">
        <f t="shared" ca="1" si="67"/>
        <v/>
      </c>
      <c r="L149" s="5" t="str">
        <f t="shared" ca="1" si="71"/>
        <v/>
      </c>
    </row>
    <row r="150" spans="1:12" x14ac:dyDescent="0.25">
      <c r="B150" s="7">
        <v>5</v>
      </c>
      <c r="C150" s="7">
        <v>18</v>
      </c>
      <c r="D150" s="1">
        <f t="shared" ca="1" si="68"/>
        <v>10434.8289749383</v>
      </c>
      <c r="E150" s="1">
        <f t="shared" ca="1" si="69"/>
        <v>8904.0958744162108</v>
      </c>
      <c r="F150" s="1">
        <f t="shared" ca="1" si="63"/>
        <v>10434.8289749383</v>
      </c>
      <c r="G150" s="1">
        <f t="shared" ca="1" si="64"/>
        <v>1530.7331005220894</v>
      </c>
      <c r="H150" s="1" t="str">
        <f t="shared" si="65"/>
        <v/>
      </c>
      <c r="I150" s="1" t="str">
        <f t="shared" si="66"/>
        <v/>
      </c>
      <c r="J150" s="6">
        <f t="shared" ca="1" si="70"/>
        <v>-2.5930624688502643E-2</v>
      </c>
      <c r="K150" s="5" t="str">
        <f t="shared" ca="1" si="67"/>
        <v/>
      </c>
      <c r="L150" s="5" t="str">
        <f t="shared" ca="1" si="71"/>
        <v/>
      </c>
    </row>
    <row r="151" spans="1:12" x14ac:dyDescent="0.25">
      <c r="B151" s="7">
        <v>5</v>
      </c>
      <c r="C151" s="7">
        <v>19</v>
      </c>
      <c r="D151" s="1">
        <f t="shared" ca="1" si="68"/>
        <v>17849.316117882299</v>
      </c>
      <c r="E151" s="1">
        <f t="shared" ca="1" si="69"/>
        <v>15235.970545656999</v>
      </c>
      <c r="F151" s="1">
        <f t="shared" ca="1" si="63"/>
        <v>17849.316117882299</v>
      </c>
      <c r="G151" s="1">
        <f t="shared" ca="1" si="64"/>
        <v>2613.3455722253002</v>
      </c>
      <c r="H151" s="1" t="str">
        <f t="shared" si="65"/>
        <v/>
      </c>
      <c r="I151" s="1" t="str">
        <f t="shared" si="66"/>
        <v/>
      </c>
      <c r="J151" s="6">
        <f t="shared" ca="1" si="70"/>
        <v>-1.5502907343649671E-2</v>
      </c>
      <c r="K151" s="5" t="str">
        <f t="shared" ca="1" si="67"/>
        <v/>
      </c>
      <c r="L151" s="5" t="str">
        <f t="shared" ca="1" si="71"/>
        <v/>
      </c>
    </row>
    <row r="152" spans="1:12" x14ac:dyDescent="0.25">
      <c r="B152" s="7">
        <v>5</v>
      </c>
      <c r="C152" s="7">
        <v>20</v>
      </c>
      <c r="D152" s="1">
        <f t="shared" ca="1" si="68"/>
        <v>74453.638818376799</v>
      </c>
      <c r="E152" s="1">
        <f t="shared" ca="1" si="69"/>
        <v>65726.869267563598</v>
      </c>
      <c r="F152" s="1">
        <f t="shared" si="63"/>
        <v>0</v>
      </c>
      <c r="G152" s="1" t="str">
        <f t="shared" si="64"/>
        <v/>
      </c>
      <c r="H152" s="1" t="str">
        <f t="shared" si="65"/>
        <v/>
      </c>
      <c r="I152" s="1">
        <f t="shared" ca="1" si="66"/>
        <v>74453.638818376799</v>
      </c>
      <c r="J152" s="6">
        <f t="shared" ca="1" si="70"/>
        <v>-1.1266905067779937E-2</v>
      </c>
      <c r="K152" s="5" t="str">
        <f t="shared" si="67"/>
        <v/>
      </c>
      <c r="L152" s="5" t="str">
        <f t="shared" si="71"/>
        <v/>
      </c>
    </row>
    <row r="153" spans="1:12" x14ac:dyDescent="0.25">
      <c r="B153" s="7">
        <v>6</v>
      </c>
      <c r="C153" s="7">
        <v>1</v>
      </c>
      <c r="D153" s="1">
        <f t="shared" ca="1" si="68"/>
        <v>2750.0570869035801</v>
      </c>
      <c r="E153" s="1">
        <f t="shared" ca="1" si="69"/>
        <v>1736.36943244698</v>
      </c>
      <c r="F153" s="1">
        <f t="shared" ca="1" si="63"/>
        <v>2750.0570869035801</v>
      </c>
      <c r="G153" s="1">
        <f t="shared" ca="1" si="64"/>
        <v>1013.6876544566001</v>
      </c>
      <c r="H153" s="1" t="str">
        <f t="shared" si="65"/>
        <v/>
      </c>
      <c r="I153" s="1" t="str">
        <f t="shared" si="66"/>
        <v/>
      </c>
      <c r="J153" s="6">
        <f t="shared" ca="1" si="70"/>
        <v>-5.0090465146702859E-2</v>
      </c>
      <c r="K153" s="5" t="str">
        <f t="shared" ca="1" si="67"/>
        <v/>
      </c>
      <c r="L153" s="5" t="str">
        <f t="shared" ca="1" si="71"/>
        <v/>
      </c>
    </row>
    <row r="154" spans="1:12" x14ac:dyDescent="0.25">
      <c r="B154" s="7">
        <v>6</v>
      </c>
      <c r="C154" s="7">
        <v>2</v>
      </c>
      <c r="D154" s="1">
        <f t="shared" ca="1" si="68"/>
        <v>2655.76420642935</v>
      </c>
      <c r="E154" s="1">
        <f t="shared" ca="1" si="69"/>
        <v>1730.3420789745301</v>
      </c>
      <c r="F154" s="1">
        <f t="shared" ca="1" si="63"/>
        <v>2655.76420642935</v>
      </c>
      <c r="G154" s="1">
        <f t="shared" ca="1" si="64"/>
        <v>925.42212745481993</v>
      </c>
      <c r="H154" s="1" t="str">
        <f t="shared" si="65"/>
        <v/>
      </c>
      <c r="I154" s="1" t="str">
        <f t="shared" si="66"/>
        <v/>
      </c>
      <c r="J154" s="6">
        <f t="shared" ca="1" si="70"/>
        <v>-6.9662764257144424E-3</v>
      </c>
      <c r="K154" s="5" t="str">
        <f t="shared" ca="1" si="67"/>
        <v/>
      </c>
      <c r="L154" s="5" t="str">
        <f t="shared" ca="1" si="71"/>
        <v/>
      </c>
    </row>
    <row r="155" spans="1:12" x14ac:dyDescent="0.25">
      <c r="B155" s="7">
        <v>6</v>
      </c>
      <c r="C155" s="7">
        <v>3</v>
      </c>
      <c r="D155" s="1">
        <f t="shared" ca="1" si="68"/>
        <v>1746.60526516647</v>
      </c>
      <c r="E155" s="1">
        <f t="shared" ca="1" si="69"/>
        <v>1361.0848341598801</v>
      </c>
      <c r="F155" s="1">
        <f t="shared" ca="1" si="63"/>
        <v>1746.60526516647</v>
      </c>
      <c r="G155" s="1">
        <f t="shared" ca="1" si="64"/>
        <v>385.52043100658989</v>
      </c>
      <c r="H155" s="1" t="str">
        <f t="shared" si="65"/>
        <v/>
      </c>
      <c r="I155" s="1" t="str">
        <f t="shared" si="66"/>
        <v/>
      </c>
      <c r="J155" s="6">
        <f t="shared" ca="1" si="70"/>
        <v>-1.3812740082053911E-2</v>
      </c>
      <c r="K155" s="5" t="str">
        <f t="shared" ca="1" si="67"/>
        <v/>
      </c>
      <c r="L155" s="5" t="str">
        <f t="shared" ca="1" si="71"/>
        <v/>
      </c>
    </row>
    <row r="156" spans="1:12" x14ac:dyDescent="0.25">
      <c r="B156" s="7">
        <v>6</v>
      </c>
      <c r="C156" s="7">
        <v>4</v>
      </c>
      <c r="D156" s="1">
        <f t="shared" ca="1" si="68"/>
        <v>24808.8029576632</v>
      </c>
      <c r="E156" s="1">
        <f t="shared" ca="1" si="69"/>
        <v>20223.262897731802</v>
      </c>
      <c r="F156" s="1">
        <f t="shared" ca="1" si="63"/>
        <v>24808.8029576632</v>
      </c>
      <c r="G156" s="1">
        <f t="shared" ca="1" si="64"/>
        <v>4585.540059931398</v>
      </c>
      <c r="H156" s="1" t="str">
        <f t="shared" si="65"/>
        <v/>
      </c>
      <c r="I156" s="1" t="str">
        <f t="shared" si="66"/>
        <v/>
      </c>
      <c r="J156" s="6">
        <f t="shared" ca="1" si="70"/>
        <v>1.3899660799786509E-2</v>
      </c>
      <c r="K156" s="5" t="str">
        <f t="shared" ca="1" si="67"/>
        <v/>
      </c>
      <c r="L156" s="5" t="str">
        <f t="shared" ca="1" si="71"/>
        <v/>
      </c>
    </row>
    <row r="157" spans="1:12" x14ac:dyDescent="0.25">
      <c r="B157" s="7">
        <v>6</v>
      </c>
      <c r="C157" s="7">
        <v>5</v>
      </c>
      <c r="D157" s="1">
        <f t="shared" ca="1" si="68"/>
        <v>418238.43111424602</v>
      </c>
      <c r="E157" s="1">
        <f t="shared" ca="1" si="69"/>
        <v>312667.67988235899</v>
      </c>
      <c r="F157" s="1">
        <f t="shared" ca="1" si="63"/>
        <v>418238.43111424602</v>
      </c>
      <c r="G157" s="1">
        <f t="shared" ca="1" si="64"/>
        <v>105570.75123188703</v>
      </c>
      <c r="H157" s="1" t="str">
        <f t="shared" si="65"/>
        <v/>
      </c>
      <c r="I157" s="1" t="str">
        <f t="shared" si="66"/>
        <v/>
      </c>
      <c r="J157" s="6">
        <f t="shared" ca="1" si="70"/>
        <v>-4.8984867415095982E-3</v>
      </c>
      <c r="K157" s="5">
        <f t="shared" ca="1" si="67"/>
        <v>0.25241762444123483</v>
      </c>
      <c r="L157" s="5">
        <f t="shared" ca="1" si="71"/>
        <v>-4.8984867415095982E-3</v>
      </c>
    </row>
    <row r="158" spans="1:12" x14ac:dyDescent="0.25">
      <c r="A158" s="7" t="b">
        <v>1</v>
      </c>
      <c r="B158" s="7">
        <v>6</v>
      </c>
      <c r="C158" s="7">
        <v>6</v>
      </c>
      <c r="D158" s="1">
        <f t="shared" ca="1" si="68"/>
        <v>173819.10780478301</v>
      </c>
      <c r="E158" s="1">
        <f t="shared" ca="1" si="69"/>
        <v>130167.04611303699</v>
      </c>
      <c r="F158" s="1">
        <f t="shared" si="63"/>
        <v>0</v>
      </c>
      <c r="G158" s="1" t="str">
        <f t="shared" si="64"/>
        <v/>
      </c>
      <c r="H158" s="1">
        <f t="shared" ca="1" si="65"/>
        <v>173819.10780478301</v>
      </c>
      <c r="I158" s="1" t="str">
        <f t="shared" si="66"/>
        <v/>
      </c>
      <c r="J158" s="6">
        <f t="shared" ca="1" si="70"/>
        <v>-9.9733182046916266E-3</v>
      </c>
      <c r="K158" s="5" t="str">
        <f t="shared" si="67"/>
        <v/>
      </c>
      <c r="L158" s="5" t="str">
        <f t="shared" si="71"/>
        <v/>
      </c>
    </row>
    <row r="159" spans="1:12" x14ac:dyDescent="0.25">
      <c r="B159" s="7">
        <v>6</v>
      </c>
      <c r="C159" s="7">
        <v>7</v>
      </c>
      <c r="D159" s="1">
        <f t="shared" ca="1" si="68"/>
        <v>17943.334831936401</v>
      </c>
      <c r="E159" s="1">
        <f t="shared" ca="1" si="69"/>
        <v>13628.469370626601</v>
      </c>
      <c r="F159" s="1">
        <f t="shared" ca="1" si="63"/>
        <v>17943.334831936401</v>
      </c>
      <c r="G159" s="1">
        <f t="shared" ca="1" si="64"/>
        <v>4314.8654613098006</v>
      </c>
      <c r="H159" s="1" t="str">
        <f t="shared" si="65"/>
        <v/>
      </c>
      <c r="I159" s="1" t="str">
        <f t="shared" si="66"/>
        <v/>
      </c>
      <c r="J159" s="6">
        <f t="shared" ca="1" si="70"/>
        <v>-6.5033697933969525E-3</v>
      </c>
      <c r="K159" s="5" t="str">
        <f t="shared" ca="1" si="67"/>
        <v/>
      </c>
      <c r="L159" s="5" t="str">
        <f t="shared" ca="1" si="71"/>
        <v/>
      </c>
    </row>
    <row r="160" spans="1:12" x14ac:dyDescent="0.25">
      <c r="B160" s="7">
        <v>6</v>
      </c>
      <c r="C160" s="7">
        <v>8</v>
      </c>
      <c r="D160" s="1">
        <f t="shared" ca="1" si="68"/>
        <v>1025.0711459757599</v>
      </c>
      <c r="E160" s="1">
        <f t="shared" ca="1" si="69"/>
        <v>625.01844843458105</v>
      </c>
      <c r="F160" s="1">
        <f t="shared" ca="1" si="63"/>
        <v>1025.0711459757599</v>
      </c>
      <c r="G160" s="1">
        <f t="shared" ca="1" si="64"/>
        <v>400.05269754117887</v>
      </c>
      <c r="H160" s="1" t="str">
        <f t="shared" si="65"/>
        <v/>
      </c>
      <c r="I160" s="1" t="str">
        <f t="shared" si="66"/>
        <v/>
      </c>
      <c r="J160" s="6">
        <f t="shared" ca="1" si="70"/>
        <v>-2.3616947211929303E-2</v>
      </c>
      <c r="K160" s="5" t="str">
        <f t="shared" ca="1" si="67"/>
        <v/>
      </c>
      <c r="L160" s="5" t="str">
        <f t="shared" ca="1" si="71"/>
        <v/>
      </c>
    </row>
    <row r="161" spans="2:12" x14ac:dyDescent="0.25">
      <c r="B161" s="7">
        <v>6</v>
      </c>
      <c r="C161" s="7">
        <v>9</v>
      </c>
      <c r="D161" s="1">
        <f t="shared" ca="1" si="68"/>
        <v>21923.769164892099</v>
      </c>
      <c r="E161" s="1">
        <f t="shared" ca="1" si="69"/>
        <v>17489.327110948499</v>
      </c>
      <c r="F161" s="1">
        <f t="shared" ca="1" si="63"/>
        <v>21923.769164892099</v>
      </c>
      <c r="G161" s="1">
        <f t="shared" ca="1" si="64"/>
        <v>4434.4420539435996</v>
      </c>
      <c r="H161" s="1" t="str">
        <f t="shared" si="65"/>
        <v/>
      </c>
      <c r="I161" s="1" t="str">
        <f t="shared" si="66"/>
        <v/>
      </c>
      <c r="J161" s="6">
        <f t="shared" ca="1" si="70"/>
        <v>-1.3239187842479653E-2</v>
      </c>
      <c r="K161" s="5" t="str">
        <f t="shared" ca="1" si="67"/>
        <v/>
      </c>
      <c r="L161" s="5" t="str">
        <f t="shared" ca="1" si="71"/>
        <v/>
      </c>
    </row>
    <row r="162" spans="2:12" x14ac:dyDescent="0.25">
      <c r="B162" s="7">
        <v>6</v>
      </c>
      <c r="C162" s="7">
        <v>10</v>
      </c>
      <c r="D162" s="1">
        <f t="shared" ca="1" si="68"/>
        <v>8746.1926640101501</v>
      </c>
      <c r="E162" s="1">
        <f t="shared" ca="1" si="69"/>
        <v>7343.6743960019303</v>
      </c>
      <c r="F162" s="1">
        <f t="shared" ca="1" si="63"/>
        <v>8746.1926640101501</v>
      </c>
      <c r="G162" s="1">
        <f t="shared" ca="1" si="64"/>
        <v>1402.5182680082198</v>
      </c>
      <c r="H162" s="1" t="str">
        <f t="shared" si="65"/>
        <v/>
      </c>
      <c r="I162" s="1" t="str">
        <f t="shared" si="66"/>
        <v/>
      </c>
      <c r="J162" s="6">
        <f t="shared" ca="1" si="70"/>
        <v>-1.5618349176706715E-2</v>
      </c>
      <c r="K162" s="5" t="str">
        <f t="shared" ca="1" si="67"/>
        <v/>
      </c>
      <c r="L162" s="5" t="str">
        <f t="shared" ca="1" si="71"/>
        <v/>
      </c>
    </row>
    <row r="163" spans="2:12" x14ac:dyDescent="0.25">
      <c r="B163" s="7">
        <v>6</v>
      </c>
      <c r="C163" s="7">
        <v>11</v>
      </c>
      <c r="D163" s="1">
        <f t="shared" ca="1" si="68"/>
        <v>712.25199771242001</v>
      </c>
      <c r="E163" s="1">
        <f t="shared" ca="1" si="69"/>
        <v>582.67047270745798</v>
      </c>
      <c r="F163" s="1">
        <f t="shared" ca="1" si="63"/>
        <v>712.25199771242001</v>
      </c>
      <c r="G163" s="1">
        <f t="shared" ca="1" si="64"/>
        <v>129.58152500496203</v>
      </c>
      <c r="H163" s="1" t="str">
        <f t="shared" si="65"/>
        <v/>
      </c>
      <c r="I163" s="1" t="str">
        <f t="shared" si="66"/>
        <v/>
      </c>
      <c r="J163" s="6">
        <f t="shared" ca="1" si="70"/>
        <v>2.0499796587151557E-2</v>
      </c>
      <c r="K163" s="5" t="str">
        <f t="shared" ca="1" si="67"/>
        <v/>
      </c>
      <c r="L163" s="5" t="str">
        <f t="shared" ca="1" si="71"/>
        <v/>
      </c>
    </row>
    <row r="164" spans="2:12" x14ac:dyDescent="0.25">
      <c r="B164" s="7">
        <v>6</v>
      </c>
      <c r="C164" s="7">
        <v>12</v>
      </c>
      <c r="D164" s="1">
        <f t="shared" ca="1" si="68"/>
        <v>5081.2601456927496</v>
      </c>
      <c r="E164" s="1">
        <f t="shared" ca="1" si="69"/>
        <v>4151.3184231856603</v>
      </c>
      <c r="F164" s="1">
        <f t="shared" ca="1" si="63"/>
        <v>5081.2601456927496</v>
      </c>
      <c r="G164" s="1">
        <f t="shared" ca="1" si="64"/>
        <v>929.94172250708925</v>
      </c>
      <c r="H164" s="1" t="str">
        <f t="shared" si="65"/>
        <v/>
      </c>
      <c r="I164" s="1" t="str">
        <f t="shared" si="66"/>
        <v/>
      </c>
      <c r="J164" s="6">
        <f t="shared" ca="1" si="70"/>
        <v>-2.1261073693733304E-3</v>
      </c>
      <c r="K164" s="5" t="str">
        <f t="shared" ca="1" si="67"/>
        <v/>
      </c>
      <c r="L164" s="5" t="str">
        <f t="shared" ca="1" si="71"/>
        <v/>
      </c>
    </row>
    <row r="165" spans="2:12" x14ac:dyDescent="0.25">
      <c r="B165" s="7">
        <v>6</v>
      </c>
      <c r="C165" s="7">
        <v>13</v>
      </c>
      <c r="D165" s="1">
        <f t="shared" ca="1" si="68"/>
        <v>631.47811372266301</v>
      </c>
      <c r="E165" s="1">
        <f t="shared" ca="1" si="69"/>
        <v>540.40507139583804</v>
      </c>
      <c r="F165" s="1">
        <f t="shared" ca="1" si="63"/>
        <v>631.47811372266301</v>
      </c>
      <c r="G165" s="1">
        <f t="shared" ca="1" si="64"/>
        <v>91.073042326824975</v>
      </c>
      <c r="H165" s="1" t="str">
        <f t="shared" si="65"/>
        <v/>
      </c>
      <c r="I165" s="1" t="str">
        <f t="shared" si="66"/>
        <v/>
      </c>
      <c r="J165" s="6">
        <f t="shared" ca="1" si="70"/>
        <v>-2.314097663386654E-4</v>
      </c>
      <c r="K165" s="5" t="str">
        <f t="shared" ca="1" si="67"/>
        <v/>
      </c>
      <c r="L165" s="5" t="str">
        <f t="shared" ca="1" si="71"/>
        <v/>
      </c>
    </row>
    <row r="166" spans="2:12" x14ac:dyDescent="0.25">
      <c r="B166" s="7">
        <v>6</v>
      </c>
      <c r="C166" s="7">
        <v>14</v>
      </c>
      <c r="D166" s="1">
        <f t="shared" ca="1" si="68"/>
        <v>2147.2866237509502</v>
      </c>
      <c r="E166" s="1">
        <f t="shared" ca="1" si="69"/>
        <v>1521.41805269834</v>
      </c>
      <c r="F166" s="1">
        <f t="shared" ca="1" si="63"/>
        <v>2147.2866237509502</v>
      </c>
      <c r="G166" s="1">
        <f t="shared" ca="1" si="64"/>
        <v>625.86857105261015</v>
      </c>
      <c r="H166" s="1" t="str">
        <f t="shared" si="65"/>
        <v/>
      </c>
      <c r="I166" s="1" t="str">
        <f t="shared" si="66"/>
        <v/>
      </c>
      <c r="J166" s="6">
        <f t="shared" ca="1" si="70"/>
        <v>9.1108294196309294E-4</v>
      </c>
      <c r="K166" s="5" t="str">
        <f t="shared" ca="1" si="67"/>
        <v/>
      </c>
      <c r="L166" s="5" t="str">
        <f t="shared" ca="1" si="71"/>
        <v/>
      </c>
    </row>
    <row r="167" spans="2:12" x14ac:dyDescent="0.25">
      <c r="B167" s="7">
        <v>6</v>
      </c>
      <c r="C167" s="7">
        <v>15</v>
      </c>
      <c r="D167" s="1">
        <f t="shared" ca="1" si="68"/>
        <v>778.32429261887103</v>
      </c>
      <c r="E167" s="1">
        <f t="shared" ca="1" si="69"/>
        <v>615.14887312956705</v>
      </c>
      <c r="F167" s="1">
        <f t="shared" ca="1" si="63"/>
        <v>778.32429261887103</v>
      </c>
      <c r="G167" s="1">
        <f t="shared" ca="1" si="64"/>
        <v>163.17541948930398</v>
      </c>
      <c r="H167" s="1" t="str">
        <f t="shared" si="65"/>
        <v/>
      </c>
      <c r="I167" s="1" t="str">
        <f t="shared" si="66"/>
        <v/>
      </c>
      <c r="J167" s="6">
        <f t="shared" ca="1" si="70"/>
        <v>1.9585152709109341E-4</v>
      </c>
      <c r="K167" s="5" t="str">
        <f t="shared" ca="1" si="67"/>
        <v/>
      </c>
      <c r="L167" s="5" t="str">
        <f t="shared" ca="1" si="71"/>
        <v/>
      </c>
    </row>
    <row r="168" spans="2:12" x14ac:dyDescent="0.25">
      <c r="B168" s="7">
        <v>6</v>
      </c>
      <c r="C168" s="7">
        <v>16</v>
      </c>
      <c r="D168" s="1">
        <f t="shared" ca="1" si="68"/>
        <v>34063.486057000096</v>
      </c>
      <c r="E168" s="1">
        <f t="shared" ca="1" si="69"/>
        <v>25942.039814723099</v>
      </c>
      <c r="F168" s="1">
        <f t="shared" ca="1" si="63"/>
        <v>34063.486057000096</v>
      </c>
      <c r="G168" s="1">
        <f t="shared" ca="1" si="64"/>
        <v>8121.4462422769975</v>
      </c>
      <c r="H168" s="1" t="str">
        <f t="shared" si="65"/>
        <v/>
      </c>
      <c r="I168" s="1" t="str">
        <f t="shared" si="66"/>
        <v/>
      </c>
      <c r="J168" s="6">
        <f t="shared" ca="1" si="70"/>
        <v>-2.4069509177266787E-2</v>
      </c>
      <c r="K168" s="5" t="str">
        <f t="shared" ca="1" si="67"/>
        <v/>
      </c>
      <c r="L168" s="5" t="str">
        <f t="shared" ca="1" si="71"/>
        <v/>
      </c>
    </row>
    <row r="169" spans="2:12" x14ac:dyDescent="0.25">
      <c r="B169" s="7">
        <v>6</v>
      </c>
      <c r="C169" s="7">
        <v>17</v>
      </c>
      <c r="D169" s="1">
        <f t="shared" ca="1" si="68"/>
        <v>834.14952548982103</v>
      </c>
      <c r="E169" s="1">
        <f t="shared" ca="1" si="69"/>
        <v>634.557710862269</v>
      </c>
      <c r="F169" s="1">
        <f t="shared" ca="1" si="63"/>
        <v>834.14952548982103</v>
      </c>
      <c r="G169" s="1">
        <f t="shared" ca="1" si="64"/>
        <v>199.59181462755203</v>
      </c>
      <c r="H169" s="1" t="str">
        <f t="shared" si="65"/>
        <v/>
      </c>
      <c r="I169" s="1" t="str">
        <f t="shared" si="66"/>
        <v/>
      </c>
      <c r="J169" s="6">
        <f t="shared" ca="1" si="70"/>
        <v>-2.8258797545202441E-2</v>
      </c>
      <c r="K169" s="5" t="str">
        <f t="shared" ca="1" si="67"/>
        <v/>
      </c>
      <c r="L169" s="5" t="str">
        <f t="shared" ca="1" si="71"/>
        <v/>
      </c>
    </row>
    <row r="170" spans="2:12" x14ac:dyDescent="0.25">
      <c r="B170" s="7">
        <v>6</v>
      </c>
      <c r="C170" s="7">
        <v>18</v>
      </c>
      <c r="D170" s="1">
        <f t="shared" ca="1" si="68"/>
        <v>24161.3891476432</v>
      </c>
      <c r="E170" s="1">
        <f t="shared" ca="1" si="69"/>
        <v>18999.946275138002</v>
      </c>
      <c r="F170" s="1">
        <f t="shared" ca="1" si="63"/>
        <v>24161.3891476432</v>
      </c>
      <c r="G170" s="1">
        <f t="shared" ca="1" si="64"/>
        <v>5161.4428725051985</v>
      </c>
      <c r="H170" s="1" t="str">
        <f t="shared" si="65"/>
        <v/>
      </c>
      <c r="I170" s="1" t="str">
        <f t="shared" si="66"/>
        <v/>
      </c>
      <c r="J170" s="6">
        <f t="shared" ca="1" si="70"/>
        <v>-2.2324224403625904E-2</v>
      </c>
      <c r="K170" s="5" t="str">
        <f t="shared" ca="1" si="67"/>
        <v/>
      </c>
      <c r="L170" s="5" t="str">
        <f t="shared" ca="1" si="71"/>
        <v/>
      </c>
    </row>
    <row r="171" spans="2:12" x14ac:dyDescent="0.25">
      <c r="B171" s="7">
        <v>6</v>
      </c>
      <c r="C171" s="7">
        <v>19</v>
      </c>
      <c r="D171" s="1">
        <f t="shared" ca="1" si="68"/>
        <v>14959.003973294401</v>
      </c>
      <c r="E171" s="1">
        <f t="shared" ca="1" si="69"/>
        <v>11315.8694391188</v>
      </c>
      <c r="F171" s="1">
        <f t="shared" ca="1" si="63"/>
        <v>14959.003973294401</v>
      </c>
      <c r="G171" s="1">
        <f t="shared" ca="1" si="64"/>
        <v>3643.1345341756005</v>
      </c>
      <c r="H171" s="1" t="str">
        <f t="shared" si="65"/>
        <v/>
      </c>
      <c r="I171" s="1" t="str">
        <f t="shared" si="66"/>
        <v/>
      </c>
      <c r="J171" s="6">
        <f t="shared" ca="1" si="70"/>
        <v>2.0044668290259142E-3</v>
      </c>
      <c r="K171" s="5" t="str">
        <f t="shared" ca="1" si="67"/>
        <v/>
      </c>
      <c r="L171" s="5" t="str">
        <f t="shared" ca="1" si="71"/>
        <v/>
      </c>
    </row>
    <row r="172" spans="2:12" x14ac:dyDescent="0.25">
      <c r="B172" s="7">
        <v>6</v>
      </c>
      <c r="C172" s="7">
        <v>20</v>
      </c>
      <c r="D172" s="1">
        <f t="shared" ca="1" si="68"/>
        <v>142833.31124160299</v>
      </c>
      <c r="E172" s="1">
        <f t="shared" ca="1" si="69"/>
        <v>115519.52493370599</v>
      </c>
      <c r="F172" s="1">
        <f t="shared" si="63"/>
        <v>0</v>
      </c>
      <c r="G172" s="1" t="str">
        <f t="shared" si="64"/>
        <v/>
      </c>
      <c r="H172" s="1" t="str">
        <f t="shared" si="65"/>
        <v/>
      </c>
      <c r="I172" s="1">
        <f t="shared" ca="1" si="66"/>
        <v>142833.31124160299</v>
      </c>
      <c r="J172" s="6">
        <f t="shared" ca="1" si="70"/>
        <v>-1.2842736692287873E-2</v>
      </c>
      <c r="K172" s="5" t="str">
        <f t="shared" si="67"/>
        <v/>
      </c>
      <c r="L172" s="5" t="str">
        <f t="shared" si="71"/>
        <v/>
      </c>
    </row>
    <row r="173" spans="2:12" x14ac:dyDescent="0.25">
      <c r="B173" s="7">
        <v>7</v>
      </c>
      <c r="C173" s="7">
        <v>1</v>
      </c>
      <c r="D173" s="1">
        <f t="shared" ca="1" si="68"/>
        <v>4.4282968654705001E-6</v>
      </c>
      <c r="E173" s="1">
        <f t="shared" ca="1" si="69"/>
        <v>2.2006287547723099E-6</v>
      </c>
      <c r="F173" s="1">
        <f t="shared" ca="1" si="63"/>
        <v>4.4282968654705001E-6</v>
      </c>
      <c r="G173" s="1">
        <f t="shared" ca="1" si="64"/>
        <v>2.2276681106981902E-6</v>
      </c>
      <c r="H173" s="1" t="str">
        <f t="shared" si="65"/>
        <v/>
      </c>
      <c r="I173" s="1" t="str">
        <f t="shared" si="66"/>
        <v/>
      </c>
      <c r="J173" s="6" t="str">
        <f t="shared" ca="1" si="70"/>
        <v/>
      </c>
      <c r="K173" s="5" t="str">
        <f t="shared" ca="1" si="67"/>
        <v/>
      </c>
      <c r="L173" s="5" t="str">
        <f t="shared" ca="1" si="71"/>
        <v/>
      </c>
    </row>
    <row r="174" spans="2:12" x14ac:dyDescent="0.25">
      <c r="B174" s="7">
        <v>7</v>
      </c>
      <c r="C174" s="7">
        <v>2</v>
      </c>
      <c r="D174" s="1">
        <f t="shared" ca="1" si="68"/>
        <v>647.24291352900696</v>
      </c>
      <c r="E174" s="1">
        <f t="shared" ca="1" si="69"/>
        <v>489.944164561543</v>
      </c>
      <c r="F174" s="1">
        <f t="shared" ca="1" si="63"/>
        <v>647.24291352900696</v>
      </c>
      <c r="G174" s="1">
        <f t="shared" ca="1" si="64"/>
        <v>157.29874896746395</v>
      </c>
      <c r="H174" s="1" t="str">
        <f t="shared" si="65"/>
        <v/>
      </c>
      <c r="I174" s="1" t="str">
        <f t="shared" si="66"/>
        <v/>
      </c>
      <c r="J174" s="6">
        <f t="shared" ca="1" si="70"/>
        <v>-6.6125956468800328E-3</v>
      </c>
      <c r="K174" s="5" t="str">
        <f t="shared" ca="1" si="67"/>
        <v/>
      </c>
      <c r="L174" s="5" t="str">
        <f t="shared" ca="1" si="71"/>
        <v/>
      </c>
    </row>
    <row r="175" spans="2:12" x14ac:dyDescent="0.25">
      <c r="B175" s="7">
        <v>7</v>
      </c>
      <c r="C175" s="7">
        <v>3</v>
      </c>
      <c r="D175" s="1">
        <f t="shared" ca="1" si="68"/>
        <v>585.05484831849105</v>
      </c>
      <c r="E175" s="1">
        <f t="shared" ca="1" si="69"/>
        <v>461.463452788533</v>
      </c>
      <c r="F175" s="1">
        <f t="shared" ca="1" si="63"/>
        <v>585.05484831849105</v>
      </c>
      <c r="G175" s="1">
        <f t="shared" ca="1" si="64"/>
        <v>123.59139552995805</v>
      </c>
      <c r="H175" s="1" t="str">
        <f t="shared" si="65"/>
        <v/>
      </c>
      <c r="I175" s="1" t="str">
        <f t="shared" si="66"/>
        <v/>
      </c>
      <c r="J175" s="6">
        <f t="shared" ca="1" si="70"/>
        <v>-1.4344598467763918E-2</v>
      </c>
      <c r="K175" s="5" t="str">
        <f t="shared" ca="1" si="67"/>
        <v/>
      </c>
      <c r="L175" s="5" t="str">
        <f t="shared" ca="1" si="71"/>
        <v/>
      </c>
    </row>
    <row r="176" spans="2:12" x14ac:dyDescent="0.25">
      <c r="B176" s="7">
        <v>7</v>
      </c>
      <c r="C176" s="7">
        <v>4</v>
      </c>
      <c r="D176" s="1">
        <f t="shared" ca="1" si="68"/>
        <v>426.18602587189599</v>
      </c>
      <c r="E176" s="1">
        <f t="shared" ca="1" si="69"/>
        <v>352.63488830851202</v>
      </c>
      <c r="F176" s="1">
        <f t="shared" ca="1" si="63"/>
        <v>426.18602587189599</v>
      </c>
      <c r="G176" s="1">
        <f t="shared" ca="1" si="64"/>
        <v>73.551137563383975</v>
      </c>
      <c r="H176" s="1" t="str">
        <f t="shared" si="65"/>
        <v/>
      </c>
      <c r="I176" s="1" t="str">
        <f t="shared" si="66"/>
        <v/>
      </c>
      <c r="J176" s="6">
        <f t="shared" ca="1" si="70"/>
        <v>6.9391955117045377E-3</v>
      </c>
      <c r="K176" s="5" t="str">
        <f t="shared" ca="1" si="67"/>
        <v/>
      </c>
      <c r="L176" s="5" t="str">
        <f t="shared" ca="1" si="71"/>
        <v/>
      </c>
    </row>
    <row r="177" spans="1:12" x14ac:dyDescent="0.25">
      <c r="B177" s="7">
        <v>7</v>
      </c>
      <c r="C177" s="7">
        <v>5</v>
      </c>
      <c r="D177" s="1">
        <f t="shared" ca="1" si="68"/>
        <v>11503.506272087199</v>
      </c>
      <c r="E177" s="1">
        <f t="shared" ca="1" si="69"/>
        <v>10449.1549994914</v>
      </c>
      <c r="F177" s="1">
        <f t="shared" ca="1" si="63"/>
        <v>11503.506272087199</v>
      </c>
      <c r="G177" s="1">
        <f t="shared" ca="1" si="64"/>
        <v>1054.3512725957989</v>
      </c>
      <c r="H177" s="1" t="str">
        <f t="shared" si="65"/>
        <v/>
      </c>
      <c r="I177" s="1" t="str">
        <f t="shared" si="66"/>
        <v/>
      </c>
      <c r="J177" s="6">
        <f t="shared" ca="1" si="70"/>
        <v>-2.1531098259693526E-3</v>
      </c>
      <c r="K177" s="5" t="str">
        <f t="shared" ca="1" si="67"/>
        <v/>
      </c>
      <c r="L177" s="5" t="str">
        <f t="shared" ca="1" si="71"/>
        <v/>
      </c>
    </row>
    <row r="178" spans="1:12" x14ac:dyDescent="0.25">
      <c r="B178" s="7">
        <v>7</v>
      </c>
      <c r="C178" s="7">
        <v>6</v>
      </c>
      <c r="D178" s="1">
        <f t="shared" ca="1" si="68"/>
        <v>8428.9232171754393</v>
      </c>
      <c r="E178" s="1">
        <f t="shared" ca="1" si="69"/>
        <v>6783.3658625724502</v>
      </c>
      <c r="F178" s="1">
        <f t="shared" ca="1" si="63"/>
        <v>8428.9232171754393</v>
      </c>
      <c r="G178" s="1">
        <f t="shared" ca="1" si="64"/>
        <v>1645.5573546029891</v>
      </c>
      <c r="H178" s="1" t="str">
        <f t="shared" si="65"/>
        <v/>
      </c>
      <c r="I178" s="1" t="str">
        <f t="shared" si="66"/>
        <v/>
      </c>
      <c r="J178" s="6">
        <f t="shared" ca="1" si="70"/>
        <v>-9.2266406767820674E-3</v>
      </c>
      <c r="K178" s="5" t="str">
        <f t="shared" ca="1" si="67"/>
        <v/>
      </c>
      <c r="L178" s="5" t="str">
        <f t="shared" ca="1" si="71"/>
        <v/>
      </c>
    </row>
    <row r="179" spans="1:12" x14ac:dyDescent="0.25">
      <c r="A179" s="7" t="b">
        <v>1</v>
      </c>
      <c r="B179" s="7">
        <v>7</v>
      </c>
      <c r="C179" s="7">
        <v>7</v>
      </c>
      <c r="D179" s="1">
        <f t="shared" ca="1" si="68"/>
        <v>58891.273530755898</v>
      </c>
      <c r="E179" s="1">
        <f t="shared" ca="1" si="69"/>
        <v>48792.390356696502</v>
      </c>
      <c r="F179" s="1">
        <f t="shared" si="63"/>
        <v>0</v>
      </c>
      <c r="G179" s="1" t="str">
        <f t="shared" si="64"/>
        <v/>
      </c>
      <c r="H179" s="1">
        <f t="shared" ca="1" si="65"/>
        <v>58891.273530755898</v>
      </c>
      <c r="I179" s="1" t="str">
        <f t="shared" si="66"/>
        <v/>
      </c>
      <c r="J179" s="6">
        <f t="shared" ca="1" si="70"/>
        <v>-2.2866558763302933E-3</v>
      </c>
      <c r="K179" s="5" t="str">
        <f t="shared" si="67"/>
        <v/>
      </c>
      <c r="L179" s="5" t="str">
        <f t="shared" si="71"/>
        <v/>
      </c>
    </row>
    <row r="180" spans="1:12" x14ac:dyDescent="0.25">
      <c r="B180" s="7">
        <v>7</v>
      </c>
      <c r="C180" s="7">
        <v>8</v>
      </c>
      <c r="D180" s="1">
        <f t="shared" ca="1" si="68"/>
        <v>194.820523776795</v>
      </c>
      <c r="E180" s="1">
        <f t="shared" ca="1" si="69"/>
        <v>127.52862829107301</v>
      </c>
      <c r="F180" s="1">
        <f t="shared" ca="1" si="63"/>
        <v>194.820523776795</v>
      </c>
      <c r="G180" s="1">
        <f t="shared" ca="1" si="64"/>
        <v>67.291895485721994</v>
      </c>
      <c r="H180" s="1" t="str">
        <f t="shared" si="65"/>
        <v/>
      </c>
      <c r="I180" s="1" t="str">
        <f t="shared" si="66"/>
        <v/>
      </c>
      <c r="J180" s="6">
        <f t="shared" ca="1" si="70"/>
        <v>-2.4390079837218356E-2</v>
      </c>
      <c r="K180" s="5" t="str">
        <f t="shared" ca="1" si="67"/>
        <v/>
      </c>
      <c r="L180" s="5" t="str">
        <f t="shared" ca="1" si="71"/>
        <v/>
      </c>
    </row>
    <row r="181" spans="1:12" x14ac:dyDescent="0.25">
      <c r="B181" s="7">
        <v>7</v>
      </c>
      <c r="C181" s="7">
        <v>9</v>
      </c>
      <c r="D181" s="1">
        <f t="shared" ca="1" si="68"/>
        <v>6407.1140080781897</v>
      </c>
      <c r="E181" s="1">
        <f t="shared" ca="1" si="69"/>
        <v>5906.5490607648198</v>
      </c>
      <c r="F181" s="1">
        <f t="shared" ref="F181:F244" ca="1" si="72">IF($A181,0,IF($C181&lt;20,D181,0))</f>
        <v>6407.1140080781897</v>
      </c>
      <c r="G181" s="1">
        <f t="shared" ref="G181:G244" ca="1" si="73">IF($A181,"",IF($C181&lt;20,D181-E181,""))</f>
        <v>500.56494731336988</v>
      </c>
      <c r="H181" s="1" t="str">
        <f t="shared" ref="H181:H244" si="74">IF(A181,D181,"")</f>
        <v/>
      </c>
      <c r="I181" s="1" t="str">
        <f t="shared" ref="I181:I244" si="75">IF(C181=20,D181,"")</f>
        <v/>
      </c>
      <c r="J181" s="6">
        <f t="shared" ca="1" si="70"/>
        <v>-1.6240063403033089E-2</v>
      </c>
      <c r="K181" s="5" t="str">
        <f t="shared" ref="K181:K244" ca="1" si="76">IF(F181&gt;criteriaUK,(D181-E181)/D181,"")</f>
        <v/>
      </c>
      <c r="L181" s="5" t="str">
        <f t="shared" ca="1" si="71"/>
        <v/>
      </c>
    </row>
    <row r="182" spans="1:12" x14ac:dyDescent="0.25">
      <c r="B182" s="7">
        <v>7</v>
      </c>
      <c r="C182" s="7">
        <v>10</v>
      </c>
      <c r="D182" s="1">
        <f t="shared" ref="D182:D245" ca="1" si="77">INDIRECT(ADDRESS(C182+4,B182+1,,,))</f>
        <v>2581.9931806859099</v>
      </c>
      <c r="E182" s="1">
        <f t="shared" ref="E182:E245" ca="1" si="78">INDIRECT(ADDRESS(C182+27,B182+1,,,))</f>
        <v>1781.68494304008</v>
      </c>
      <c r="F182" s="1">
        <f t="shared" ca="1" si="72"/>
        <v>2581.9931806859099</v>
      </c>
      <c r="G182" s="1">
        <f t="shared" ca="1" si="73"/>
        <v>800.30823764582988</v>
      </c>
      <c r="H182" s="1" t="str">
        <f t="shared" si="74"/>
        <v/>
      </c>
      <c r="I182" s="1" t="str">
        <f t="shared" si="75"/>
        <v/>
      </c>
      <c r="J182" s="6">
        <f t="shared" ref="J182:J245" ca="1" si="79">INDIRECT(ADDRESS(C182+27,B182+61,,,))</f>
        <v>-2.7933905548474542E-2</v>
      </c>
      <c r="K182" s="5" t="str">
        <f t="shared" ca="1" si="76"/>
        <v/>
      </c>
      <c r="L182" s="5" t="str">
        <f t="shared" ref="L182:L245" ca="1" si="80">IF(K182&lt;&gt;"",J182,"")</f>
        <v/>
      </c>
    </row>
    <row r="183" spans="1:12" x14ac:dyDescent="0.25">
      <c r="B183" s="7">
        <v>7</v>
      </c>
      <c r="C183" s="7">
        <v>11</v>
      </c>
      <c r="D183" s="1">
        <f t="shared" ca="1" si="77"/>
        <v>4.4282968654705001E-6</v>
      </c>
      <c r="E183" s="1">
        <f t="shared" ca="1" si="78"/>
        <v>2.2006287547723099E-6</v>
      </c>
      <c r="F183" s="1">
        <f t="shared" ca="1" si="72"/>
        <v>4.4282968654705001E-6</v>
      </c>
      <c r="G183" s="1">
        <f t="shared" ca="1" si="73"/>
        <v>2.2276681106981902E-6</v>
      </c>
      <c r="H183" s="1" t="str">
        <f t="shared" si="74"/>
        <v/>
      </c>
      <c r="I183" s="1" t="str">
        <f t="shared" si="75"/>
        <v/>
      </c>
      <c r="J183" s="6" t="str">
        <f t="shared" ca="1" si="79"/>
        <v/>
      </c>
      <c r="K183" s="5" t="str">
        <f t="shared" ca="1" si="76"/>
        <v/>
      </c>
      <c r="L183" s="5" t="str">
        <f t="shared" ca="1" si="80"/>
        <v/>
      </c>
    </row>
    <row r="184" spans="1:12" x14ac:dyDescent="0.25">
      <c r="B184" s="7">
        <v>7</v>
      </c>
      <c r="C184" s="7">
        <v>12</v>
      </c>
      <c r="D184" s="1">
        <f t="shared" ca="1" si="77"/>
        <v>4.4282968654705001E-6</v>
      </c>
      <c r="E184" s="1">
        <f t="shared" ca="1" si="78"/>
        <v>2.2006287547723099E-6</v>
      </c>
      <c r="F184" s="1">
        <f t="shared" ca="1" si="72"/>
        <v>4.4282968654705001E-6</v>
      </c>
      <c r="G184" s="1">
        <f t="shared" ca="1" si="73"/>
        <v>2.2276681106981902E-6</v>
      </c>
      <c r="H184" s="1" t="str">
        <f t="shared" si="74"/>
        <v/>
      </c>
      <c r="I184" s="1" t="str">
        <f t="shared" si="75"/>
        <v/>
      </c>
      <c r="J184" s="6" t="str">
        <f t="shared" ca="1" si="79"/>
        <v/>
      </c>
      <c r="K184" s="5" t="str">
        <f t="shared" ca="1" si="76"/>
        <v/>
      </c>
      <c r="L184" s="5" t="str">
        <f t="shared" ca="1" si="80"/>
        <v/>
      </c>
    </row>
    <row r="185" spans="1:12" x14ac:dyDescent="0.25">
      <c r="B185" s="7">
        <v>7</v>
      </c>
      <c r="C185" s="7">
        <v>13</v>
      </c>
      <c r="D185" s="1">
        <f t="shared" ca="1" si="77"/>
        <v>4.4282968654705001E-6</v>
      </c>
      <c r="E185" s="1">
        <f t="shared" ca="1" si="78"/>
        <v>2.2006287547723099E-6</v>
      </c>
      <c r="F185" s="1">
        <f t="shared" ca="1" si="72"/>
        <v>4.4282968654705001E-6</v>
      </c>
      <c r="G185" s="1">
        <f t="shared" ca="1" si="73"/>
        <v>2.2276681106981902E-6</v>
      </c>
      <c r="H185" s="1" t="str">
        <f t="shared" si="74"/>
        <v/>
      </c>
      <c r="I185" s="1" t="str">
        <f t="shared" si="75"/>
        <v/>
      </c>
      <c r="J185" s="6" t="str">
        <f t="shared" ca="1" si="79"/>
        <v/>
      </c>
      <c r="K185" s="5" t="str">
        <f t="shared" ca="1" si="76"/>
        <v/>
      </c>
      <c r="L185" s="5" t="str">
        <f t="shared" ca="1" si="80"/>
        <v/>
      </c>
    </row>
    <row r="186" spans="1:12" x14ac:dyDescent="0.25">
      <c r="B186" s="7">
        <v>7</v>
      </c>
      <c r="C186" s="7">
        <v>14</v>
      </c>
      <c r="D186" s="1">
        <f t="shared" ca="1" si="77"/>
        <v>4.4282968654705001E-6</v>
      </c>
      <c r="E186" s="1">
        <f t="shared" ca="1" si="78"/>
        <v>2.2006287547723099E-6</v>
      </c>
      <c r="F186" s="1">
        <f t="shared" ca="1" si="72"/>
        <v>4.4282968654705001E-6</v>
      </c>
      <c r="G186" s="1">
        <f t="shared" ca="1" si="73"/>
        <v>2.2276681106981902E-6</v>
      </c>
      <c r="H186" s="1" t="str">
        <f t="shared" si="74"/>
        <v/>
      </c>
      <c r="I186" s="1" t="str">
        <f t="shared" si="75"/>
        <v/>
      </c>
      <c r="J186" s="6" t="str">
        <f t="shared" ca="1" si="79"/>
        <v/>
      </c>
      <c r="K186" s="5" t="str">
        <f t="shared" ca="1" si="76"/>
        <v/>
      </c>
      <c r="L186" s="5" t="str">
        <f t="shared" ca="1" si="80"/>
        <v/>
      </c>
    </row>
    <row r="187" spans="1:12" x14ac:dyDescent="0.25">
      <c r="B187" s="7">
        <v>7</v>
      </c>
      <c r="C187" s="7">
        <v>15</v>
      </c>
      <c r="D187" s="1">
        <f t="shared" ca="1" si="77"/>
        <v>4.4282968654705001E-6</v>
      </c>
      <c r="E187" s="1">
        <f t="shared" ca="1" si="78"/>
        <v>2.2006287547723099E-6</v>
      </c>
      <c r="F187" s="1">
        <f t="shared" ca="1" si="72"/>
        <v>4.4282968654705001E-6</v>
      </c>
      <c r="G187" s="1">
        <f t="shared" ca="1" si="73"/>
        <v>2.2276681106981902E-6</v>
      </c>
      <c r="H187" s="1" t="str">
        <f t="shared" si="74"/>
        <v/>
      </c>
      <c r="I187" s="1" t="str">
        <f t="shared" si="75"/>
        <v/>
      </c>
      <c r="J187" s="6" t="str">
        <f t="shared" ca="1" si="79"/>
        <v/>
      </c>
      <c r="K187" s="5" t="str">
        <f t="shared" ca="1" si="76"/>
        <v/>
      </c>
      <c r="L187" s="5" t="str">
        <f t="shared" ca="1" si="80"/>
        <v/>
      </c>
    </row>
    <row r="188" spans="1:12" x14ac:dyDescent="0.25">
      <c r="B188" s="7">
        <v>7</v>
      </c>
      <c r="C188" s="7">
        <v>16</v>
      </c>
      <c r="D188" s="1">
        <f t="shared" ca="1" si="77"/>
        <v>7170.6683813055297</v>
      </c>
      <c r="E188" s="1">
        <f t="shared" ca="1" si="78"/>
        <v>6037.8554599051204</v>
      </c>
      <c r="F188" s="1">
        <f t="shared" ca="1" si="72"/>
        <v>7170.6683813055297</v>
      </c>
      <c r="G188" s="1">
        <f t="shared" ca="1" si="73"/>
        <v>1132.8129214004093</v>
      </c>
      <c r="H188" s="1" t="str">
        <f t="shared" si="74"/>
        <v/>
      </c>
      <c r="I188" s="1" t="str">
        <f t="shared" si="75"/>
        <v/>
      </c>
      <c r="J188" s="6">
        <f t="shared" ca="1" si="79"/>
        <v>-2.3810047585633341E-2</v>
      </c>
      <c r="K188" s="5" t="str">
        <f t="shared" ca="1" si="76"/>
        <v/>
      </c>
      <c r="L188" s="5" t="str">
        <f t="shared" ca="1" si="80"/>
        <v/>
      </c>
    </row>
    <row r="189" spans="1:12" x14ac:dyDescent="0.25">
      <c r="B189" s="7">
        <v>7</v>
      </c>
      <c r="C189" s="7">
        <v>17</v>
      </c>
      <c r="D189" s="1">
        <f t="shared" ca="1" si="77"/>
        <v>186.43913817075199</v>
      </c>
      <c r="E189" s="1">
        <f t="shared" ca="1" si="78"/>
        <v>159.755887809472</v>
      </c>
      <c r="F189" s="1">
        <f t="shared" ca="1" si="72"/>
        <v>186.43913817075199</v>
      </c>
      <c r="G189" s="1">
        <f t="shared" ca="1" si="73"/>
        <v>26.683250361279988</v>
      </c>
      <c r="H189" s="1" t="str">
        <f t="shared" si="74"/>
        <v/>
      </c>
      <c r="I189" s="1" t="str">
        <f t="shared" si="75"/>
        <v/>
      </c>
      <c r="J189" s="6">
        <f t="shared" ca="1" si="79"/>
        <v>-2.8626693016991483E-2</v>
      </c>
      <c r="K189" s="5" t="str">
        <f t="shared" ca="1" si="76"/>
        <v/>
      </c>
      <c r="L189" s="5" t="str">
        <f t="shared" ca="1" si="80"/>
        <v/>
      </c>
    </row>
    <row r="190" spans="1:12" x14ac:dyDescent="0.25">
      <c r="B190" s="7">
        <v>7</v>
      </c>
      <c r="C190" s="7">
        <v>18</v>
      </c>
      <c r="D190" s="1">
        <f t="shared" ca="1" si="77"/>
        <v>3326.54317600579</v>
      </c>
      <c r="E190" s="1">
        <f t="shared" ca="1" si="78"/>
        <v>2951.7093815503699</v>
      </c>
      <c r="F190" s="1">
        <f t="shared" ca="1" si="72"/>
        <v>3326.54317600579</v>
      </c>
      <c r="G190" s="1">
        <f t="shared" ca="1" si="73"/>
        <v>374.83379445542005</v>
      </c>
      <c r="H190" s="1" t="str">
        <f t="shared" si="74"/>
        <v/>
      </c>
      <c r="I190" s="1" t="str">
        <f t="shared" si="75"/>
        <v/>
      </c>
      <c r="J190" s="6">
        <f t="shared" ca="1" si="79"/>
        <v>-2.5306728263088159E-2</v>
      </c>
      <c r="K190" s="5" t="str">
        <f t="shared" ca="1" si="76"/>
        <v/>
      </c>
      <c r="L190" s="5" t="str">
        <f t="shared" ca="1" si="80"/>
        <v/>
      </c>
    </row>
    <row r="191" spans="1:12" x14ac:dyDescent="0.25">
      <c r="B191" s="7">
        <v>7</v>
      </c>
      <c r="C191" s="7">
        <v>19</v>
      </c>
      <c r="D191" s="1">
        <f t="shared" ca="1" si="77"/>
        <v>41.654301184585101</v>
      </c>
      <c r="E191" s="1">
        <f t="shared" ca="1" si="78"/>
        <v>37.252195231494397</v>
      </c>
      <c r="F191" s="1">
        <f t="shared" ca="1" si="72"/>
        <v>41.654301184585101</v>
      </c>
      <c r="G191" s="1">
        <f t="shared" ca="1" si="73"/>
        <v>4.4021059530907038</v>
      </c>
      <c r="H191" s="1" t="str">
        <f t="shared" si="74"/>
        <v/>
      </c>
      <c r="I191" s="1" t="str">
        <f t="shared" si="75"/>
        <v/>
      </c>
      <c r="J191" s="6">
        <f t="shared" ca="1" si="79"/>
        <v>1.3163943530998244E-3</v>
      </c>
      <c r="K191" s="5" t="str">
        <f t="shared" ca="1" si="76"/>
        <v/>
      </c>
      <c r="L191" s="5" t="str">
        <f t="shared" ca="1" si="80"/>
        <v/>
      </c>
    </row>
    <row r="192" spans="1:12" x14ac:dyDescent="0.25">
      <c r="B192" s="7">
        <v>7</v>
      </c>
      <c r="C192" s="7">
        <v>20</v>
      </c>
      <c r="D192" s="1">
        <f t="shared" ca="1" si="77"/>
        <v>50531.438766074098</v>
      </c>
      <c r="E192" s="1">
        <f t="shared" ca="1" si="78"/>
        <v>41660.8224316743</v>
      </c>
      <c r="F192" s="1">
        <f t="shared" si="72"/>
        <v>0</v>
      </c>
      <c r="G192" s="1" t="str">
        <f t="shared" si="73"/>
        <v/>
      </c>
      <c r="H192" s="1" t="str">
        <f t="shared" si="74"/>
        <v/>
      </c>
      <c r="I192" s="1">
        <f t="shared" ca="1" si="75"/>
        <v>50531.438766074098</v>
      </c>
      <c r="J192" s="6">
        <f t="shared" ca="1" si="79"/>
        <v>-1.1192849487419733E-2</v>
      </c>
      <c r="K192" s="5" t="str">
        <f t="shared" si="76"/>
        <v/>
      </c>
      <c r="L192" s="5" t="str">
        <f t="shared" si="80"/>
        <v/>
      </c>
    </row>
    <row r="193" spans="1:12" x14ac:dyDescent="0.25">
      <c r="B193" s="7">
        <v>8</v>
      </c>
      <c r="C193" s="7">
        <v>1</v>
      </c>
      <c r="D193" s="1">
        <f t="shared" ca="1" si="77"/>
        <v>4.4282968654705001E-6</v>
      </c>
      <c r="E193" s="1">
        <f t="shared" ca="1" si="78"/>
        <v>2.2006287547723099E-6</v>
      </c>
      <c r="F193" s="1">
        <f t="shared" ca="1" si="72"/>
        <v>4.4282968654705001E-6</v>
      </c>
      <c r="G193" s="1">
        <f t="shared" ca="1" si="73"/>
        <v>2.2276681106981902E-6</v>
      </c>
      <c r="H193" s="1" t="str">
        <f t="shared" si="74"/>
        <v/>
      </c>
      <c r="I193" s="1" t="str">
        <f t="shared" si="75"/>
        <v/>
      </c>
      <c r="J193" s="6" t="str">
        <f t="shared" ca="1" si="79"/>
        <v/>
      </c>
      <c r="K193" s="5" t="str">
        <f t="shared" ca="1" si="76"/>
        <v/>
      </c>
      <c r="L193" s="5" t="str">
        <f t="shared" ca="1" si="80"/>
        <v/>
      </c>
    </row>
    <row r="194" spans="1:12" x14ac:dyDescent="0.25">
      <c r="B194" s="7">
        <v>8</v>
      </c>
      <c r="C194" s="7">
        <v>2</v>
      </c>
      <c r="D194" s="1">
        <f t="shared" ca="1" si="77"/>
        <v>444.42621713992003</v>
      </c>
      <c r="E194" s="1">
        <f t="shared" ca="1" si="78"/>
        <v>296.131263238896</v>
      </c>
      <c r="F194" s="1">
        <f t="shared" ca="1" si="72"/>
        <v>444.42621713992003</v>
      </c>
      <c r="G194" s="1">
        <f t="shared" ca="1" si="73"/>
        <v>148.29495390102403</v>
      </c>
      <c r="H194" s="1" t="str">
        <f t="shared" si="74"/>
        <v/>
      </c>
      <c r="I194" s="1" t="str">
        <f t="shared" si="75"/>
        <v/>
      </c>
      <c r="J194" s="6">
        <f t="shared" ca="1" si="79"/>
        <v>-7.0337678264858657E-3</v>
      </c>
      <c r="K194" s="5" t="str">
        <f t="shared" ca="1" si="76"/>
        <v/>
      </c>
      <c r="L194" s="5" t="str">
        <f t="shared" ca="1" si="80"/>
        <v/>
      </c>
    </row>
    <row r="195" spans="1:12" x14ac:dyDescent="0.25">
      <c r="B195" s="7">
        <v>8</v>
      </c>
      <c r="C195" s="7">
        <v>3</v>
      </c>
      <c r="D195" s="1">
        <f t="shared" ca="1" si="77"/>
        <v>5999.1265639434296</v>
      </c>
      <c r="E195" s="1">
        <f t="shared" ca="1" si="78"/>
        <v>4210.2938581384296</v>
      </c>
      <c r="F195" s="1">
        <f t="shared" ca="1" si="72"/>
        <v>5999.1265639434296</v>
      </c>
      <c r="G195" s="1">
        <f t="shared" ca="1" si="73"/>
        <v>1788.8327058049999</v>
      </c>
      <c r="H195" s="1" t="str">
        <f t="shared" si="74"/>
        <v/>
      </c>
      <c r="I195" s="1" t="str">
        <f t="shared" si="75"/>
        <v/>
      </c>
      <c r="J195" s="6">
        <f t="shared" ca="1" si="79"/>
        <v>-1.2021918751670725E-2</v>
      </c>
      <c r="K195" s="5" t="str">
        <f t="shared" ca="1" si="76"/>
        <v/>
      </c>
      <c r="L195" s="5" t="str">
        <f t="shared" ca="1" si="80"/>
        <v/>
      </c>
    </row>
    <row r="196" spans="1:12" x14ac:dyDescent="0.25">
      <c r="B196" s="7">
        <v>8</v>
      </c>
      <c r="C196" s="7">
        <v>4</v>
      </c>
      <c r="D196" s="1">
        <f t="shared" ca="1" si="77"/>
        <v>166533.58501424399</v>
      </c>
      <c r="E196" s="1">
        <f t="shared" ca="1" si="78"/>
        <v>106051.132081456</v>
      </c>
      <c r="F196" s="1">
        <f t="shared" ca="1" si="72"/>
        <v>166533.58501424399</v>
      </c>
      <c r="G196" s="1">
        <f t="shared" ca="1" si="73"/>
        <v>60482.452932787986</v>
      </c>
      <c r="H196" s="1" t="str">
        <f t="shared" si="74"/>
        <v/>
      </c>
      <c r="I196" s="1" t="str">
        <f t="shared" si="75"/>
        <v/>
      </c>
      <c r="J196" s="6">
        <f t="shared" ca="1" si="79"/>
        <v>3.0770604817835369E-2</v>
      </c>
      <c r="K196" s="5">
        <f t="shared" ca="1" si="76"/>
        <v>0.3631847169303104</v>
      </c>
      <c r="L196" s="5">
        <f t="shared" ca="1" si="80"/>
        <v>3.0770604817835369E-2</v>
      </c>
    </row>
    <row r="197" spans="1:12" x14ac:dyDescent="0.25">
      <c r="B197" s="7">
        <v>8</v>
      </c>
      <c r="C197" s="7">
        <v>5</v>
      </c>
      <c r="D197" s="1">
        <f t="shared" ca="1" si="77"/>
        <v>2939.3573272278099</v>
      </c>
      <c r="E197" s="1">
        <f t="shared" ca="1" si="78"/>
        <v>2247.2264123545201</v>
      </c>
      <c r="F197" s="1">
        <f t="shared" ca="1" si="72"/>
        <v>2939.3573272278099</v>
      </c>
      <c r="G197" s="1">
        <f t="shared" ca="1" si="73"/>
        <v>692.13091487328984</v>
      </c>
      <c r="H197" s="1" t="str">
        <f t="shared" si="74"/>
        <v/>
      </c>
      <c r="I197" s="1" t="str">
        <f t="shared" si="75"/>
        <v/>
      </c>
      <c r="J197" s="6">
        <f t="shared" ca="1" si="79"/>
        <v>-6.4331285584300901E-3</v>
      </c>
      <c r="K197" s="5" t="str">
        <f t="shared" ca="1" si="76"/>
        <v/>
      </c>
      <c r="L197" s="5" t="str">
        <f t="shared" ca="1" si="80"/>
        <v/>
      </c>
    </row>
    <row r="198" spans="1:12" x14ac:dyDescent="0.25">
      <c r="B198" s="7">
        <v>8</v>
      </c>
      <c r="C198" s="7">
        <v>6</v>
      </c>
      <c r="D198" s="1">
        <f t="shared" ca="1" si="77"/>
        <v>81281.563461333397</v>
      </c>
      <c r="E198" s="1">
        <f t="shared" ca="1" si="78"/>
        <v>58188.913636524099</v>
      </c>
      <c r="F198" s="1">
        <f t="shared" ca="1" si="72"/>
        <v>81281.563461333397</v>
      </c>
      <c r="G198" s="1">
        <f t="shared" ca="1" si="73"/>
        <v>23092.649824809298</v>
      </c>
      <c r="H198" s="1" t="str">
        <f t="shared" si="74"/>
        <v/>
      </c>
      <c r="I198" s="1" t="str">
        <f t="shared" si="75"/>
        <v/>
      </c>
      <c r="J198" s="6">
        <f t="shared" ca="1" si="79"/>
        <v>-7.6418727391202477E-3</v>
      </c>
      <c r="K198" s="5">
        <f t="shared" ca="1" si="76"/>
        <v>0.28410686066336244</v>
      </c>
      <c r="L198" s="5">
        <f t="shared" ca="1" si="80"/>
        <v>-7.6418727391202477E-3</v>
      </c>
    </row>
    <row r="199" spans="1:12" x14ac:dyDescent="0.25">
      <c r="B199" s="7">
        <v>8</v>
      </c>
      <c r="C199" s="7">
        <v>7</v>
      </c>
      <c r="D199" s="1">
        <f t="shared" ca="1" si="77"/>
        <v>713.49989926467799</v>
      </c>
      <c r="E199" s="1">
        <f t="shared" ca="1" si="78"/>
        <v>497.33801945307999</v>
      </c>
      <c r="F199" s="1">
        <f t="shared" ca="1" si="72"/>
        <v>713.49989926467799</v>
      </c>
      <c r="G199" s="1">
        <f t="shared" ca="1" si="73"/>
        <v>216.161879811598</v>
      </c>
      <c r="H199" s="1" t="str">
        <f t="shared" si="74"/>
        <v/>
      </c>
      <c r="I199" s="1" t="str">
        <f t="shared" si="75"/>
        <v/>
      </c>
      <c r="J199" s="6">
        <f t="shared" ca="1" si="79"/>
        <v>-7.4457979959928538E-3</v>
      </c>
      <c r="K199" s="5" t="str">
        <f t="shared" ca="1" si="76"/>
        <v/>
      </c>
      <c r="L199" s="5" t="str">
        <f t="shared" ca="1" si="80"/>
        <v/>
      </c>
    </row>
    <row r="200" spans="1:12" x14ac:dyDescent="0.25">
      <c r="A200" s="7" t="b">
        <v>1</v>
      </c>
      <c r="B200" s="7">
        <v>8</v>
      </c>
      <c r="C200" s="7">
        <v>8</v>
      </c>
      <c r="D200" s="1">
        <f t="shared" ca="1" si="77"/>
        <v>127395.794326031</v>
      </c>
      <c r="E200" s="1">
        <f t="shared" ca="1" si="78"/>
        <v>71434.886077798103</v>
      </c>
      <c r="F200" s="1">
        <f t="shared" si="72"/>
        <v>0</v>
      </c>
      <c r="G200" s="1" t="str">
        <f t="shared" si="73"/>
        <v/>
      </c>
      <c r="H200" s="1">
        <f t="shared" ca="1" si="74"/>
        <v>127395.794326031</v>
      </c>
      <c r="I200" s="1" t="str">
        <f t="shared" si="75"/>
        <v/>
      </c>
      <c r="J200" s="6">
        <f t="shared" ca="1" si="79"/>
        <v>-2.4061631967051984E-2</v>
      </c>
      <c r="K200" s="5" t="str">
        <f t="shared" si="76"/>
        <v/>
      </c>
      <c r="L200" s="5" t="str">
        <f t="shared" si="80"/>
        <v/>
      </c>
    </row>
    <row r="201" spans="1:12" x14ac:dyDescent="0.25">
      <c r="B201" s="7">
        <v>8</v>
      </c>
      <c r="C201" s="7">
        <v>9</v>
      </c>
      <c r="D201" s="1">
        <f t="shared" ca="1" si="77"/>
        <v>9916.5502960665399</v>
      </c>
      <c r="E201" s="1">
        <f t="shared" ca="1" si="78"/>
        <v>7684.55549356552</v>
      </c>
      <c r="F201" s="1">
        <f t="shared" ca="1" si="72"/>
        <v>9916.5502960665399</v>
      </c>
      <c r="G201" s="1">
        <f t="shared" ca="1" si="73"/>
        <v>2231.9948025010199</v>
      </c>
      <c r="H201" s="1" t="str">
        <f t="shared" si="74"/>
        <v/>
      </c>
      <c r="I201" s="1" t="str">
        <f t="shared" si="75"/>
        <v/>
      </c>
      <c r="J201" s="6">
        <f t="shared" ca="1" si="79"/>
        <v>-8.8476623874037541E-3</v>
      </c>
      <c r="K201" s="5" t="str">
        <f t="shared" ca="1" si="76"/>
        <v/>
      </c>
      <c r="L201" s="5" t="str">
        <f t="shared" ca="1" si="80"/>
        <v/>
      </c>
    </row>
    <row r="202" spans="1:12" x14ac:dyDescent="0.25">
      <c r="B202" s="7">
        <v>8</v>
      </c>
      <c r="C202" s="7">
        <v>10</v>
      </c>
      <c r="D202" s="1">
        <f t="shared" ca="1" si="77"/>
        <v>66207.624375104599</v>
      </c>
      <c r="E202" s="1">
        <f t="shared" ca="1" si="78"/>
        <v>37213.507378422903</v>
      </c>
      <c r="F202" s="1">
        <f t="shared" ca="1" si="72"/>
        <v>66207.624375104599</v>
      </c>
      <c r="G202" s="1">
        <f t="shared" ca="1" si="73"/>
        <v>28994.116996681696</v>
      </c>
      <c r="H202" s="1" t="str">
        <f t="shared" si="74"/>
        <v/>
      </c>
      <c r="I202" s="1" t="str">
        <f t="shared" si="75"/>
        <v/>
      </c>
      <c r="J202" s="6">
        <f t="shared" ca="1" si="79"/>
        <v>-2.6200727513009073E-2</v>
      </c>
      <c r="K202" s="5">
        <f t="shared" ca="1" si="76"/>
        <v>0.43792716126489006</v>
      </c>
      <c r="L202" s="5">
        <f t="shared" ca="1" si="80"/>
        <v>-2.6200727513009073E-2</v>
      </c>
    </row>
    <row r="203" spans="1:12" x14ac:dyDescent="0.25">
      <c r="B203" s="7">
        <v>8</v>
      </c>
      <c r="C203" s="7">
        <v>11</v>
      </c>
      <c r="D203" s="1">
        <f t="shared" ca="1" si="77"/>
        <v>6.1742705593202798</v>
      </c>
      <c r="E203" s="1">
        <f t="shared" ca="1" si="78"/>
        <v>4.4360092987846196</v>
      </c>
      <c r="F203" s="1">
        <f t="shared" ca="1" si="72"/>
        <v>6.1742705593202798</v>
      </c>
      <c r="G203" s="1">
        <f t="shared" ca="1" si="73"/>
        <v>1.7382612605356602</v>
      </c>
      <c r="H203" s="1" t="str">
        <f t="shared" si="74"/>
        <v/>
      </c>
      <c r="I203" s="1" t="str">
        <f t="shared" si="75"/>
        <v/>
      </c>
      <c r="J203" s="6">
        <f t="shared" ca="1" si="79"/>
        <v>2.0456396046087157E-2</v>
      </c>
      <c r="K203" s="5" t="str">
        <f t="shared" ca="1" si="76"/>
        <v/>
      </c>
      <c r="L203" s="5" t="str">
        <f t="shared" ca="1" si="80"/>
        <v/>
      </c>
    </row>
    <row r="204" spans="1:12" x14ac:dyDescent="0.25">
      <c r="B204" s="7">
        <v>8</v>
      </c>
      <c r="C204" s="7">
        <v>12</v>
      </c>
      <c r="D204" s="1">
        <f t="shared" ca="1" si="77"/>
        <v>7315.6058557425804</v>
      </c>
      <c r="E204" s="1">
        <f t="shared" ca="1" si="78"/>
        <v>5234.7934181691799</v>
      </c>
      <c r="F204" s="1">
        <f t="shared" ca="1" si="72"/>
        <v>7315.6058557425804</v>
      </c>
      <c r="G204" s="1">
        <f t="shared" ca="1" si="73"/>
        <v>2080.8124375734005</v>
      </c>
      <c r="H204" s="1" t="str">
        <f t="shared" si="74"/>
        <v/>
      </c>
      <c r="I204" s="1" t="str">
        <f t="shared" si="75"/>
        <v/>
      </c>
      <c r="J204" s="6">
        <f t="shared" ca="1" si="79"/>
        <v>-2.2579961651536667E-3</v>
      </c>
      <c r="K204" s="5" t="str">
        <f t="shared" ca="1" si="76"/>
        <v/>
      </c>
      <c r="L204" s="5" t="str">
        <f t="shared" ca="1" si="80"/>
        <v/>
      </c>
    </row>
    <row r="205" spans="1:12" x14ac:dyDescent="0.25">
      <c r="B205" s="7">
        <v>8</v>
      </c>
      <c r="C205" s="7">
        <v>13</v>
      </c>
      <c r="D205" s="1">
        <f t="shared" ca="1" si="77"/>
        <v>1239.80548133978</v>
      </c>
      <c r="E205" s="1">
        <f t="shared" ca="1" si="78"/>
        <v>946.695301633913</v>
      </c>
      <c r="F205" s="1">
        <f t="shared" ca="1" si="72"/>
        <v>1239.80548133978</v>
      </c>
      <c r="G205" s="1">
        <f t="shared" ca="1" si="73"/>
        <v>293.11017970586704</v>
      </c>
      <c r="H205" s="1" t="str">
        <f t="shared" si="74"/>
        <v/>
      </c>
      <c r="I205" s="1" t="str">
        <f t="shared" si="75"/>
        <v/>
      </c>
      <c r="J205" s="6">
        <f t="shared" ca="1" si="79"/>
        <v>-1.9379057505575345E-3</v>
      </c>
      <c r="K205" s="5" t="str">
        <f t="shared" ca="1" si="76"/>
        <v/>
      </c>
      <c r="L205" s="5" t="str">
        <f t="shared" ca="1" si="80"/>
        <v/>
      </c>
    </row>
    <row r="206" spans="1:12" x14ac:dyDescent="0.25">
      <c r="B206" s="7">
        <v>8</v>
      </c>
      <c r="C206" s="7">
        <v>14</v>
      </c>
      <c r="D206" s="1">
        <f t="shared" ca="1" si="77"/>
        <v>12913.9752180991</v>
      </c>
      <c r="E206" s="1">
        <f t="shared" ca="1" si="78"/>
        <v>8112.8758785047403</v>
      </c>
      <c r="F206" s="1">
        <f t="shared" ca="1" si="72"/>
        <v>12913.9752180991</v>
      </c>
      <c r="G206" s="1">
        <f t="shared" ca="1" si="73"/>
        <v>4801.0993395943597</v>
      </c>
      <c r="H206" s="1" t="str">
        <f t="shared" si="74"/>
        <v/>
      </c>
      <c r="I206" s="1" t="str">
        <f t="shared" si="75"/>
        <v/>
      </c>
      <c r="J206" s="6">
        <f t="shared" ca="1" si="79"/>
        <v>2.2025094288731224E-3</v>
      </c>
      <c r="K206" s="5" t="str">
        <f t="shared" ca="1" si="76"/>
        <v/>
      </c>
      <c r="L206" s="5" t="str">
        <f t="shared" ca="1" si="80"/>
        <v/>
      </c>
    </row>
    <row r="207" spans="1:12" x14ac:dyDescent="0.25">
      <c r="B207" s="7">
        <v>8</v>
      </c>
      <c r="C207" s="7">
        <v>15</v>
      </c>
      <c r="D207" s="1">
        <f t="shared" ca="1" si="77"/>
        <v>2230.08160506186</v>
      </c>
      <c r="E207" s="1">
        <f t="shared" ca="1" si="78"/>
        <v>1694.7945984425501</v>
      </c>
      <c r="F207" s="1">
        <f t="shared" ca="1" si="72"/>
        <v>2230.08160506186</v>
      </c>
      <c r="G207" s="1">
        <f t="shared" ca="1" si="73"/>
        <v>535.28700661930998</v>
      </c>
      <c r="H207" s="1" t="str">
        <f t="shared" si="74"/>
        <v/>
      </c>
      <c r="I207" s="1" t="str">
        <f t="shared" si="75"/>
        <v/>
      </c>
      <c r="J207" s="6">
        <f t="shared" ca="1" si="79"/>
        <v>-5.6206137956206067E-5</v>
      </c>
      <c r="K207" s="5" t="str">
        <f t="shared" ca="1" si="76"/>
        <v/>
      </c>
      <c r="L207" s="5" t="str">
        <f t="shared" ca="1" si="80"/>
        <v/>
      </c>
    </row>
    <row r="208" spans="1:12" x14ac:dyDescent="0.25">
      <c r="B208" s="7">
        <v>8</v>
      </c>
      <c r="C208" s="7">
        <v>16</v>
      </c>
      <c r="D208" s="1">
        <f t="shared" ca="1" si="77"/>
        <v>23744.5114285421</v>
      </c>
      <c r="E208" s="1">
        <f t="shared" ca="1" si="78"/>
        <v>23833.2059187124</v>
      </c>
      <c r="F208" s="1">
        <f t="shared" ca="1" si="72"/>
        <v>23744.5114285421</v>
      </c>
      <c r="G208" s="1">
        <f t="shared" ca="1" si="73"/>
        <v>-88.694490170299105</v>
      </c>
      <c r="H208" s="1" t="str">
        <f t="shared" si="74"/>
        <v/>
      </c>
      <c r="I208" s="1" t="str">
        <f t="shared" si="75"/>
        <v/>
      </c>
      <c r="J208" s="6">
        <f t="shared" ca="1" si="79"/>
        <v>-2.4015398965154616E-2</v>
      </c>
      <c r="K208" s="5" t="str">
        <f t="shared" ca="1" si="76"/>
        <v/>
      </c>
      <c r="L208" s="5" t="str">
        <f t="shared" ca="1" si="80"/>
        <v/>
      </c>
    </row>
    <row r="209" spans="1:12" x14ac:dyDescent="0.25">
      <c r="B209" s="7">
        <v>8</v>
      </c>
      <c r="C209" s="7">
        <v>17</v>
      </c>
      <c r="D209" s="1">
        <f t="shared" ca="1" si="77"/>
        <v>640.50741387432902</v>
      </c>
      <c r="E209" s="1">
        <f t="shared" ca="1" si="78"/>
        <v>464.16750900150703</v>
      </c>
      <c r="F209" s="1">
        <f t="shared" ca="1" si="72"/>
        <v>640.50741387432902</v>
      </c>
      <c r="G209" s="1">
        <f t="shared" ca="1" si="73"/>
        <v>176.33990487282199</v>
      </c>
      <c r="H209" s="1" t="str">
        <f t="shared" si="74"/>
        <v/>
      </c>
      <c r="I209" s="1" t="str">
        <f t="shared" si="75"/>
        <v/>
      </c>
      <c r="J209" s="6">
        <f t="shared" ca="1" si="79"/>
        <v>-2.8802597587306737E-2</v>
      </c>
      <c r="K209" s="5" t="str">
        <f t="shared" ca="1" si="76"/>
        <v/>
      </c>
      <c r="L209" s="5" t="str">
        <f t="shared" ca="1" si="80"/>
        <v/>
      </c>
    </row>
    <row r="210" spans="1:12" x14ac:dyDescent="0.25">
      <c r="B210" s="7">
        <v>8</v>
      </c>
      <c r="C210" s="7">
        <v>18</v>
      </c>
      <c r="D210" s="1">
        <f t="shared" ca="1" si="77"/>
        <v>10827.8388371377</v>
      </c>
      <c r="E210" s="1">
        <f t="shared" ca="1" si="78"/>
        <v>11166.4739411425</v>
      </c>
      <c r="F210" s="1">
        <f t="shared" ca="1" si="72"/>
        <v>10827.8388371377</v>
      </c>
      <c r="G210" s="1">
        <f t="shared" ca="1" si="73"/>
        <v>-338.63510400479936</v>
      </c>
      <c r="H210" s="1" t="str">
        <f t="shared" si="74"/>
        <v/>
      </c>
      <c r="I210" s="1" t="str">
        <f t="shared" si="75"/>
        <v/>
      </c>
      <c r="J210" s="6">
        <f t="shared" ca="1" si="79"/>
        <v>-2.0120961156921479E-2</v>
      </c>
      <c r="K210" s="5" t="str">
        <f t="shared" ca="1" si="76"/>
        <v/>
      </c>
      <c r="L210" s="5" t="str">
        <f t="shared" ca="1" si="80"/>
        <v/>
      </c>
    </row>
    <row r="211" spans="1:12" x14ac:dyDescent="0.25">
      <c r="B211" s="7">
        <v>8</v>
      </c>
      <c r="C211" s="7">
        <v>19</v>
      </c>
      <c r="D211" s="1">
        <f t="shared" ca="1" si="77"/>
        <v>1.1006049634978601</v>
      </c>
      <c r="E211" s="1">
        <f t="shared" ca="1" si="78"/>
        <v>0.85773148369600405</v>
      </c>
      <c r="F211" s="1">
        <f t="shared" ca="1" si="72"/>
        <v>1.1006049634978601</v>
      </c>
      <c r="G211" s="1">
        <f t="shared" ca="1" si="73"/>
        <v>0.24287347980185603</v>
      </c>
      <c r="H211" s="1" t="str">
        <f t="shared" si="74"/>
        <v/>
      </c>
      <c r="I211" s="1" t="str">
        <f t="shared" si="75"/>
        <v/>
      </c>
      <c r="J211" s="6">
        <f t="shared" ca="1" si="79"/>
        <v>2.5495415048100022E-3</v>
      </c>
      <c r="K211" s="5" t="str">
        <f t="shared" ca="1" si="76"/>
        <v/>
      </c>
      <c r="L211" s="5" t="str">
        <f t="shared" ca="1" si="80"/>
        <v/>
      </c>
    </row>
    <row r="212" spans="1:12" x14ac:dyDescent="0.25">
      <c r="B212" s="7">
        <v>8</v>
      </c>
      <c r="C212" s="7">
        <v>20</v>
      </c>
      <c r="D212" s="1">
        <f t="shared" ca="1" si="77"/>
        <v>31640.142241230598</v>
      </c>
      <c r="E212" s="1">
        <f t="shared" ca="1" si="78"/>
        <v>24107.5887565874</v>
      </c>
      <c r="F212" s="1">
        <f t="shared" si="72"/>
        <v>0</v>
      </c>
      <c r="G212" s="1" t="str">
        <f t="shared" si="73"/>
        <v/>
      </c>
      <c r="H212" s="1" t="str">
        <f t="shared" si="74"/>
        <v/>
      </c>
      <c r="I212" s="1">
        <f t="shared" ca="1" si="75"/>
        <v>31640.142241230598</v>
      </c>
      <c r="J212" s="6">
        <f t="shared" ca="1" si="79"/>
        <v>-1.1222424332243131E-2</v>
      </c>
      <c r="K212" s="5" t="str">
        <f t="shared" si="76"/>
        <v/>
      </c>
      <c r="L212" s="5" t="str">
        <f t="shared" si="80"/>
        <v/>
      </c>
    </row>
    <row r="213" spans="1:12" x14ac:dyDescent="0.25">
      <c r="B213" s="7">
        <v>9</v>
      </c>
      <c r="C213" s="7">
        <v>1</v>
      </c>
      <c r="D213" s="1">
        <f t="shared" ca="1" si="77"/>
        <v>4.4282968654705001E-6</v>
      </c>
      <c r="E213" s="1">
        <f t="shared" ca="1" si="78"/>
        <v>2.2006287547723099E-6</v>
      </c>
      <c r="F213" s="1">
        <f t="shared" ca="1" si="72"/>
        <v>4.4282968654705001E-6</v>
      </c>
      <c r="G213" s="1">
        <f t="shared" ca="1" si="73"/>
        <v>2.2276681106981902E-6</v>
      </c>
      <c r="H213" s="1" t="str">
        <f t="shared" si="74"/>
        <v/>
      </c>
      <c r="I213" s="1" t="str">
        <f t="shared" si="75"/>
        <v/>
      </c>
      <c r="J213" s="6" t="str">
        <f t="shared" ca="1" si="79"/>
        <v/>
      </c>
      <c r="K213" s="5" t="str">
        <f t="shared" ca="1" si="76"/>
        <v/>
      </c>
      <c r="L213" s="5" t="str">
        <f t="shared" ca="1" si="80"/>
        <v/>
      </c>
    </row>
    <row r="214" spans="1:12" x14ac:dyDescent="0.25">
      <c r="B214" s="7">
        <v>9</v>
      </c>
      <c r="C214" s="7">
        <v>2</v>
      </c>
      <c r="D214" s="1">
        <f t="shared" ca="1" si="77"/>
        <v>246.17321233050799</v>
      </c>
      <c r="E214" s="1">
        <f t="shared" ca="1" si="78"/>
        <v>202.312069675473</v>
      </c>
      <c r="F214" s="1">
        <f t="shared" ca="1" si="72"/>
        <v>246.17321233050799</v>
      </c>
      <c r="G214" s="1">
        <f t="shared" ca="1" si="73"/>
        <v>43.861142655034996</v>
      </c>
      <c r="H214" s="1" t="str">
        <f t="shared" si="74"/>
        <v/>
      </c>
      <c r="I214" s="1" t="str">
        <f t="shared" si="75"/>
        <v/>
      </c>
      <c r="J214" s="6">
        <f t="shared" ca="1" si="79"/>
        <v>-6.4330172875804248E-3</v>
      </c>
      <c r="K214" s="5" t="str">
        <f t="shared" ca="1" si="76"/>
        <v/>
      </c>
      <c r="L214" s="5" t="str">
        <f t="shared" ca="1" si="80"/>
        <v/>
      </c>
    </row>
    <row r="215" spans="1:12" x14ac:dyDescent="0.25">
      <c r="B215" s="7">
        <v>9</v>
      </c>
      <c r="C215" s="7">
        <v>3</v>
      </c>
      <c r="D215" s="1">
        <f t="shared" ca="1" si="77"/>
        <v>111.526942640274</v>
      </c>
      <c r="E215" s="1">
        <f t="shared" ca="1" si="78"/>
        <v>97.177861236741904</v>
      </c>
      <c r="F215" s="1">
        <f t="shared" ca="1" si="72"/>
        <v>111.526942640274</v>
      </c>
      <c r="G215" s="1">
        <f t="shared" ca="1" si="73"/>
        <v>14.349081403532097</v>
      </c>
      <c r="H215" s="1" t="str">
        <f t="shared" si="74"/>
        <v/>
      </c>
      <c r="I215" s="1" t="str">
        <f t="shared" si="75"/>
        <v/>
      </c>
      <c r="J215" s="6">
        <f t="shared" ca="1" si="79"/>
        <v>-1.079943124228362E-2</v>
      </c>
      <c r="K215" s="5" t="str">
        <f t="shared" ca="1" si="76"/>
        <v/>
      </c>
      <c r="L215" s="5" t="str">
        <f t="shared" ca="1" si="80"/>
        <v/>
      </c>
    </row>
    <row r="216" spans="1:12" x14ac:dyDescent="0.25">
      <c r="B216" s="7">
        <v>9</v>
      </c>
      <c r="C216" s="7">
        <v>4</v>
      </c>
      <c r="D216" s="1">
        <f t="shared" ca="1" si="77"/>
        <v>63883.989153037001</v>
      </c>
      <c r="E216" s="1">
        <f t="shared" ca="1" si="78"/>
        <v>57201.784013491597</v>
      </c>
      <c r="F216" s="1">
        <f t="shared" ca="1" si="72"/>
        <v>63883.989153037001</v>
      </c>
      <c r="G216" s="1">
        <f t="shared" ca="1" si="73"/>
        <v>6682.2051395454037</v>
      </c>
      <c r="H216" s="1" t="str">
        <f t="shared" si="74"/>
        <v/>
      </c>
      <c r="I216" s="1" t="str">
        <f t="shared" si="75"/>
        <v/>
      </c>
      <c r="J216" s="6">
        <f t="shared" ca="1" si="79"/>
        <v>1.9158474702908893E-2</v>
      </c>
      <c r="K216" s="5">
        <f t="shared" ca="1" si="76"/>
        <v>0.10459905882736717</v>
      </c>
      <c r="L216" s="5">
        <f t="shared" ca="1" si="80"/>
        <v>1.9158474702908893E-2</v>
      </c>
    </row>
    <row r="217" spans="1:12" x14ac:dyDescent="0.25">
      <c r="B217" s="7">
        <v>9</v>
      </c>
      <c r="C217" s="7">
        <v>5</v>
      </c>
      <c r="D217" s="1">
        <f t="shared" ca="1" si="77"/>
        <v>2589.8624693973602</v>
      </c>
      <c r="E217" s="1">
        <f t="shared" ca="1" si="78"/>
        <v>2458.7266751874299</v>
      </c>
      <c r="F217" s="1">
        <f t="shared" ca="1" si="72"/>
        <v>2589.8624693973602</v>
      </c>
      <c r="G217" s="1">
        <f t="shared" ca="1" si="73"/>
        <v>131.13579420993028</v>
      </c>
      <c r="H217" s="1" t="str">
        <f t="shared" si="74"/>
        <v/>
      </c>
      <c r="I217" s="1" t="str">
        <f t="shared" si="75"/>
        <v/>
      </c>
      <c r="J217" s="6">
        <f t="shared" ca="1" si="79"/>
        <v>-5.8055776511940277E-3</v>
      </c>
      <c r="K217" s="5" t="str">
        <f t="shared" ca="1" si="76"/>
        <v/>
      </c>
      <c r="L217" s="5" t="str">
        <f t="shared" ca="1" si="80"/>
        <v/>
      </c>
    </row>
    <row r="218" spans="1:12" x14ac:dyDescent="0.25">
      <c r="B218" s="7">
        <v>9</v>
      </c>
      <c r="C218" s="7">
        <v>6</v>
      </c>
      <c r="D218" s="1">
        <f t="shared" ca="1" si="77"/>
        <v>6612.2229716248403</v>
      </c>
      <c r="E218" s="1">
        <f t="shared" ca="1" si="78"/>
        <v>5853.7080297798902</v>
      </c>
      <c r="F218" s="1">
        <f t="shared" ca="1" si="72"/>
        <v>6612.2229716248403</v>
      </c>
      <c r="G218" s="1">
        <f t="shared" ca="1" si="73"/>
        <v>758.51494184495004</v>
      </c>
      <c r="H218" s="1" t="str">
        <f t="shared" si="74"/>
        <v/>
      </c>
      <c r="I218" s="1" t="str">
        <f t="shared" si="75"/>
        <v/>
      </c>
      <c r="J218" s="6">
        <f t="shared" ca="1" si="79"/>
        <v>-6.9852352631712957E-3</v>
      </c>
      <c r="K218" s="5" t="str">
        <f t="shared" ca="1" si="76"/>
        <v/>
      </c>
      <c r="L218" s="5" t="str">
        <f t="shared" ca="1" si="80"/>
        <v/>
      </c>
    </row>
    <row r="219" spans="1:12" x14ac:dyDescent="0.25">
      <c r="B219" s="7">
        <v>9</v>
      </c>
      <c r="C219" s="7">
        <v>7</v>
      </c>
      <c r="D219" s="1">
        <f t="shared" ca="1" si="77"/>
        <v>435.75096929836002</v>
      </c>
      <c r="E219" s="1">
        <f t="shared" ca="1" si="78"/>
        <v>375.506443719488</v>
      </c>
      <c r="F219" s="1">
        <f t="shared" ca="1" si="72"/>
        <v>435.75096929836002</v>
      </c>
      <c r="G219" s="1">
        <f t="shared" ca="1" si="73"/>
        <v>60.244525578872015</v>
      </c>
      <c r="H219" s="1" t="str">
        <f t="shared" si="74"/>
        <v/>
      </c>
      <c r="I219" s="1" t="str">
        <f t="shared" si="75"/>
        <v/>
      </c>
      <c r="J219" s="6">
        <f t="shared" ca="1" si="79"/>
        <v>-6.6201258791078032E-3</v>
      </c>
      <c r="K219" s="5" t="str">
        <f t="shared" ca="1" si="76"/>
        <v/>
      </c>
      <c r="L219" s="5" t="str">
        <f t="shared" ca="1" si="80"/>
        <v/>
      </c>
    </row>
    <row r="220" spans="1:12" x14ac:dyDescent="0.25">
      <c r="A220" s="7" t="b">
        <v>1</v>
      </c>
      <c r="B220" s="7">
        <v>9</v>
      </c>
      <c r="C220" s="7">
        <v>8</v>
      </c>
      <c r="D220" s="1">
        <f t="shared" ca="1" si="77"/>
        <v>84867.316292853298</v>
      </c>
      <c r="E220" s="1">
        <f t="shared" ca="1" si="78"/>
        <v>73766.227116767303</v>
      </c>
      <c r="F220" s="1">
        <f t="shared" si="72"/>
        <v>0</v>
      </c>
      <c r="G220" s="1" t="str">
        <f t="shared" si="73"/>
        <v/>
      </c>
      <c r="H220" s="1">
        <f t="shared" ca="1" si="74"/>
        <v>84867.316292853298</v>
      </c>
      <c r="I220" s="1" t="str">
        <f t="shared" si="75"/>
        <v/>
      </c>
      <c r="J220" s="6">
        <f t="shared" ca="1" si="79"/>
        <v>-1.376556225871719E-3</v>
      </c>
      <c r="K220" s="5" t="str">
        <f t="shared" si="76"/>
        <v/>
      </c>
      <c r="L220" s="5" t="str">
        <f t="shared" si="80"/>
        <v/>
      </c>
    </row>
    <row r="221" spans="1:12" x14ac:dyDescent="0.25">
      <c r="B221" s="7">
        <v>9</v>
      </c>
      <c r="C221" s="7">
        <v>9</v>
      </c>
      <c r="D221" s="1">
        <f t="shared" ca="1" si="77"/>
        <v>7333.1102293711401</v>
      </c>
      <c r="E221" s="1">
        <f t="shared" ca="1" si="78"/>
        <v>7110.0377848532798</v>
      </c>
      <c r="F221" s="1">
        <f t="shared" ca="1" si="72"/>
        <v>7333.1102293711401</v>
      </c>
      <c r="G221" s="1">
        <f t="shared" ca="1" si="73"/>
        <v>223.07244451786028</v>
      </c>
      <c r="H221" s="1" t="str">
        <f t="shared" si="74"/>
        <v/>
      </c>
      <c r="I221" s="1" t="str">
        <f t="shared" si="75"/>
        <v/>
      </c>
      <c r="J221" s="6">
        <f t="shared" ca="1" si="79"/>
        <v>-2.9435991782092359E-3</v>
      </c>
      <c r="K221" s="5" t="str">
        <f t="shared" ca="1" si="76"/>
        <v/>
      </c>
      <c r="L221" s="5" t="str">
        <f t="shared" ca="1" si="80"/>
        <v/>
      </c>
    </row>
    <row r="222" spans="1:12" x14ac:dyDescent="0.25">
      <c r="B222" s="7">
        <v>9</v>
      </c>
      <c r="C222" s="7">
        <v>10</v>
      </c>
      <c r="D222" s="1">
        <f t="shared" ca="1" si="77"/>
        <v>15583.2075477243</v>
      </c>
      <c r="E222" s="1">
        <f t="shared" ca="1" si="78"/>
        <v>11375.7743387719</v>
      </c>
      <c r="F222" s="1">
        <f t="shared" ca="1" si="72"/>
        <v>15583.2075477243</v>
      </c>
      <c r="G222" s="1">
        <f t="shared" ca="1" si="73"/>
        <v>4207.4332089523996</v>
      </c>
      <c r="H222" s="1" t="str">
        <f t="shared" si="74"/>
        <v/>
      </c>
      <c r="I222" s="1" t="str">
        <f t="shared" si="75"/>
        <v/>
      </c>
      <c r="J222" s="6">
        <f t="shared" ca="1" si="79"/>
        <v>-2.3843452973548371E-2</v>
      </c>
      <c r="K222" s="5" t="str">
        <f t="shared" ca="1" si="76"/>
        <v/>
      </c>
      <c r="L222" s="5" t="str">
        <f t="shared" ca="1" si="80"/>
        <v/>
      </c>
    </row>
    <row r="223" spans="1:12" x14ac:dyDescent="0.25">
      <c r="B223" s="7">
        <v>9</v>
      </c>
      <c r="C223" s="7">
        <v>11</v>
      </c>
      <c r="D223" s="1">
        <f t="shared" ca="1" si="77"/>
        <v>4.2359104358529303</v>
      </c>
      <c r="E223" s="1">
        <f t="shared" ca="1" si="78"/>
        <v>3.7656346754536298</v>
      </c>
      <c r="F223" s="1">
        <f t="shared" ca="1" si="72"/>
        <v>4.2359104358529303</v>
      </c>
      <c r="G223" s="1">
        <f t="shared" ca="1" si="73"/>
        <v>0.47027576039930041</v>
      </c>
      <c r="H223" s="1" t="str">
        <f t="shared" si="74"/>
        <v/>
      </c>
      <c r="I223" s="1" t="str">
        <f t="shared" si="75"/>
        <v/>
      </c>
      <c r="J223" s="6">
        <f t="shared" ca="1" si="79"/>
        <v>2.0416392291292867E-2</v>
      </c>
      <c r="K223" s="5" t="str">
        <f t="shared" ca="1" si="76"/>
        <v/>
      </c>
      <c r="L223" s="5" t="str">
        <f t="shared" ca="1" si="80"/>
        <v/>
      </c>
    </row>
    <row r="224" spans="1:12" x14ac:dyDescent="0.25">
      <c r="B224" s="7">
        <v>9</v>
      </c>
      <c r="C224" s="7">
        <v>12</v>
      </c>
      <c r="D224" s="1">
        <f t="shared" ca="1" si="77"/>
        <v>443.41713499481</v>
      </c>
      <c r="E224" s="1">
        <f t="shared" ca="1" si="78"/>
        <v>397.04667723667598</v>
      </c>
      <c r="F224" s="1">
        <f t="shared" ca="1" si="72"/>
        <v>443.41713499481</v>
      </c>
      <c r="G224" s="1">
        <f t="shared" ca="1" si="73"/>
        <v>46.370457758134023</v>
      </c>
      <c r="H224" s="1" t="str">
        <f t="shared" si="74"/>
        <v/>
      </c>
      <c r="I224" s="1" t="str">
        <f t="shared" si="75"/>
        <v/>
      </c>
      <c r="J224" s="6">
        <f t="shared" ca="1" si="79"/>
        <v>-1.2494727397724828E-3</v>
      </c>
      <c r="K224" s="5" t="str">
        <f t="shared" ca="1" si="76"/>
        <v/>
      </c>
      <c r="L224" s="5" t="str">
        <f t="shared" ca="1" si="80"/>
        <v/>
      </c>
    </row>
    <row r="225" spans="2:12" x14ac:dyDescent="0.25">
      <c r="B225" s="7">
        <v>9</v>
      </c>
      <c r="C225" s="7">
        <v>13</v>
      </c>
      <c r="D225" s="1">
        <f t="shared" ca="1" si="77"/>
        <v>41.463410227451199</v>
      </c>
      <c r="E225" s="1">
        <f t="shared" ca="1" si="78"/>
        <v>39.175090541110002</v>
      </c>
      <c r="F225" s="1">
        <f t="shared" ca="1" si="72"/>
        <v>41.463410227451199</v>
      </c>
      <c r="G225" s="1">
        <f t="shared" ca="1" si="73"/>
        <v>2.2883196863411968</v>
      </c>
      <c r="H225" s="1" t="str">
        <f t="shared" si="74"/>
        <v/>
      </c>
      <c r="I225" s="1" t="str">
        <f t="shared" si="75"/>
        <v/>
      </c>
      <c r="J225" s="6">
        <f t="shared" ca="1" si="79"/>
        <v>-4.9765529036691518E-5</v>
      </c>
      <c r="K225" s="5" t="str">
        <f t="shared" ca="1" si="76"/>
        <v/>
      </c>
      <c r="L225" s="5" t="str">
        <f t="shared" ca="1" si="80"/>
        <v/>
      </c>
    </row>
    <row r="226" spans="2:12" x14ac:dyDescent="0.25">
      <c r="B226" s="7">
        <v>9</v>
      </c>
      <c r="C226" s="7">
        <v>14</v>
      </c>
      <c r="D226" s="1">
        <f t="shared" ca="1" si="77"/>
        <v>3855.06720799612</v>
      </c>
      <c r="E226" s="1">
        <f t="shared" ca="1" si="78"/>
        <v>2962.5858289641901</v>
      </c>
      <c r="F226" s="1">
        <f t="shared" ca="1" si="72"/>
        <v>3855.06720799612</v>
      </c>
      <c r="G226" s="1">
        <f t="shared" ca="1" si="73"/>
        <v>892.48137903192992</v>
      </c>
      <c r="H226" s="1" t="str">
        <f t="shared" si="74"/>
        <v/>
      </c>
      <c r="I226" s="1" t="str">
        <f t="shared" si="75"/>
        <v/>
      </c>
      <c r="J226" s="6">
        <f t="shared" ca="1" si="79"/>
        <v>3.5032594610740598E-4</v>
      </c>
      <c r="K226" s="5" t="str">
        <f t="shared" ca="1" si="76"/>
        <v/>
      </c>
      <c r="L226" s="5" t="str">
        <f t="shared" ca="1" si="80"/>
        <v/>
      </c>
    </row>
    <row r="227" spans="2:12" x14ac:dyDescent="0.25">
      <c r="B227" s="7">
        <v>9</v>
      </c>
      <c r="C227" s="7">
        <v>15</v>
      </c>
      <c r="D227" s="1">
        <f t="shared" ca="1" si="77"/>
        <v>1271.3994577029</v>
      </c>
      <c r="E227" s="1">
        <f t="shared" ca="1" si="78"/>
        <v>1191.0208953449601</v>
      </c>
      <c r="F227" s="1">
        <f t="shared" ca="1" si="72"/>
        <v>1271.3994577029</v>
      </c>
      <c r="G227" s="1">
        <f t="shared" ca="1" si="73"/>
        <v>80.378562357939927</v>
      </c>
      <c r="H227" s="1" t="str">
        <f t="shared" si="74"/>
        <v/>
      </c>
      <c r="I227" s="1" t="str">
        <f t="shared" si="75"/>
        <v/>
      </c>
      <c r="J227" s="6">
        <f t="shared" ca="1" si="79"/>
        <v>-3.5660639554290765E-4</v>
      </c>
      <c r="K227" s="5" t="str">
        <f t="shared" ca="1" si="76"/>
        <v/>
      </c>
      <c r="L227" s="5" t="str">
        <f t="shared" ca="1" si="80"/>
        <v/>
      </c>
    </row>
    <row r="228" spans="2:12" x14ac:dyDescent="0.25">
      <c r="B228" s="7">
        <v>9</v>
      </c>
      <c r="C228" s="7">
        <v>16</v>
      </c>
      <c r="D228" s="1">
        <f t="shared" ca="1" si="77"/>
        <v>6048.21726354565</v>
      </c>
      <c r="E228" s="1">
        <f t="shared" ca="1" si="78"/>
        <v>5366.2816706057902</v>
      </c>
      <c r="F228" s="1">
        <f t="shared" ca="1" si="72"/>
        <v>6048.21726354565</v>
      </c>
      <c r="G228" s="1">
        <f t="shared" ca="1" si="73"/>
        <v>681.93559293985982</v>
      </c>
      <c r="H228" s="1" t="str">
        <f t="shared" si="74"/>
        <v/>
      </c>
      <c r="I228" s="1" t="str">
        <f t="shared" si="75"/>
        <v/>
      </c>
      <c r="J228" s="6">
        <f t="shared" ca="1" si="79"/>
        <v>-3.5217442817377875E-2</v>
      </c>
      <c r="K228" s="5" t="str">
        <f t="shared" ca="1" si="76"/>
        <v/>
      </c>
      <c r="L228" s="5" t="str">
        <f t="shared" ca="1" si="80"/>
        <v/>
      </c>
    </row>
    <row r="229" spans="2:12" x14ac:dyDescent="0.25">
      <c r="B229" s="7">
        <v>9</v>
      </c>
      <c r="C229" s="7">
        <v>17</v>
      </c>
      <c r="D229" s="1">
        <f t="shared" ca="1" si="77"/>
        <v>332.44526218607098</v>
      </c>
      <c r="E229" s="1">
        <f t="shared" ca="1" si="78"/>
        <v>296.21009584931801</v>
      </c>
      <c r="F229" s="1">
        <f t="shared" ca="1" si="72"/>
        <v>332.44526218607098</v>
      </c>
      <c r="G229" s="1">
        <f t="shared" ca="1" si="73"/>
        <v>36.235166336752968</v>
      </c>
      <c r="H229" s="1" t="str">
        <f t="shared" si="74"/>
        <v/>
      </c>
      <c r="I229" s="1" t="str">
        <f t="shared" si="75"/>
        <v/>
      </c>
      <c r="J229" s="6">
        <f t="shared" ca="1" si="79"/>
        <v>-2.8275588360223376E-2</v>
      </c>
      <c r="K229" s="5" t="str">
        <f t="shared" ca="1" si="76"/>
        <v/>
      </c>
      <c r="L229" s="5" t="str">
        <f t="shared" ca="1" si="80"/>
        <v/>
      </c>
    </row>
    <row r="230" spans="2:12" x14ac:dyDescent="0.25">
      <c r="B230" s="7">
        <v>9</v>
      </c>
      <c r="C230" s="7">
        <v>18</v>
      </c>
      <c r="D230" s="1">
        <f t="shared" ca="1" si="77"/>
        <v>10884.4975510727</v>
      </c>
      <c r="E230" s="1">
        <f t="shared" ca="1" si="78"/>
        <v>10042.2637535057</v>
      </c>
      <c r="F230" s="1">
        <f t="shared" ca="1" si="72"/>
        <v>10884.4975510727</v>
      </c>
      <c r="G230" s="1">
        <f t="shared" ca="1" si="73"/>
        <v>842.23379756699978</v>
      </c>
      <c r="H230" s="1" t="str">
        <f t="shared" si="74"/>
        <v/>
      </c>
      <c r="I230" s="1" t="str">
        <f t="shared" si="75"/>
        <v/>
      </c>
      <c r="J230" s="6">
        <f t="shared" ca="1" si="79"/>
        <v>-2.4101053810815596E-2</v>
      </c>
      <c r="K230" s="5" t="str">
        <f t="shared" ca="1" si="76"/>
        <v/>
      </c>
      <c r="L230" s="5" t="str">
        <f t="shared" ca="1" si="80"/>
        <v/>
      </c>
    </row>
    <row r="231" spans="2:12" x14ac:dyDescent="0.25">
      <c r="B231" s="7">
        <v>9</v>
      </c>
      <c r="C231" s="7">
        <v>19</v>
      </c>
      <c r="D231" s="1">
        <f t="shared" ca="1" si="77"/>
        <v>3.9842517647084699</v>
      </c>
      <c r="E231" s="1">
        <f t="shared" ca="1" si="78"/>
        <v>3.8429780331564798</v>
      </c>
      <c r="F231" s="1">
        <f t="shared" ca="1" si="72"/>
        <v>3.9842517647084699</v>
      </c>
      <c r="G231" s="1">
        <f t="shared" ca="1" si="73"/>
        <v>0.14127373155199008</v>
      </c>
      <c r="H231" s="1" t="str">
        <f t="shared" si="74"/>
        <v/>
      </c>
      <c r="I231" s="1" t="str">
        <f t="shared" si="75"/>
        <v/>
      </c>
      <c r="J231" s="6">
        <f t="shared" ca="1" si="79"/>
        <v>2.5325199269681793E-3</v>
      </c>
      <c r="K231" s="5" t="str">
        <f t="shared" ca="1" si="76"/>
        <v/>
      </c>
      <c r="L231" s="5" t="str">
        <f t="shared" ca="1" si="80"/>
        <v/>
      </c>
    </row>
    <row r="232" spans="2:12" x14ac:dyDescent="0.25">
      <c r="B232" s="7">
        <v>9</v>
      </c>
      <c r="C232" s="7">
        <v>20</v>
      </c>
      <c r="D232" s="1">
        <f t="shared" ca="1" si="77"/>
        <v>27653.662949052101</v>
      </c>
      <c r="E232" s="1">
        <f t="shared" ca="1" si="78"/>
        <v>26385.0850474695</v>
      </c>
      <c r="F232" s="1">
        <f t="shared" si="72"/>
        <v>0</v>
      </c>
      <c r="G232" s="1" t="str">
        <f t="shared" si="73"/>
        <v/>
      </c>
      <c r="H232" s="1" t="str">
        <f t="shared" si="74"/>
        <v/>
      </c>
      <c r="I232" s="1">
        <f t="shared" ca="1" si="75"/>
        <v>27653.662949052101</v>
      </c>
      <c r="J232" s="6">
        <f t="shared" ca="1" si="79"/>
        <v>-1.1340989929309384E-2</v>
      </c>
      <c r="K232" s="5" t="str">
        <f t="shared" si="76"/>
        <v/>
      </c>
      <c r="L232" s="5" t="str">
        <f t="shared" si="80"/>
        <v/>
      </c>
    </row>
    <row r="233" spans="2:12" x14ac:dyDescent="0.25">
      <c r="B233" s="7">
        <v>10</v>
      </c>
      <c r="C233" s="7">
        <v>1</v>
      </c>
      <c r="D233" s="1">
        <f t="shared" ca="1" si="77"/>
        <v>4.4282968654705001E-6</v>
      </c>
      <c r="E233" s="1">
        <f t="shared" ca="1" si="78"/>
        <v>2.2006287547723099E-6</v>
      </c>
      <c r="F233" s="1">
        <f t="shared" ca="1" si="72"/>
        <v>4.4282968654705001E-6</v>
      </c>
      <c r="G233" s="1">
        <f t="shared" ca="1" si="73"/>
        <v>2.2276681106981902E-6</v>
      </c>
      <c r="H233" s="1" t="str">
        <f t="shared" si="74"/>
        <v/>
      </c>
      <c r="I233" s="1" t="str">
        <f t="shared" si="75"/>
        <v/>
      </c>
      <c r="J233" s="6" t="str">
        <f t="shared" ca="1" si="79"/>
        <v/>
      </c>
      <c r="K233" s="5" t="str">
        <f t="shared" ca="1" si="76"/>
        <v/>
      </c>
      <c r="L233" s="5" t="str">
        <f t="shared" ca="1" si="80"/>
        <v/>
      </c>
    </row>
    <row r="234" spans="2:12" x14ac:dyDescent="0.25">
      <c r="B234" s="7">
        <v>10</v>
      </c>
      <c r="C234" s="7">
        <v>2</v>
      </c>
      <c r="D234" s="1">
        <f t="shared" ca="1" si="77"/>
        <v>311.945854815357</v>
      </c>
      <c r="E234" s="1">
        <f t="shared" ca="1" si="78"/>
        <v>225.066527536584</v>
      </c>
      <c r="F234" s="1">
        <f t="shared" ca="1" si="72"/>
        <v>311.945854815357</v>
      </c>
      <c r="G234" s="1">
        <f t="shared" ca="1" si="73"/>
        <v>86.87932727877299</v>
      </c>
      <c r="H234" s="1" t="str">
        <f t="shared" si="74"/>
        <v/>
      </c>
      <c r="I234" s="1" t="str">
        <f t="shared" si="75"/>
        <v/>
      </c>
      <c r="J234" s="6">
        <f t="shared" ca="1" si="79"/>
        <v>-6.0169000472546025E-3</v>
      </c>
      <c r="K234" s="5" t="str">
        <f t="shared" ca="1" si="76"/>
        <v/>
      </c>
      <c r="L234" s="5" t="str">
        <f t="shared" ca="1" si="80"/>
        <v/>
      </c>
    </row>
    <row r="235" spans="2:12" x14ac:dyDescent="0.25">
      <c r="B235" s="7">
        <v>10</v>
      </c>
      <c r="C235" s="7">
        <v>3</v>
      </c>
      <c r="D235" s="1">
        <f t="shared" ca="1" si="77"/>
        <v>9.7372988595824204</v>
      </c>
      <c r="E235" s="1">
        <f t="shared" ca="1" si="78"/>
        <v>7.48286425900152</v>
      </c>
      <c r="F235" s="1">
        <f t="shared" ca="1" si="72"/>
        <v>9.7372988595824204</v>
      </c>
      <c r="G235" s="1">
        <f t="shared" ca="1" si="73"/>
        <v>2.2544346005809004</v>
      </c>
      <c r="H235" s="1" t="str">
        <f t="shared" si="74"/>
        <v/>
      </c>
      <c r="I235" s="1" t="str">
        <f t="shared" si="75"/>
        <v/>
      </c>
      <c r="J235" s="6">
        <f t="shared" ca="1" si="79"/>
        <v>-9.3243470202188858E-3</v>
      </c>
      <c r="K235" s="5" t="str">
        <f t="shared" ca="1" si="76"/>
        <v/>
      </c>
      <c r="L235" s="5" t="str">
        <f t="shared" ca="1" si="80"/>
        <v/>
      </c>
    </row>
    <row r="236" spans="2:12" x14ac:dyDescent="0.25">
      <c r="B236" s="7">
        <v>10</v>
      </c>
      <c r="C236" s="7">
        <v>4</v>
      </c>
      <c r="D236" s="1">
        <f t="shared" ca="1" si="77"/>
        <v>138835.56046933701</v>
      </c>
      <c r="E236" s="1">
        <f t="shared" ca="1" si="78"/>
        <v>84627.524175885599</v>
      </c>
      <c r="F236" s="1">
        <f t="shared" ca="1" si="72"/>
        <v>138835.56046933701</v>
      </c>
      <c r="G236" s="1">
        <f t="shared" ca="1" si="73"/>
        <v>54208.036293451412</v>
      </c>
      <c r="H236" s="1" t="str">
        <f t="shared" si="74"/>
        <v/>
      </c>
      <c r="I236" s="1" t="str">
        <f t="shared" si="75"/>
        <v/>
      </c>
      <c r="J236" s="6">
        <f t="shared" ca="1" si="79"/>
        <v>2.4443704182662122E-2</v>
      </c>
      <c r="K236" s="5">
        <f t="shared" ca="1" si="76"/>
        <v>0.39044777944641718</v>
      </c>
      <c r="L236" s="5">
        <f t="shared" ca="1" si="80"/>
        <v>2.4443704182662122E-2</v>
      </c>
    </row>
    <row r="237" spans="2:12" x14ac:dyDescent="0.25">
      <c r="B237" s="7">
        <v>10</v>
      </c>
      <c r="C237" s="7">
        <v>5</v>
      </c>
      <c r="D237" s="1">
        <f t="shared" ca="1" si="77"/>
        <v>6155.1711879883796</v>
      </c>
      <c r="E237" s="1">
        <f t="shared" ca="1" si="78"/>
        <v>5145.9450119564399</v>
      </c>
      <c r="F237" s="1">
        <f t="shared" ca="1" si="72"/>
        <v>6155.1711879883796</v>
      </c>
      <c r="G237" s="1">
        <f t="shared" ca="1" si="73"/>
        <v>1009.2261760319398</v>
      </c>
      <c r="H237" s="1" t="str">
        <f t="shared" si="74"/>
        <v/>
      </c>
      <c r="I237" s="1" t="str">
        <f t="shared" si="75"/>
        <v/>
      </c>
      <c r="J237" s="6">
        <f t="shared" ca="1" si="79"/>
        <v>-7.6402835082337462E-3</v>
      </c>
      <c r="K237" s="5" t="str">
        <f t="shared" ca="1" si="76"/>
        <v/>
      </c>
      <c r="L237" s="5" t="str">
        <f t="shared" ca="1" si="80"/>
        <v/>
      </c>
    </row>
    <row r="238" spans="2:12" x14ac:dyDescent="0.25">
      <c r="B238" s="7">
        <v>10</v>
      </c>
      <c r="C238" s="7">
        <v>6</v>
      </c>
      <c r="D238" s="1">
        <f t="shared" ca="1" si="77"/>
        <v>18232.120213047299</v>
      </c>
      <c r="E238" s="1">
        <f t="shared" ca="1" si="78"/>
        <v>14059.592262071499</v>
      </c>
      <c r="F238" s="1">
        <f t="shared" ca="1" si="72"/>
        <v>18232.120213047299</v>
      </c>
      <c r="G238" s="1">
        <f t="shared" ca="1" si="73"/>
        <v>4172.5279509758002</v>
      </c>
      <c r="H238" s="1" t="str">
        <f t="shared" si="74"/>
        <v/>
      </c>
      <c r="I238" s="1" t="str">
        <f t="shared" si="75"/>
        <v/>
      </c>
      <c r="J238" s="6">
        <f t="shared" ca="1" si="79"/>
        <v>-7.055692402515407E-3</v>
      </c>
      <c r="K238" s="5" t="str">
        <f t="shared" ca="1" si="76"/>
        <v/>
      </c>
      <c r="L238" s="5" t="str">
        <f t="shared" ca="1" si="80"/>
        <v/>
      </c>
    </row>
    <row r="239" spans="2:12" x14ac:dyDescent="0.25">
      <c r="B239" s="7">
        <v>10</v>
      </c>
      <c r="C239" s="7">
        <v>7</v>
      </c>
      <c r="D239" s="1">
        <f t="shared" ca="1" si="77"/>
        <v>2506.8783010807401</v>
      </c>
      <c r="E239" s="1">
        <f t="shared" ca="1" si="78"/>
        <v>1906.44796949344</v>
      </c>
      <c r="F239" s="1">
        <f t="shared" ca="1" si="72"/>
        <v>2506.8783010807401</v>
      </c>
      <c r="G239" s="1">
        <f t="shared" ca="1" si="73"/>
        <v>600.43033158730009</v>
      </c>
      <c r="H239" s="1" t="str">
        <f t="shared" si="74"/>
        <v/>
      </c>
      <c r="I239" s="1" t="str">
        <f t="shared" si="75"/>
        <v/>
      </c>
      <c r="J239" s="6">
        <f t="shared" ca="1" si="79"/>
        <v>-6.4875565675391053E-3</v>
      </c>
      <c r="K239" s="5" t="str">
        <f t="shared" ca="1" si="76"/>
        <v/>
      </c>
      <c r="L239" s="5" t="str">
        <f t="shared" ca="1" si="80"/>
        <v/>
      </c>
    </row>
    <row r="240" spans="2:12" x14ac:dyDescent="0.25">
      <c r="B240" s="7">
        <v>10</v>
      </c>
      <c r="C240" s="7">
        <v>8</v>
      </c>
      <c r="D240" s="1">
        <f t="shared" ca="1" si="77"/>
        <v>6681.2764256737401</v>
      </c>
      <c r="E240" s="1">
        <f t="shared" ca="1" si="78"/>
        <v>3990.48069536506</v>
      </c>
      <c r="F240" s="1">
        <f t="shared" ca="1" si="72"/>
        <v>6681.2764256737401</v>
      </c>
      <c r="G240" s="1">
        <f t="shared" ca="1" si="73"/>
        <v>2690.79573030868</v>
      </c>
      <c r="H240" s="1" t="str">
        <f t="shared" si="74"/>
        <v/>
      </c>
      <c r="I240" s="1" t="str">
        <f t="shared" si="75"/>
        <v/>
      </c>
      <c r="J240" s="6">
        <f t="shared" ca="1" si="79"/>
        <v>-2.1187210571577342E-2</v>
      </c>
      <c r="K240" s="5" t="str">
        <f t="shared" ca="1" si="76"/>
        <v/>
      </c>
      <c r="L240" s="5" t="str">
        <f t="shared" ca="1" si="80"/>
        <v/>
      </c>
    </row>
    <row r="241" spans="1:12" x14ac:dyDescent="0.25">
      <c r="B241" s="7">
        <v>10</v>
      </c>
      <c r="C241" s="7">
        <v>9</v>
      </c>
      <c r="D241" s="1">
        <f t="shared" ca="1" si="77"/>
        <v>6776.8819864628204</v>
      </c>
      <c r="E241" s="1">
        <f t="shared" ca="1" si="78"/>
        <v>5661.3301018325001</v>
      </c>
      <c r="F241" s="1">
        <f t="shared" ca="1" si="72"/>
        <v>6776.8819864628204</v>
      </c>
      <c r="G241" s="1">
        <f t="shared" ca="1" si="73"/>
        <v>1115.5518846303203</v>
      </c>
      <c r="H241" s="1" t="str">
        <f t="shared" si="74"/>
        <v/>
      </c>
      <c r="I241" s="1" t="str">
        <f t="shared" si="75"/>
        <v/>
      </c>
      <c r="J241" s="6">
        <f t="shared" ca="1" si="79"/>
        <v>-1.0422137349454817E-2</v>
      </c>
      <c r="K241" s="5" t="str">
        <f t="shared" ca="1" si="76"/>
        <v/>
      </c>
      <c r="L241" s="5" t="str">
        <f t="shared" ca="1" si="80"/>
        <v/>
      </c>
    </row>
    <row r="242" spans="1:12" x14ac:dyDescent="0.25">
      <c r="A242" s="7" t="b">
        <v>1</v>
      </c>
      <c r="B242" s="7">
        <v>10</v>
      </c>
      <c r="C242" s="7">
        <v>10</v>
      </c>
      <c r="D242" s="1">
        <f t="shared" ca="1" si="77"/>
        <v>73530.333244738998</v>
      </c>
      <c r="E242" s="1">
        <f t="shared" ca="1" si="78"/>
        <v>47315.750798604502</v>
      </c>
      <c r="F242" s="1">
        <f t="shared" si="72"/>
        <v>0</v>
      </c>
      <c r="G242" s="1" t="str">
        <f t="shared" si="73"/>
        <v/>
      </c>
      <c r="H242" s="1">
        <f t="shared" ca="1" si="74"/>
        <v>73530.333244738998</v>
      </c>
      <c r="I242" s="1" t="str">
        <f t="shared" si="75"/>
        <v/>
      </c>
      <c r="J242" s="6">
        <f t="shared" ca="1" si="79"/>
        <v>-2.0895093651916795E-2</v>
      </c>
      <c r="K242" s="5" t="str">
        <f t="shared" si="76"/>
        <v/>
      </c>
      <c r="L242" s="5" t="str">
        <f t="shared" si="80"/>
        <v/>
      </c>
    </row>
    <row r="243" spans="1:12" x14ac:dyDescent="0.25">
      <c r="B243" s="7">
        <v>10</v>
      </c>
      <c r="C243" s="7">
        <v>11</v>
      </c>
      <c r="D243" s="1">
        <f t="shared" ca="1" si="77"/>
        <v>23.257505214740899</v>
      </c>
      <c r="E243" s="1">
        <f t="shared" ca="1" si="78"/>
        <v>18.160986116049699</v>
      </c>
      <c r="F243" s="1">
        <f t="shared" ca="1" si="72"/>
        <v>23.257505214740899</v>
      </c>
      <c r="G243" s="1">
        <f t="shared" ca="1" si="73"/>
        <v>5.0965190986911999</v>
      </c>
      <c r="H243" s="1" t="str">
        <f t="shared" si="74"/>
        <v/>
      </c>
      <c r="I243" s="1" t="str">
        <f t="shared" si="75"/>
        <v/>
      </c>
      <c r="J243" s="6">
        <f t="shared" ca="1" si="79"/>
        <v>2.0447892347167155E-2</v>
      </c>
      <c r="K243" s="5" t="str">
        <f t="shared" ca="1" si="76"/>
        <v/>
      </c>
      <c r="L243" s="5" t="str">
        <f t="shared" ca="1" si="80"/>
        <v/>
      </c>
    </row>
    <row r="244" spans="1:12" x14ac:dyDescent="0.25">
      <c r="B244" s="7">
        <v>10</v>
      </c>
      <c r="C244" s="7">
        <v>12</v>
      </c>
      <c r="D244" s="1">
        <f t="shared" ca="1" si="77"/>
        <v>290.213061316194</v>
      </c>
      <c r="E244" s="1">
        <f t="shared" ca="1" si="78"/>
        <v>227.787369283565</v>
      </c>
      <c r="F244" s="1">
        <f t="shared" ca="1" si="72"/>
        <v>290.213061316194</v>
      </c>
      <c r="G244" s="1">
        <f t="shared" ca="1" si="73"/>
        <v>62.425692032629001</v>
      </c>
      <c r="H244" s="1" t="str">
        <f t="shared" si="74"/>
        <v/>
      </c>
      <c r="I244" s="1" t="str">
        <f t="shared" si="75"/>
        <v/>
      </c>
      <c r="J244" s="6">
        <f t="shared" ca="1" si="79"/>
        <v>-1.3844926324917124E-3</v>
      </c>
      <c r="K244" s="5" t="str">
        <f t="shared" ca="1" si="76"/>
        <v/>
      </c>
      <c r="L244" s="5" t="str">
        <f t="shared" ca="1" si="80"/>
        <v/>
      </c>
    </row>
    <row r="245" spans="1:12" x14ac:dyDescent="0.25">
      <c r="B245" s="7">
        <v>10</v>
      </c>
      <c r="C245" s="7">
        <v>13</v>
      </c>
      <c r="D245" s="1">
        <f t="shared" ca="1" si="77"/>
        <v>191.915223586557</v>
      </c>
      <c r="E245" s="1">
        <f t="shared" ca="1" si="78"/>
        <v>159.78739516612501</v>
      </c>
      <c r="F245" s="1">
        <f t="shared" ref="F245:F308" ca="1" si="81">IF($A245,0,IF($C245&lt;20,D245,0))</f>
        <v>191.915223586557</v>
      </c>
      <c r="G245" s="1">
        <f t="shared" ref="G245:G308" ca="1" si="82">IF($A245,"",IF($C245&lt;20,D245-E245,""))</f>
        <v>32.127828420431996</v>
      </c>
      <c r="H245" s="1" t="str">
        <f t="shared" ref="H245:H308" si="83">IF(A245,D245,"")</f>
        <v/>
      </c>
      <c r="I245" s="1" t="str">
        <f t="shared" ref="I245:I308" si="84">IF(C245=20,D245,"")</f>
        <v/>
      </c>
      <c r="J245" s="6">
        <f t="shared" ca="1" si="79"/>
        <v>1.6975377662136356E-3</v>
      </c>
      <c r="K245" s="5" t="str">
        <f t="shared" ref="K245:K308" ca="1" si="85">IF(F245&gt;criteriaUK,(D245-E245)/D245,"")</f>
        <v/>
      </c>
      <c r="L245" s="5" t="str">
        <f t="shared" ca="1" si="80"/>
        <v/>
      </c>
    </row>
    <row r="246" spans="1:12" x14ac:dyDescent="0.25">
      <c r="B246" s="7">
        <v>10</v>
      </c>
      <c r="C246" s="7">
        <v>14</v>
      </c>
      <c r="D246" s="1">
        <f t="shared" ref="D246:D309" ca="1" si="86">INDIRECT(ADDRESS(C246+4,B246+1,,,))</f>
        <v>25561.344338670799</v>
      </c>
      <c r="E246" s="1">
        <f t="shared" ref="E246:E309" ca="1" si="87">INDIRECT(ADDRESS(C246+27,B246+1,,,))</f>
        <v>13882.6948663073</v>
      </c>
      <c r="F246" s="1">
        <f t="shared" ca="1" si="81"/>
        <v>25561.344338670799</v>
      </c>
      <c r="G246" s="1">
        <f t="shared" ca="1" si="82"/>
        <v>11678.649472363499</v>
      </c>
      <c r="H246" s="1" t="str">
        <f t="shared" si="83"/>
        <v/>
      </c>
      <c r="I246" s="1" t="str">
        <f t="shared" si="84"/>
        <v/>
      </c>
      <c r="J246" s="6">
        <f t="shared" ref="J246:J309" ca="1" si="88">INDIRECT(ADDRESS(C246+27,B246+61,,,))</f>
        <v>1.2529287756018985E-4</v>
      </c>
      <c r="K246" s="5" t="str">
        <f t="shared" ca="1" si="85"/>
        <v/>
      </c>
      <c r="L246" s="5" t="str">
        <f t="shared" ref="L246:L309" ca="1" si="89">IF(K246&lt;&gt;"",J246,"")</f>
        <v/>
      </c>
    </row>
    <row r="247" spans="1:12" x14ac:dyDescent="0.25">
      <c r="B247" s="7">
        <v>10</v>
      </c>
      <c r="C247" s="7">
        <v>15</v>
      </c>
      <c r="D247" s="1">
        <f t="shared" ca="1" si="86"/>
        <v>6627.2947202230298</v>
      </c>
      <c r="E247" s="1">
        <f t="shared" ca="1" si="87"/>
        <v>5450.4709516830098</v>
      </c>
      <c r="F247" s="1">
        <f t="shared" ca="1" si="81"/>
        <v>6627.2947202230298</v>
      </c>
      <c r="G247" s="1">
        <f t="shared" ca="1" si="82"/>
        <v>1176.82376854002</v>
      </c>
      <c r="H247" s="1" t="str">
        <f t="shared" si="83"/>
        <v/>
      </c>
      <c r="I247" s="1" t="str">
        <f t="shared" si="84"/>
        <v/>
      </c>
      <c r="J247" s="6">
        <f t="shared" ca="1" si="88"/>
        <v>-1.3050176707066047E-3</v>
      </c>
      <c r="K247" s="5" t="str">
        <f t="shared" ca="1" si="85"/>
        <v/>
      </c>
      <c r="L247" s="5" t="str">
        <f t="shared" ca="1" si="89"/>
        <v/>
      </c>
    </row>
    <row r="248" spans="1:12" x14ac:dyDescent="0.25">
      <c r="B248" s="7">
        <v>10</v>
      </c>
      <c r="C248" s="7">
        <v>16</v>
      </c>
      <c r="D248" s="1">
        <f t="shared" ca="1" si="86"/>
        <v>14146.3997943333</v>
      </c>
      <c r="E248" s="1">
        <f t="shared" ca="1" si="87"/>
        <v>11342.805006901899</v>
      </c>
      <c r="F248" s="1">
        <f t="shared" ca="1" si="81"/>
        <v>14146.3997943333</v>
      </c>
      <c r="G248" s="1">
        <f t="shared" ca="1" si="82"/>
        <v>2803.5947874314006</v>
      </c>
      <c r="H248" s="1" t="str">
        <f t="shared" si="83"/>
        <v/>
      </c>
      <c r="I248" s="1" t="str">
        <f t="shared" si="84"/>
        <v/>
      </c>
      <c r="J248" s="6">
        <f t="shared" ca="1" si="88"/>
        <v>-2.5870093031037787E-2</v>
      </c>
      <c r="K248" s="5" t="str">
        <f t="shared" ca="1" si="85"/>
        <v/>
      </c>
      <c r="L248" s="5" t="str">
        <f t="shared" ca="1" si="89"/>
        <v/>
      </c>
    </row>
    <row r="249" spans="1:12" x14ac:dyDescent="0.25">
      <c r="B249" s="7">
        <v>10</v>
      </c>
      <c r="C249" s="7">
        <v>17</v>
      </c>
      <c r="D249" s="1">
        <f t="shared" ca="1" si="86"/>
        <v>540.61721780977598</v>
      </c>
      <c r="E249" s="1">
        <f t="shared" ca="1" si="87"/>
        <v>423.547906349014</v>
      </c>
      <c r="F249" s="1">
        <f t="shared" ca="1" si="81"/>
        <v>540.61721780977598</v>
      </c>
      <c r="G249" s="1">
        <f t="shared" ca="1" si="82"/>
        <v>117.06931146076198</v>
      </c>
      <c r="H249" s="1" t="str">
        <f t="shared" si="83"/>
        <v/>
      </c>
      <c r="I249" s="1" t="str">
        <f t="shared" si="84"/>
        <v/>
      </c>
      <c r="J249" s="6">
        <f t="shared" ca="1" si="88"/>
        <v>-2.8728993723536808E-2</v>
      </c>
      <c r="K249" s="5" t="str">
        <f t="shared" ca="1" si="85"/>
        <v/>
      </c>
      <c r="L249" s="5" t="str">
        <f t="shared" ca="1" si="89"/>
        <v/>
      </c>
    </row>
    <row r="250" spans="1:12" x14ac:dyDescent="0.25">
      <c r="B250" s="7">
        <v>10</v>
      </c>
      <c r="C250" s="7">
        <v>18</v>
      </c>
      <c r="D250" s="1">
        <f t="shared" ca="1" si="86"/>
        <v>11867.613428929601</v>
      </c>
      <c r="E250" s="1">
        <f t="shared" ca="1" si="87"/>
        <v>9608.6307992093698</v>
      </c>
      <c r="F250" s="1">
        <f t="shared" ca="1" si="81"/>
        <v>11867.613428929601</v>
      </c>
      <c r="G250" s="1">
        <f t="shared" ca="1" si="82"/>
        <v>2258.9826297202308</v>
      </c>
      <c r="H250" s="1" t="str">
        <f t="shared" si="83"/>
        <v/>
      </c>
      <c r="I250" s="1" t="str">
        <f t="shared" si="84"/>
        <v/>
      </c>
      <c r="J250" s="6">
        <f t="shared" ca="1" si="88"/>
        <v>-2.4500932194537528E-2</v>
      </c>
      <c r="K250" s="5" t="str">
        <f t="shared" ca="1" si="85"/>
        <v/>
      </c>
      <c r="L250" s="5" t="str">
        <f t="shared" ca="1" si="89"/>
        <v/>
      </c>
    </row>
    <row r="251" spans="1:12" x14ac:dyDescent="0.25">
      <c r="B251" s="7">
        <v>10</v>
      </c>
      <c r="C251" s="7">
        <v>19</v>
      </c>
      <c r="D251" s="1">
        <f t="shared" ca="1" si="86"/>
        <v>23.246811811826898</v>
      </c>
      <c r="E251" s="1">
        <f t="shared" ca="1" si="87"/>
        <v>19.6917843911768</v>
      </c>
      <c r="F251" s="1">
        <f t="shared" ca="1" si="81"/>
        <v>23.246811811826898</v>
      </c>
      <c r="G251" s="1">
        <f t="shared" ca="1" si="82"/>
        <v>3.5550274206500987</v>
      </c>
      <c r="H251" s="1" t="str">
        <f t="shared" si="83"/>
        <v/>
      </c>
      <c r="I251" s="1" t="str">
        <f t="shared" si="84"/>
        <v/>
      </c>
      <c r="J251" s="6">
        <f t="shared" ca="1" si="88"/>
        <v>2.5252224197945209E-3</v>
      </c>
      <c r="K251" s="5" t="str">
        <f t="shared" ca="1" si="85"/>
        <v/>
      </c>
      <c r="L251" s="5" t="str">
        <f t="shared" ca="1" si="89"/>
        <v/>
      </c>
    </row>
    <row r="252" spans="1:12" x14ac:dyDescent="0.25">
      <c r="B252" s="7">
        <v>10</v>
      </c>
      <c r="C252" s="7">
        <v>20</v>
      </c>
      <c r="D252" s="1">
        <f t="shared" ca="1" si="86"/>
        <v>56392.203217301103</v>
      </c>
      <c r="E252" s="1">
        <f t="shared" ca="1" si="87"/>
        <v>47301.023080016799</v>
      </c>
      <c r="F252" s="1">
        <f t="shared" si="81"/>
        <v>0</v>
      </c>
      <c r="G252" s="1" t="str">
        <f t="shared" si="82"/>
        <v/>
      </c>
      <c r="H252" s="1" t="str">
        <f t="shared" si="83"/>
        <v/>
      </c>
      <c r="I252" s="1">
        <f t="shared" ca="1" si="84"/>
        <v>56392.203217301103</v>
      </c>
      <c r="J252" s="6">
        <f t="shared" ca="1" si="88"/>
        <v>-1.1475887365471039E-2</v>
      </c>
      <c r="K252" s="5" t="str">
        <f t="shared" si="85"/>
        <v/>
      </c>
      <c r="L252" s="5" t="str">
        <f t="shared" si="89"/>
        <v/>
      </c>
    </row>
    <row r="253" spans="1:12" x14ac:dyDescent="0.25">
      <c r="B253" s="7">
        <v>11</v>
      </c>
      <c r="C253" s="7">
        <v>1</v>
      </c>
      <c r="D253" s="1">
        <f t="shared" ca="1" si="86"/>
        <v>4.4282968654705001E-6</v>
      </c>
      <c r="E253" s="1">
        <f t="shared" ca="1" si="87"/>
        <v>2.2006287547723099E-6</v>
      </c>
      <c r="F253" s="1">
        <f t="shared" ca="1" si="81"/>
        <v>4.4282968654705001E-6</v>
      </c>
      <c r="G253" s="1">
        <f t="shared" ca="1" si="82"/>
        <v>2.2276681106981902E-6</v>
      </c>
      <c r="H253" s="1" t="str">
        <f t="shared" si="83"/>
        <v/>
      </c>
      <c r="I253" s="1" t="str">
        <f t="shared" si="84"/>
        <v/>
      </c>
      <c r="J253" s="6" t="str">
        <f t="shared" ca="1" si="88"/>
        <v/>
      </c>
      <c r="K253" s="5" t="str">
        <f t="shared" ca="1" si="85"/>
        <v/>
      </c>
      <c r="L253" s="5" t="str">
        <f t="shared" ca="1" si="89"/>
        <v/>
      </c>
    </row>
    <row r="254" spans="1:12" x14ac:dyDescent="0.25">
      <c r="B254" s="7">
        <v>11</v>
      </c>
      <c r="C254" s="7">
        <v>2</v>
      </c>
      <c r="D254" s="1">
        <f t="shared" ca="1" si="86"/>
        <v>123.447462608143</v>
      </c>
      <c r="E254" s="1">
        <f t="shared" ca="1" si="87"/>
        <v>72.559241425826002</v>
      </c>
      <c r="F254" s="1">
        <f t="shared" ca="1" si="81"/>
        <v>123.447462608143</v>
      </c>
      <c r="G254" s="1">
        <f t="shared" ca="1" si="82"/>
        <v>50.888221182316997</v>
      </c>
      <c r="H254" s="1" t="str">
        <f t="shared" si="83"/>
        <v/>
      </c>
      <c r="I254" s="1" t="str">
        <f t="shared" si="84"/>
        <v/>
      </c>
      <c r="J254" s="6">
        <f t="shared" ca="1" si="88"/>
        <v>-6.1284083174992328E-3</v>
      </c>
      <c r="K254" s="5" t="str">
        <f t="shared" ca="1" si="85"/>
        <v/>
      </c>
      <c r="L254" s="5" t="str">
        <f t="shared" ca="1" si="89"/>
        <v/>
      </c>
    </row>
    <row r="255" spans="1:12" x14ac:dyDescent="0.25">
      <c r="B255" s="7">
        <v>11</v>
      </c>
      <c r="C255" s="7">
        <v>3</v>
      </c>
      <c r="D255" s="1">
        <f t="shared" ca="1" si="86"/>
        <v>4.4282968654705001E-6</v>
      </c>
      <c r="E255" s="1">
        <f t="shared" ca="1" si="87"/>
        <v>2.2006287547723099E-6</v>
      </c>
      <c r="F255" s="1">
        <f t="shared" ca="1" si="81"/>
        <v>4.4282968654705001E-6</v>
      </c>
      <c r="G255" s="1">
        <f t="shared" ca="1" si="82"/>
        <v>2.2276681106981902E-6</v>
      </c>
      <c r="H255" s="1" t="str">
        <f t="shared" si="83"/>
        <v/>
      </c>
      <c r="I255" s="1" t="str">
        <f t="shared" si="84"/>
        <v/>
      </c>
      <c r="J255" s="6" t="str">
        <f t="shared" ca="1" si="88"/>
        <v/>
      </c>
      <c r="K255" s="5" t="str">
        <f t="shared" ca="1" si="85"/>
        <v/>
      </c>
      <c r="L255" s="5" t="str">
        <f t="shared" ca="1" si="89"/>
        <v/>
      </c>
    </row>
    <row r="256" spans="1:12" x14ac:dyDescent="0.25">
      <c r="B256" s="7">
        <v>11</v>
      </c>
      <c r="C256" s="7">
        <v>4</v>
      </c>
      <c r="D256" s="1">
        <f t="shared" ca="1" si="86"/>
        <v>30123.864236940699</v>
      </c>
      <c r="E256" s="1">
        <f t="shared" ca="1" si="87"/>
        <v>15917.5516302046</v>
      </c>
      <c r="F256" s="1">
        <f t="shared" ca="1" si="81"/>
        <v>30123.864236940699</v>
      </c>
      <c r="G256" s="1">
        <f t="shared" ca="1" si="82"/>
        <v>14206.312606736099</v>
      </c>
      <c r="H256" s="1" t="str">
        <f t="shared" si="83"/>
        <v/>
      </c>
      <c r="I256" s="1" t="str">
        <f t="shared" si="84"/>
        <v/>
      </c>
      <c r="J256" s="6">
        <f t="shared" ca="1" si="88"/>
        <v>1.3559672584384333E-2</v>
      </c>
      <c r="K256" s="5" t="str">
        <f t="shared" ca="1" si="85"/>
        <v/>
      </c>
      <c r="L256" s="5" t="str">
        <f t="shared" ca="1" si="89"/>
        <v/>
      </c>
    </row>
    <row r="257" spans="1:12" x14ac:dyDescent="0.25">
      <c r="B257" s="7">
        <v>11</v>
      </c>
      <c r="C257" s="7">
        <v>5</v>
      </c>
      <c r="D257" s="1">
        <f t="shared" ca="1" si="86"/>
        <v>1447.6298834726499</v>
      </c>
      <c r="E257" s="1">
        <f t="shared" ca="1" si="87"/>
        <v>996.98297906442599</v>
      </c>
      <c r="F257" s="1">
        <f t="shared" ca="1" si="81"/>
        <v>1447.6298834726499</v>
      </c>
      <c r="G257" s="1">
        <f t="shared" ca="1" si="82"/>
        <v>450.64690440822392</v>
      </c>
      <c r="H257" s="1" t="str">
        <f t="shared" si="83"/>
        <v/>
      </c>
      <c r="I257" s="1" t="str">
        <f t="shared" si="84"/>
        <v/>
      </c>
      <c r="J257" s="6">
        <f t="shared" ca="1" si="88"/>
        <v>-1.0932027526749478E-2</v>
      </c>
      <c r="K257" s="5" t="str">
        <f t="shared" ca="1" si="85"/>
        <v/>
      </c>
      <c r="L257" s="5" t="str">
        <f t="shared" ca="1" si="89"/>
        <v/>
      </c>
    </row>
    <row r="258" spans="1:12" x14ac:dyDescent="0.25">
      <c r="B258" s="7">
        <v>11</v>
      </c>
      <c r="C258" s="7">
        <v>6</v>
      </c>
      <c r="D258" s="1">
        <f t="shared" ca="1" si="86"/>
        <v>8961.0469376786095</v>
      </c>
      <c r="E258" s="1">
        <f t="shared" ca="1" si="87"/>
        <v>5686.9200048253797</v>
      </c>
      <c r="F258" s="1">
        <f t="shared" ca="1" si="81"/>
        <v>8961.0469376786095</v>
      </c>
      <c r="G258" s="1">
        <f t="shared" ca="1" si="82"/>
        <v>3274.1269328532298</v>
      </c>
      <c r="H258" s="1" t="str">
        <f t="shared" si="83"/>
        <v/>
      </c>
      <c r="I258" s="1" t="str">
        <f t="shared" si="84"/>
        <v/>
      </c>
      <c r="J258" s="6">
        <f t="shared" ca="1" si="88"/>
        <v>-8.8891586739564231E-3</v>
      </c>
      <c r="K258" s="5" t="str">
        <f t="shared" ca="1" si="85"/>
        <v/>
      </c>
      <c r="L258" s="5" t="str">
        <f t="shared" ca="1" si="89"/>
        <v/>
      </c>
    </row>
    <row r="259" spans="1:12" x14ac:dyDescent="0.25">
      <c r="B259" s="7">
        <v>11</v>
      </c>
      <c r="C259" s="7">
        <v>7</v>
      </c>
      <c r="D259" s="1">
        <f t="shared" ca="1" si="86"/>
        <v>1212.40445775014</v>
      </c>
      <c r="E259" s="1">
        <f t="shared" ca="1" si="87"/>
        <v>764.092575621724</v>
      </c>
      <c r="F259" s="1">
        <f t="shared" ca="1" si="81"/>
        <v>1212.40445775014</v>
      </c>
      <c r="G259" s="1">
        <f t="shared" ca="1" si="82"/>
        <v>448.31188212841596</v>
      </c>
      <c r="H259" s="1" t="str">
        <f t="shared" si="83"/>
        <v/>
      </c>
      <c r="I259" s="1" t="str">
        <f t="shared" si="84"/>
        <v/>
      </c>
      <c r="J259" s="6">
        <f t="shared" ca="1" si="88"/>
        <v>-1.1283851117303482E-2</v>
      </c>
      <c r="K259" s="5" t="str">
        <f t="shared" ca="1" si="85"/>
        <v/>
      </c>
      <c r="L259" s="5" t="str">
        <f t="shared" ca="1" si="89"/>
        <v/>
      </c>
    </row>
    <row r="260" spans="1:12" x14ac:dyDescent="0.25">
      <c r="B260" s="7">
        <v>11</v>
      </c>
      <c r="C260" s="7">
        <v>8</v>
      </c>
      <c r="D260" s="1">
        <f t="shared" ca="1" si="86"/>
        <v>127.212902924742</v>
      </c>
      <c r="E260" s="1">
        <f t="shared" ca="1" si="87"/>
        <v>66.283909016191103</v>
      </c>
      <c r="F260" s="1">
        <f t="shared" ca="1" si="81"/>
        <v>127.212902924742</v>
      </c>
      <c r="G260" s="1">
        <f t="shared" ca="1" si="82"/>
        <v>60.928993908550893</v>
      </c>
      <c r="H260" s="1" t="str">
        <f t="shared" si="83"/>
        <v/>
      </c>
      <c r="I260" s="1" t="str">
        <f t="shared" si="84"/>
        <v/>
      </c>
      <c r="J260" s="6">
        <f t="shared" ca="1" si="88"/>
        <v>-1.5757493864566836E-2</v>
      </c>
      <c r="K260" s="5" t="str">
        <f t="shared" ca="1" si="85"/>
        <v/>
      </c>
      <c r="L260" s="5" t="str">
        <f t="shared" ca="1" si="89"/>
        <v/>
      </c>
    </row>
    <row r="261" spans="1:12" x14ac:dyDescent="0.25">
      <c r="B261" s="7">
        <v>11</v>
      </c>
      <c r="C261" s="7">
        <v>9</v>
      </c>
      <c r="D261" s="1">
        <f t="shared" ca="1" si="86"/>
        <v>3576.43841458924</v>
      </c>
      <c r="E261" s="1">
        <f t="shared" ca="1" si="87"/>
        <v>2446.1717190822901</v>
      </c>
      <c r="F261" s="1">
        <f t="shared" ca="1" si="81"/>
        <v>3576.43841458924</v>
      </c>
      <c r="G261" s="1">
        <f t="shared" ca="1" si="82"/>
        <v>1130.2666955069499</v>
      </c>
      <c r="H261" s="1" t="str">
        <f t="shared" si="83"/>
        <v/>
      </c>
      <c r="I261" s="1" t="str">
        <f t="shared" si="84"/>
        <v/>
      </c>
      <c r="J261" s="6">
        <f t="shared" ca="1" si="88"/>
        <v>-6.4653558482138749E-3</v>
      </c>
      <c r="K261" s="5" t="str">
        <f t="shared" ca="1" si="85"/>
        <v/>
      </c>
      <c r="L261" s="5" t="str">
        <f t="shared" ca="1" si="89"/>
        <v/>
      </c>
    </row>
    <row r="262" spans="1:12" x14ac:dyDescent="0.25">
      <c r="A262" s="7" t="b">
        <v>1</v>
      </c>
      <c r="B262" s="7">
        <v>11</v>
      </c>
      <c r="C262" s="7">
        <v>10</v>
      </c>
      <c r="D262" s="1">
        <f t="shared" ca="1" si="86"/>
        <v>45226.885876255801</v>
      </c>
      <c r="E262" s="1">
        <f t="shared" ca="1" si="87"/>
        <v>21643.464313268902</v>
      </c>
      <c r="F262" s="1">
        <f t="shared" si="81"/>
        <v>0</v>
      </c>
      <c r="G262" s="1" t="str">
        <f t="shared" si="82"/>
        <v/>
      </c>
      <c r="H262" s="1">
        <f t="shared" ca="1" si="83"/>
        <v>45226.885876255801</v>
      </c>
      <c r="I262" s="1" t="str">
        <f t="shared" si="84"/>
        <v/>
      </c>
      <c r="J262" s="6">
        <f t="shared" ca="1" si="88"/>
        <v>-2.8615804091157958E-2</v>
      </c>
      <c r="K262" s="5" t="str">
        <f t="shared" si="85"/>
        <v/>
      </c>
      <c r="L262" s="5" t="str">
        <f t="shared" si="89"/>
        <v/>
      </c>
    </row>
    <row r="263" spans="1:12" x14ac:dyDescent="0.25">
      <c r="B263" s="7">
        <v>11</v>
      </c>
      <c r="C263" s="7">
        <v>11</v>
      </c>
      <c r="D263" s="1">
        <f t="shared" ca="1" si="86"/>
        <v>29.410173492034399</v>
      </c>
      <c r="E263" s="1">
        <f t="shared" ca="1" si="87"/>
        <v>19.201172909785399</v>
      </c>
      <c r="F263" s="1">
        <f t="shared" ca="1" si="81"/>
        <v>29.410173492034399</v>
      </c>
      <c r="G263" s="1">
        <f t="shared" ca="1" si="82"/>
        <v>10.209000582249001</v>
      </c>
      <c r="H263" s="1" t="str">
        <f t="shared" si="83"/>
        <v/>
      </c>
      <c r="I263" s="1" t="str">
        <f t="shared" si="84"/>
        <v/>
      </c>
      <c r="J263" s="6">
        <f t="shared" ca="1" si="88"/>
        <v>2.04413275282622E-2</v>
      </c>
      <c r="K263" s="5" t="str">
        <f t="shared" ca="1" si="85"/>
        <v/>
      </c>
      <c r="L263" s="5" t="str">
        <f t="shared" ca="1" si="89"/>
        <v/>
      </c>
    </row>
    <row r="264" spans="1:12" x14ac:dyDescent="0.25">
      <c r="B264" s="7">
        <v>11</v>
      </c>
      <c r="C264" s="7">
        <v>12</v>
      </c>
      <c r="D264" s="1">
        <f t="shared" ca="1" si="86"/>
        <v>995.31031490089902</v>
      </c>
      <c r="E264" s="1">
        <f t="shared" ca="1" si="87"/>
        <v>647.71623275293905</v>
      </c>
      <c r="F264" s="1">
        <f t="shared" ca="1" si="81"/>
        <v>995.31031490089902</v>
      </c>
      <c r="G264" s="1">
        <f t="shared" ca="1" si="82"/>
        <v>347.59408214795997</v>
      </c>
      <c r="H264" s="1" t="str">
        <f t="shared" si="83"/>
        <v/>
      </c>
      <c r="I264" s="1" t="str">
        <f t="shared" si="84"/>
        <v/>
      </c>
      <c r="J264" s="6">
        <f t="shared" ca="1" si="88"/>
        <v>-2.1738273981295447E-3</v>
      </c>
      <c r="K264" s="5" t="str">
        <f t="shared" ca="1" si="85"/>
        <v/>
      </c>
      <c r="L264" s="5" t="str">
        <f t="shared" ca="1" si="89"/>
        <v/>
      </c>
    </row>
    <row r="265" spans="1:12" x14ac:dyDescent="0.25">
      <c r="B265" s="7">
        <v>11</v>
      </c>
      <c r="C265" s="7">
        <v>13</v>
      </c>
      <c r="D265" s="1">
        <f t="shared" ca="1" si="86"/>
        <v>686.28834312664799</v>
      </c>
      <c r="E265" s="1">
        <f t="shared" ca="1" si="87"/>
        <v>474.82910389166301</v>
      </c>
      <c r="F265" s="1">
        <f t="shared" ca="1" si="81"/>
        <v>686.28834312664799</v>
      </c>
      <c r="G265" s="1">
        <f t="shared" ca="1" si="82"/>
        <v>211.45923923498498</v>
      </c>
      <c r="H265" s="1" t="str">
        <f t="shared" si="83"/>
        <v/>
      </c>
      <c r="I265" s="1" t="str">
        <f t="shared" si="84"/>
        <v/>
      </c>
      <c r="J265" s="6">
        <f t="shared" ca="1" si="88"/>
        <v>-3.7184341047168906E-3</v>
      </c>
      <c r="K265" s="5" t="str">
        <f t="shared" ca="1" si="85"/>
        <v/>
      </c>
      <c r="L265" s="5" t="str">
        <f t="shared" ca="1" si="89"/>
        <v/>
      </c>
    </row>
    <row r="266" spans="1:12" x14ac:dyDescent="0.25">
      <c r="B266" s="7">
        <v>11</v>
      </c>
      <c r="C266" s="7">
        <v>14</v>
      </c>
      <c r="D266" s="1">
        <f t="shared" ca="1" si="86"/>
        <v>3272.22690829987</v>
      </c>
      <c r="E266" s="1">
        <f t="shared" ca="1" si="87"/>
        <v>1475.26294661067</v>
      </c>
      <c r="F266" s="1">
        <f t="shared" ca="1" si="81"/>
        <v>3272.22690829987</v>
      </c>
      <c r="G266" s="1">
        <f t="shared" ca="1" si="82"/>
        <v>1796.9639616892</v>
      </c>
      <c r="H266" s="1" t="str">
        <f t="shared" si="83"/>
        <v/>
      </c>
      <c r="I266" s="1" t="str">
        <f t="shared" si="84"/>
        <v/>
      </c>
      <c r="J266" s="6">
        <f t="shared" ca="1" si="88"/>
        <v>7.1576670818612124E-4</v>
      </c>
      <c r="K266" s="5" t="str">
        <f t="shared" ca="1" si="85"/>
        <v/>
      </c>
      <c r="L266" s="5" t="str">
        <f t="shared" ca="1" si="89"/>
        <v/>
      </c>
    </row>
    <row r="267" spans="1:12" x14ac:dyDescent="0.25">
      <c r="B267" s="7">
        <v>11</v>
      </c>
      <c r="C267" s="7">
        <v>15</v>
      </c>
      <c r="D267" s="1">
        <f t="shared" ca="1" si="86"/>
        <v>4103.2185729120902</v>
      </c>
      <c r="E267" s="1">
        <f t="shared" ca="1" si="87"/>
        <v>2824.6567530899501</v>
      </c>
      <c r="F267" s="1">
        <f t="shared" ca="1" si="81"/>
        <v>4103.2185729120902</v>
      </c>
      <c r="G267" s="1">
        <f t="shared" ca="1" si="82"/>
        <v>1278.56181982214</v>
      </c>
      <c r="H267" s="1" t="str">
        <f t="shared" si="83"/>
        <v/>
      </c>
      <c r="I267" s="1" t="str">
        <f t="shared" si="84"/>
        <v/>
      </c>
      <c r="J267" s="6">
        <f t="shared" ca="1" si="88"/>
        <v>-1.6046727729672281E-3</v>
      </c>
      <c r="K267" s="5" t="str">
        <f t="shared" ca="1" si="85"/>
        <v/>
      </c>
      <c r="L267" s="5" t="str">
        <f t="shared" ca="1" si="89"/>
        <v/>
      </c>
    </row>
    <row r="268" spans="1:12" x14ac:dyDescent="0.25">
      <c r="B268" s="7">
        <v>11</v>
      </c>
      <c r="C268" s="7">
        <v>16</v>
      </c>
      <c r="D268" s="1">
        <f t="shared" ca="1" si="86"/>
        <v>5995.3508256421601</v>
      </c>
      <c r="E268" s="1">
        <f t="shared" ca="1" si="87"/>
        <v>4169.6511139055301</v>
      </c>
      <c r="F268" s="1">
        <f t="shared" ca="1" si="81"/>
        <v>5995.3508256421601</v>
      </c>
      <c r="G268" s="1">
        <f t="shared" ca="1" si="82"/>
        <v>1825.69971173663</v>
      </c>
      <c r="H268" s="1" t="str">
        <f t="shared" si="83"/>
        <v/>
      </c>
      <c r="I268" s="1" t="str">
        <f t="shared" si="84"/>
        <v/>
      </c>
      <c r="J268" s="6">
        <f t="shared" ca="1" si="88"/>
        <v>-2.7760015144070858E-2</v>
      </c>
      <c r="K268" s="5" t="str">
        <f t="shared" ca="1" si="85"/>
        <v/>
      </c>
      <c r="L268" s="5" t="str">
        <f t="shared" ca="1" si="89"/>
        <v/>
      </c>
    </row>
    <row r="269" spans="1:12" x14ac:dyDescent="0.25">
      <c r="B269" s="7">
        <v>11</v>
      </c>
      <c r="C269" s="7">
        <v>17</v>
      </c>
      <c r="D269" s="1">
        <f t="shared" ca="1" si="86"/>
        <v>189.59392635760599</v>
      </c>
      <c r="E269" s="1">
        <f t="shared" ca="1" si="87"/>
        <v>120.948044494841</v>
      </c>
      <c r="F269" s="1">
        <f t="shared" ca="1" si="81"/>
        <v>189.59392635760599</v>
      </c>
      <c r="G269" s="1">
        <f t="shared" ca="1" si="82"/>
        <v>68.645881862764995</v>
      </c>
      <c r="H269" s="1" t="str">
        <f t="shared" si="83"/>
        <v/>
      </c>
      <c r="I269" s="1" t="str">
        <f t="shared" si="84"/>
        <v/>
      </c>
      <c r="J269" s="6">
        <f t="shared" ca="1" si="88"/>
        <v>-2.8645684596603889E-2</v>
      </c>
      <c r="K269" s="5" t="str">
        <f t="shared" ca="1" si="85"/>
        <v/>
      </c>
      <c r="L269" s="5" t="str">
        <f t="shared" ca="1" si="89"/>
        <v/>
      </c>
    </row>
    <row r="270" spans="1:12" x14ac:dyDescent="0.25">
      <c r="B270" s="7">
        <v>11</v>
      </c>
      <c r="C270" s="7">
        <v>18</v>
      </c>
      <c r="D270" s="1">
        <f t="shared" ca="1" si="86"/>
        <v>4392.1855443963696</v>
      </c>
      <c r="E270" s="1">
        <f t="shared" ca="1" si="87"/>
        <v>2941.7830857809699</v>
      </c>
      <c r="F270" s="1">
        <f t="shared" ca="1" si="81"/>
        <v>4392.1855443963696</v>
      </c>
      <c r="G270" s="1">
        <f t="shared" ca="1" si="82"/>
        <v>1450.4024586153996</v>
      </c>
      <c r="H270" s="1" t="str">
        <f t="shared" si="83"/>
        <v/>
      </c>
      <c r="I270" s="1" t="str">
        <f t="shared" si="84"/>
        <v/>
      </c>
      <c r="J270" s="6">
        <f t="shared" ca="1" si="88"/>
        <v>-2.5655875879675601E-2</v>
      </c>
      <c r="K270" s="5" t="str">
        <f t="shared" ca="1" si="85"/>
        <v/>
      </c>
      <c r="L270" s="5" t="str">
        <f t="shared" ca="1" si="89"/>
        <v/>
      </c>
    </row>
    <row r="271" spans="1:12" x14ac:dyDescent="0.25">
      <c r="B271" s="7">
        <v>11</v>
      </c>
      <c r="C271" s="7">
        <v>19</v>
      </c>
      <c r="D271" s="1">
        <f t="shared" ca="1" si="86"/>
        <v>4.62401431736708</v>
      </c>
      <c r="E271" s="1">
        <f t="shared" ca="1" si="87"/>
        <v>3.27498341576851</v>
      </c>
      <c r="F271" s="1">
        <f t="shared" ca="1" si="81"/>
        <v>4.62401431736708</v>
      </c>
      <c r="G271" s="1">
        <f t="shared" ca="1" si="82"/>
        <v>1.34903090159857</v>
      </c>
      <c r="H271" s="1" t="str">
        <f t="shared" si="83"/>
        <v/>
      </c>
      <c r="I271" s="1" t="str">
        <f t="shared" si="84"/>
        <v/>
      </c>
      <c r="J271" s="6">
        <f t="shared" ca="1" si="88"/>
        <v>2.5295712686912034E-3</v>
      </c>
      <c r="K271" s="5" t="str">
        <f t="shared" ca="1" si="85"/>
        <v/>
      </c>
      <c r="L271" s="5" t="str">
        <f t="shared" ca="1" si="89"/>
        <v/>
      </c>
    </row>
    <row r="272" spans="1:12" x14ac:dyDescent="0.25">
      <c r="B272" s="7">
        <v>11</v>
      </c>
      <c r="C272" s="7">
        <v>20</v>
      </c>
      <c r="D272" s="1">
        <f t="shared" ca="1" si="86"/>
        <v>14716.961632056</v>
      </c>
      <c r="E272" s="1">
        <f t="shared" ca="1" si="87"/>
        <v>10055.3565265667</v>
      </c>
      <c r="F272" s="1">
        <f t="shared" si="81"/>
        <v>0</v>
      </c>
      <c r="G272" s="1" t="str">
        <f t="shared" si="82"/>
        <v/>
      </c>
      <c r="H272" s="1" t="str">
        <f t="shared" si="83"/>
        <v/>
      </c>
      <c r="I272" s="1">
        <f t="shared" ca="1" si="84"/>
        <v>14716.961632056</v>
      </c>
      <c r="J272" s="6">
        <f t="shared" ca="1" si="88"/>
        <v>-1.1679814229798404E-2</v>
      </c>
      <c r="K272" s="5" t="str">
        <f t="shared" si="85"/>
        <v/>
      </c>
      <c r="L272" s="5" t="str">
        <f t="shared" si="89"/>
        <v/>
      </c>
    </row>
    <row r="273" spans="1:12" x14ac:dyDescent="0.25">
      <c r="B273" s="7">
        <v>12</v>
      </c>
      <c r="C273" s="7">
        <v>1</v>
      </c>
      <c r="D273" s="1">
        <f t="shared" ca="1" si="86"/>
        <v>4.4282968654705001E-6</v>
      </c>
      <c r="E273" s="1">
        <f t="shared" ca="1" si="87"/>
        <v>2.2006287547723099E-6</v>
      </c>
      <c r="F273" s="1">
        <f t="shared" ca="1" si="81"/>
        <v>4.4282968654705001E-6</v>
      </c>
      <c r="G273" s="1">
        <f t="shared" ca="1" si="82"/>
        <v>2.2276681106981902E-6</v>
      </c>
      <c r="H273" s="1" t="str">
        <f t="shared" si="83"/>
        <v/>
      </c>
      <c r="I273" s="1" t="str">
        <f t="shared" si="84"/>
        <v/>
      </c>
      <c r="J273" s="6" t="str">
        <f t="shared" ca="1" si="88"/>
        <v/>
      </c>
      <c r="K273" s="5" t="str">
        <f t="shared" ca="1" si="85"/>
        <v/>
      </c>
      <c r="L273" s="5" t="str">
        <f t="shared" ca="1" si="89"/>
        <v/>
      </c>
    </row>
    <row r="274" spans="1:12" x14ac:dyDescent="0.25">
      <c r="B274" s="7">
        <v>12</v>
      </c>
      <c r="C274" s="7">
        <v>2</v>
      </c>
      <c r="D274" s="1">
        <f t="shared" ca="1" si="86"/>
        <v>265.29676238930801</v>
      </c>
      <c r="E274" s="1">
        <f t="shared" ca="1" si="87"/>
        <v>196.29995109010801</v>
      </c>
      <c r="F274" s="1">
        <f t="shared" ca="1" si="81"/>
        <v>265.29676238930801</v>
      </c>
      <c r="G274" s="1">
        <f t="shared" ca="1" si="82"/>
        <v>68.996811299200004</v>
      </c>
      <c r="H274" s="1" t="str">
        <f t="shared" si="83"/>
        <v/>
      </c>
      <c r="I274" s="1" t="str">
        <f t="shared" si="84"/>
        <v/>
      </c>
      <c r="J274" s="6">
        <f t="shared" ca="1" si="88"/>
        <v>-5.973707338148569E-3</v>
      </c>
      <c r="K274" s="5" t="str">
        <f t="shared" ca="1" si="85"/>
        <v/>
      </c>
      <c r="L274" s="5" t="str">
        <f t="shared" ca="1" si="89"/>
        <v/>
      </c>
    </row>
    <row r="275" spans="1:12" x14ac:dyDescent="0.25">
      <c r="B275" s="7">
        <v>12</v>
      </c>
      <c r="C275" s="7">
        <v>3</v>
      </c>
      <c r="D275" s="1">
        <f t="shared" ca="1" si="86"/>
        <v>537.43469708575196</v>
      </c>
      <c r="E275" s="1">
        <f t="shared" ca="1" si="87"/>
        <v>464.89546451058101</v>
      </c>
      <c r="F275" s="1">
        <f t="shared" ca="1" si="81"/>
        <v>537.43469708575196</v>
      </c>
      <c r="G275" s="1">
        <f t="shared" ca="1" si="82"/>
        <v>72.539232575170956</v>
      </c>
      <c r="H275" s="1" t="str">
        <f t="shared" si="83"/>
        <v/>
      </c>
      <c r="I275" s="1" t="str">
        <f t="shared" si="84"/>
        <v/>
      </c>
      <c r="J275" s="6">
        <f t="shared" ca="1" si="88"/>
        <v>-8.2381387856195736E-3</v>
      </c>
      <c r="K275" s="5" t="str">
        <f t="shared" ca="1" si="85"/>
        <v/>
      </c>
      <c r="L275" s="5" t="str">
        <f t="shared" ca="1" si="89"/>
        <v/>
      </c>
    </row>
    <row r="276" spans="1:12" x14ac:dyDescent="0.25">
      <c r="B276" s="7">
        <v>12</v>
      </c>
      <c r="C276" s="7">
        <v>4</v>
      </c>
      <c r="D276" s="1">
        <f t="shared" ca="1" si="86"/>
        <v>23971.480778615602</v>
      </c>
      <c r="E276" s="1">
        <f t="shared" ca="1" si="87"/>
        <v>19242.9670452133</v>
      </c>
      <c r="F276" s="1">
        <f t="shared" ca="1" si="81"/>
        <v>23971.480778615602</v>
      </c>
      <c r="G276" s="1">
        <f t="shared" ca="1" si="82"/>
        <v>4728.513733402302</v>
      </c>
      <c r="H276" s="1" t="str">
        <f t="shared" si="83"/>
        <v/>
      </c>
      <c r="I276" s="1" t="str">
        <f t="shared" si="84"/>
        <v/>
      </c>
      <c r="J276" s="6">
        <f t="shared" ca="1" si="88"/>
        <v>1.2478780656954949E-2</v>
      </c>
      <c r="K276" s="5" t="str">
        <f t="shared" ca="1" si="85"/>
        <v/>
      </c>
      <c r="L276" s="5" t="str">
        <f t="shared" ca="1" si="89"/>
        <v/>
      </c>
    </row>
    <row r="277" spans="1:12" x14ac:dyDescent="0.25">
      <c r="B277" s="7">
        <v>12</v>
      </c>
      <c r="C277" s="7">
        <v>5</v>
      </c>
      <c r="D277" s="1">
        <f t="shared" ca="1" si="86"/>
        <v>2311.7570052689898</v>
      </c>
      <c r="E277" s="1">
        <f t="shared" ca="1" si="87"/>
        <v>1948.8105144933199</v>
      </c>
      <c r="F277" s="1">
        <f t="shared" ca="1" si="81"/>
        <v>2311.7570052689898</v>
      </c>
      <c r="G277" s="1">
        <f t="shared" ca="1" si="82"/>
        <v>362.94649077566987</v>
      </c>
      <c r="H277" s="1" t="str">
        <f t="shared" si="83"/>
        <v/>
      </c>
      <c r="I277" s="1" t="str">
        <f t="shared" si="84"/>
        <v/>
      </c>
      <c r="J277" s="6">
        <f t="shared" ca="1" si="88"/>
        <v>-1.3533556828400104E-2</v>
      </c>
      <c r="K277" s="5" t="str">
        <f t="shared" ca="1" si="85"/>
        <v/>
      </c>
      <c r="L277" s="5" t="str">
        <f t="shared" ca="1" si="89"/>
        <v/>
      </c>
    </row>
    <row r="278" spans="1:12" x14ac:dyDescent="0.25">
      <c r="B278" s="7">
        <v>12</v>
      </c>
      <c r="C278" s="7">
        <v>6</v>
      </c>
      <c r="D278" s="1">
        <f t="shared" ca="1" si="86"/>
        <v>17674.7190031768</v>
      </c>
      <c r="E278" s="1">
        <f t="shared" ca="1" si="87"/>
        <v>13553.551132890399</v>
      </c>
      <c r="F278" s="1">
        <f t="shared" ca="1" si="81"/>
        <v>17674.7190031768</v>
      </c>
      <c r="G278" s="1">
        <f t="shared" ca="1" si="82"/>
        <v>4121.167870286401</v>
      </c>
      <c r="H278" s="1" t="str">
        <f t="shared" si="83"/>
        <v/>
      </c>
      <c r="I278" s="1" t="str">
        <f t="shared" si="84"/>
        <v/>
      </c>
      <c r="J278" s="6">
        <f t="shared" ca="1" si="88"/>
        <v>-8.5565102277375196E-3</v>
      </c>
      <c r="K278" s="5" t="str">
        <f t="shared" ca="1" si="85"/>
        <v/>
      </c>
      <c r="L278" s="5" t="str">
        <f t="shared" ca="1" si="89"/>
        <v/>
      </c>
    </row>
    <row r="279" spans="1:12" x14ac:dyDescent="0.25">
      <c r="B279" s="7">
        <v>12</v>
      </c>
      <c r="C279" s="7">
        <v>7</v>
      </c>
      <c r="D279" s="1">
        <f t="shared" ca="1" si="86"/>
        <v>1889.8140932622</v>
      </c>
      <c r="E279" s="1">
        <f t="shared" ca="1" si="87"/>
        <v>1483.0652840831101</v>
      </c>
      <c r="F279" s="1">
        <f t="shared" ca="1" si="81"/>
        <v>1889.8140932622</v>
      </c>
      <c r="G279" s="1">
        <f t="shared" ca="1" si="82"/>
        <v>406.7488091790899</v>
      </c>
      <c r="H279" s="1" t="str">
        <f t="shared" si="83"/>
        <v/>
      </c>
      <c r="I279" s="1" t="str">
        <f t="shared" si="84"/>
        <v/>
      </c>
      <c r="J279" s="6">
        <f t="shared" ca="1" si="88"/>
        <v>-5.9212356948607674E-3</v>
      </c>
      <c r="K279" s="5" t="str">
        <f t="shared" ca="1" si="85"/>
        <v/>
      </c>
      <c r="L279" s="5" t="str">
        <f t="shared" ca="1" si="89"/>
        <v/>
      </c>
    </row>
    <row r="280" spans="1:12" x14ac:dyDescent="0.25">
      <c r="B280" s="7">
        <v>12</v>
      </c>
      <c r="C280" s="7">
        <v>8</v>
      </c>
      <c r="D280" s="1">
        <f t="shared" ca="1" si="86"/>
        <v>183.40080530620801</v>
      </c>
      <c r="E280" s="1">
        <f t="shared" ca="1" si="87"/>
        <v>113.712621409443</v>
      </c>
      <c r="F280" s="1">
        <f t="shared" ca="1" si="81"/>
        <v>183.40080530620801</v>
      </c>
      <c r="G280" s="1">
        <f t="shared" ca="1" si="82"/>
        <v>69.688183896765011</v>
      </c>
      <c r="H280" s="1" t="str">
        <f t="shared" si="83"/>
        <v/>
      </c>
      <c r="I280" s="1" t="str">
        <f t="shared" si="84"/>
        <v/>
      </c>
      <c r="J280" s="6">
        <f t="shared" ca="1" si="88"/>
        <v>-2.0337997353980359E-2</v>
      </c>
      <c r="K280" s="5" t="str">
        <f t="shared" ca="1" si="85"/>
        <v/>
      </c>
      <c r="L280" s="5" t="str">
        <f t="shared" ca="1" si="89"/>
        <v/>
      </c>
    </row>
    <row r="281" spans="1:12" x14ac:dyDescent="0.25">
      <c r="B281" s="7">
        <v>12</v>
      </c>
      <c r="C281" s="7">
        <v>9</v>
      </c>
      <c r="D281" s="1">
        <f t="shared" ca="1" si="86"/>
        <v>5628.9218554351401</v>
      </c>
      <c r="E281" s="1">
        <f t="shared" ca="1" si="87"/>
        <v>4981.5377414032</v>
      </c>
      <c r="F281" s="1">
        <f t="shared" ca="1" si="81"/>
        <v>5628.9218554351401</v>
      </c>
      <c r="G281" s="1">
        <f t="shared" ca="1" si="82"/>
        <v>647.38411403194004</v>
      </c>
      <c r="H281" s="1" t="str">
        <f t="shared" si="83"/>
        <v/>
      </c>
      <c r="I281" s="1" t="str">
        <f t="shared" si="84"/>
        <v/>
      </c>
      <c r="J281" s="6">
        <f t="shared" ca="1" si="88"/>
        <v>-5.6984937145470736E-4</v>
      </c>
      <c r="K281" s="5" t="str">
        <f t="shared" ca="1" si="85"/>
        <v/>
      </c>
      <c r="L281" s="5" t="str">
        <f t="shared" ca="1" si="89"/>
        <v/>
      </c>
    </row>
    <row r="282" spans="1:12" x14ac:dyDescent="0.25">
      <c r="A282" s="7" t="b">
        <v>1</v>
      </c>
      <c r="B282" s="7">
        <v>12</v>
      </c>
      <c r="C282" s="7">
        <v>10</v>
      </c>
      <c r="D282" s="1">
        <f t="shared" ca="1" si="86"/>
        <v>93684.296459110396</v>
      </c>
      <c r="E282" s="1">
        <f t="shared" ca="1" si="87"/>
        <v>60878.5708111965</v>
      </c>
      <c r="F282" s="1">
        <f t="shared" si="81"/>
        <v>0</v>
      </c>
      <c r="G282" s="1" t="str">
        <f t="shared" si="82"/>
        <v/>
      </c>
      <c r="H282" s="1">
        <f t="shared" ca="1" si="83"/>
        <v>93684.296459110396</v>
      </c>
      <c r="I282" s="1" t="str">
        <f t="shared" si="84"/>
        <v/>
      </c>
      <c r="J282" s="6">
        <f t="shared" ca="1" si="88"/>
        <v>-2.8900723850430486E-2</v>
      </c>
      <c r="K282" s="5" t="str">
        <f t="shared" si="85"/>
        <v/>
      </c>
      <c r="L282" s="5" t="str">
        <f t="shared" si="89"/>
        <v/>
      </c>
    </row>
    <row r="283" spans="1:12" x14ac:dyDescent="0.25">
      <c r="B283" s="7">
        <v>12</v>
      </c>
      <c r="C283" s="7">
        <v>11</v>
      </c>
      <c r="D283" s="1">
        <f t="shared" ca="1" si="86"/>
        <v>17.439699530530199</v>
      </c>
      <c r="E283" s="1">
        <f t="shared" ca="1" si="87"/>
        <v>13.307492136493201</v>
      </c>
      <c r="F283" s="1">
        <f t="shared" ca="1" si="81"/>
        <v>17.439699530530199</v>
      </c>
      <c r="G283" s="1">
        <f t="shared" ca="1" si="82"/>
        <v>4.1322073940369979</v>
      </c>
      <c r="H283" s="1" t="str">
        <f t="shared" si="83"/>
        <v/>
      </c>
      <c r="I283" s="1" t="str">
        <f t="shared" si="84"/>
        <v/>
      </c>
      <c r="J283" s="6">
        <f t="shared" ca="1" si="88"/>
        <v>2.0465883256424129E-2</v>
      </c>
      <c r="K283" s="5" t="str">
        <f t="shared" ca="1" si="85"/>
        <v/>
      </c>
      <c r="L283" s="5" t="str">
        <f t="shared" ca="1" si="89"/>
        <v/>
      </c>
    </row>
    <row r="284" spans="1:12" x14ac:dyDescent="0.25">
      <c r="B284" s="7">
        <v>12</v>
      </c>
      <c r="C284" s="7">
        <v>12</v>
      </c>
      <c r="D284" s="1">
        <f t="shared" ca="1" si="86"/>
        <v>1182.60792997811</v>
      </c>
      <c r="E284" s="1">
        <f t="shared" ca="1" si="87"/>
        <v>904.78368336486801</v>
      </c>
      <c r="F284" s="1">
        <f t="shared" ca="1" si="81"/>
        <v>1182.60792997811</v>
      </c>
      <c r="G284" s="1">
        <f t="shared" ca="1" si="82"/>
        <v>277.82424661324194</v>
      </c>
      <c r="H284" s="1" t="str">
        <f t="shared" si="83"/>
        <v/>
      </c>
      <c r="I284" s="1" t="str">
        <f t="shared" si="84"/>
        <v/>
      </c>
      <c r="J284" s="6">
        <f t="shared" ca="1" si="88"/>
        <v>-1.8298273871198789E-3</v>
      </c>
      <c r="K284" s="5" t="str">
        <f t="shared" ca="1" si="85"/>
        <v/>
      </c>
      <c r="L284" s="5" t="str">
        <f t="shared" ca="1" si="89"/>
        <v/>
      </c>
    </row>
    <row r="285" spans="1:12" x14ac:dyDescent="0.25">
      <c r="B285" s="7">
        <v>12</v>
      </c>
      <c r="C285" s="7">
        <v>13</v>
      </c>
      <c r="D285" s="1">
        <f t="shared" ca="1" si="86"/>
        <v>1370.1437797681399</v>
      </c>
      <c r="E285" s="1">
        <f t="shared" ca="1" si="87"/>
        <v>1083.0018966369801</v>
      </c>
      <c r="F285" s="1">
        <f t="shared" ca="1" si="81"/>
        <v>1370.1437797681399</v>
      </c>
      <c r="G285" s="1">
        <f t="shared" ca="1" si="82"/>
        <v>287.14188313115983</v>
      </c>
      <c r="H285" s="1" t="str">
        <f t="shared" si="83"/>
        <v/>
      </c>
      <c r="I285" s="1" t="str">
        <f t="shared" si="84"/>
        <v/>
      </c>
      <c r="J285" s="6">
        <f t="shared" ca="1" si="88"/>
        <v>-4.6039624294156476E-3</v>
      </c>
      <c r="K285" s="5" t="str">
        <f t="shared" ca="1" si="85"/>
        <v/>
      </c>
      <c r="L285" s="5" t="str">
        <f t="shared" ca="1" si="89"/>
        <v/>
      </c>
    </row>
    <row r="286" spans="1:12" x14ac:dyDescent="0.25">
      <c r="B286" s="7">
        <v>12</v>
      </c>
      <c r="C286" s="7">
        <v>14</v>
      </c>
      <c r="D286" s="1">
        <f t="shared" ca="1" si="86"/>
        <v>3493.9682909787098</v>
      </c>
      <c r="E286" s="1">
        <f t="shared" ca="1" si="87"/>
        <v>2554.7009526421898</v>
      </c>
      <c r="F286" s="1">
        <f t="shared" ca="1" si="81"/>
        <v>3493.9682909787098</v>
      </c>
      <c r="G286" s="1">
        <f t="shared" ca="1" si="82"/>
        <v>939.26733833651997</v>
      </c>
      <c r="H286" s="1" t="str">
        <f t="shared" si="83"/>
        <v/>
      </c>
      <c r="I286" s="1" t="str">
        <f t="shared" si="84"/>
        <v/>
      </c>
      <c r="J286" s="6">
        <f t="shared" ca="1" si="88"/>
        <v>-6.7155516799489513E-4</v>
      </c>
      <c r="K286" s="5" t="str">
        <f t="shared" ca="1" si="85"/>
        <v/>
      </c>
      <c r="L286" s="5" t="str">
        <f t="shared" ca="1" si="89"/>
        <v/>
      </c>
    </row>
    <row r="287" spans="1:12" x14ac:dyDescent="0.25">
      <c r="B287" s="7">
        <v>12</v>
      </c>
      <c r="C287" s="7">
        <v>15</v>
      </c>
      <c r="D287" s="1">
        <f t="shared" ca="1" si="86"/>
        <v>2299.6678304156999</v>
      </c>
      <c r="E287" s="1">
        <f t="shared" ca="1" si="87"/>
        <v>1913.1457124413</v>
      </c>
      <c r="F287" s="1">
        <f t="shared" ca="1" si="81"/>
        <v>2299.6678304156999</v>
      </c>
      <c r="G287" s="1">
        <f t="shared" ca="1" si="82"/>
        <v>386.52211797439986</v>
      </c>
      <c r="H287" s="1" t="str">
        <f t="shared" si="83"/>
        <v/>
      </c>
      <c r="I287" s="1" t="str">
        <f t="shared" si="84"/>
        <v/>
      </c>
      <c r="J287" s="6">
        <f t="shared" ca="1" si="88"/>
        <v>-2.030528863474686E-3</v>
      </c>
      <c r="K287" s="5" t="str">
        <f t="shared" ca="1" si="85"/>
        <v/>
      </c>
      <c r="L287" s="5" t="str">
        <f t="shared" ca="1" si="89"/>
        <v/>
      </c>
    </row>
    <row r="288" spans="1:12" x14ac:dyDescent="0.25">
      <c r="B288" s="7">
        <v>12</v>
      </c>
      <c r="C288" s="7">
        <v>16</v>
      </c>
      <c r="D288" s="1">
        <f t="shared" ca="1" si="86"/>
        <v>15365.939177161799</v>
      </c>
      <c r="E288" s="1">
        <f t="shared" ca="1" si="87"/>
        <v>13286.927915575599</v>
      </c>
      <c r="F288" s="1">
        <f t="shared" ca="1" si="81"/>
        <v>15365.939177161799</v>
      </c>
      <c r="G288" s="1">
        <f t="shared" ca="1" si="82"/>
        <v>2079.0112615861999</v>
      </c>
      <c r="H288" s="1" t="str">
        <f t="shared" si="83"/>
        <v/>
      </c>
      <c r="I288" s="1" t="str">
        <f t="shared" si="84"/>
        <v/>
      </c>
      <c r="J288" s="6">
        <f t="shared" ca="1" si="88"/>
        <v>-2.8550787558180152E-2</v>
      </c>
      <c r="K288" s="5" t="str">
        <f t="shared" ca="1" si="85"/>
        <v/>
      </c>
      <c r="L288" s="5" t="str">
        <f t="shared" ca="1" si="89"/>
        <v/>
      </c>
    </row>
    <row r="289" spans="1:12" x14ac:dyDescent="0.25">
      <c r="B289" s="7">
        <v>12</v>
      </c>
      <c r="C289" s="7">
        <v>17</v>
      </c>
      <c r="D289" s="1">
        <f t="shared" ca="1" si="86"/>
        <v>331.01851256010798</v>
      </c>
      <c r="E289" s="1">
        <f t="shared" ca="1" si="87"/>
        <v>267.67055267945801</v>
      </c>
      <c r="F289" s="1">
        <f t="shared" ca="1" si="81"/>
        <v>331.01851256010798</v>
      </c>
      <c r="G289" s="1">
        <f t="shared" ca="1" si="82"/>
        <v>63.347959880649967</v>
      </c>
      <c r="H289" s="1" t="str">
        <f t="shared" si="83"/>
        <v/>
      </c>
      <c r="I289" s="1" t="str">
        <f t="shared" si="84"/>
        <v/>
      </c>
      <c r="J289" s="6">
        <f t="shared" ca="1" si="88"/>
        <v>-2.8663641069804565E-2</v>
      </c>
      <c r="K289" s="5" t="str">
        <f t="shared" ca="1" si="85"/>
        <v/>
      </c>
      <c r="L289" s="5" t="str">
        <f t="shared" ca="1" si="89"/>
        <v/>
      </c>
    </row>
    <row r="290" spans="1:12" x14ac:dyDescent="0.25">
      <c r="B290" s="7">
        <v>12</v>
      </c>
      <c r="C290" s="7">
        <v>18</v>
      </c>
      <c r="D290" s="1">
        <f t="shared" ca="1" si="86"/>
        <v>9920.0337531611403</v>
      </c>
      <c r="E290" s="1">
        <f t="shared" ca="1" si="87"/>
        <v>8424.8784662764992</v>
      </c>
      <c r="F290" s="1">
        <f t="shared" ca="1" si="81"/>
        <v>9920.0337531611403</v>
      </c>
      <c r="G290" s="1">
        <f t="shared" ca="1" si="82"/>
        <v>1495.1552868846411</v>
      </c>
      <c r="H290" s="1" t="str">
        <f t="shared" si="83"/>
        <v/>
      </c>
      <c r="I290" s="1" t="str">
        <f t="shared" si="84"/>
        <v/>
      </c>
      <c r="J290" s="6">
        <f t="shared" ca="1" si="88"/>
        <v>-2.5956361809547298E-2</v>
      </c>
      <c r="K290" s="5" t="str">
        <f t="shared" ca="1" si="85"/>
        <v/>
      </c>
      <c r="L290" s="5" t="str">
        <f t="shared" ca="1" si="89"/>
        <v/>
      </c>
    </row>
    <row r="291" spans="1:12" x14ac:dyDescent="0.25">
      <c r="B291" s="7">
        <v>12</v>
      </c>
      <c r="C291" s="7">
        <v>19</v>
      </c>
      <c r="D291" s="1">
        <f t="shared" ca="1" si="86"/>
        <v>14.031464902563499</v>
      </c>
      <c r="E291" s="1">
        <f t="shared" ca="1" si="87"/>
        <v>12.281352580376099</v>
      </c>
      <c r="F291" s="1">
        <f t="shared" ca="1" si="81"/>
        <v>14.031464902563499</v>
      </c>
      <c r="G291" s="1">
        <f t="shared" ca="1" si="82"/>
        <v>1.7501123221874</v>
      </c>
      <c r="H291" s="1" t="str">
        <f t="shared" si="83"/>
        <v/>
      </c>
      <c r="I291" s="1" t="str">
        <f t="shared" si="84"/>
        <v/>
      </c>
      <c r="J291" s="6">
        <f t="shared" ca="1" si="88"/>
        <v>2.5269373436604546E-3</v>
      </c>
      <c r="K291" s="5" t="str">
        <f t="shared" ca="1" si="85"/>
        <v/>
      </c>
      <c r="L291" s="5" t="str">
        <f t="shared" ca="1" si="89"/>
        <v/>
      </c>
    </row>
    <row r="292" spans="1:12" x14ac:dyDescent="0.25">
      <c r="B292" s="7">
        <v>12</v>
      </c>
      <c r="C292" s="7">
        <v>20</v>
      </c>
      <c r="D292" s="1">
        <f t="shared" ca="1" si="86"/>
        <v>20512.612205498801</v>
      </c>
      <c r="E292" s="1">
        <f t="shared" ca="1" si="87"/>
        <v>17657.573019775198</v>
      </c>
      <c r="F292" s="1">
        <f t="shared" si="81"/>
        <v>0</v>
      </c>
      <c r="G292" s="1" t="str">
        <f t="shared" si="82"/>
        <v/>
      </c>
      <c r="H292" s="1" t="str">
        <f t="shared" si="83"/>
        <v/>
      </c>
      <c r="I292" s="1">
        <f t="shared" ca="1" si="84"/>
        <v>20512.612205498801</v>
      </c>
      <c r="J292" s="6">
        <f t="shared" ca="1" si="88"/>
        <v>-1.4872113875460249E-2</v>
      </c>
      <c r="K292" s="5" t="str">
        <f t="shared" si="85"/>
        <v/>
      </c>
      <c r="L292" s="5" t="str">
        <f t="shared" si="89"/>
        <v/>
      </c>
    </row>
    <row r="293" spans="1:12" x14ac:dyDescent="0.25">
      <c r="B293" s="7">
        <v>13</v>
      </c>
      <c r="C293" s="7">
        <v>1</v>
      </c>
      <c r="D293" s="1">
        <f t="shared" ca="1" si="86"/>
        <v>4.4282968654705001E-6</v>
      </c>
      <c r="E293" s="1">
        <f t="shared" ca="1" si="87"/>
        <v>2.2006287547723099E-6</v>
      </c>
      <c r="F293" s="1">
        <f t="shared" ca="1" si="81"/>
        <v>4.4282968654705001E-6</v>
      </c>
      <c r="G293" s="1">
        <f t="shared" ca="1" si="82"/>
        <v>2.2276681106981902E-6</v>
      </c>
      <c r="H293" s="1" t="str">
        <f t="shared" si="83"/>
        <v/>
      </c>
      <c r="I293" s="1" t="str">
        <f t="shared" si="84"/>
        <v/>
      </c>
      <c r="J293" s="6" t="str">
        <f t="shared" ca="1" si="88"/>
        <v/>
      </c>
      <c r="K293" s="5" t="str">
        <f t="shared" ca="1" si="85"/>
        <v/>
      </c>
      <c r="L293" s="5" t="str">
        <f t="shared" ca="1" si="89"/>
        <v/>
      </c>
    </row>
    <row r="294" spans="1:12" x14ac:dyDescent="0.25">
      <c r="B294" s="7">
        <v>13</v>
      </c>
      <c r="C294" s="7">
        <v>2</v>
      </c>
      <c r="D294" s="1">
        <f t="shared" ca="1" si="86"/>
        <v>121.69119088218601</v>
      </c>
      <c r="E294" s="1">
        <f t="shared" ca="1" si="87"/>
        <v>80.397967593984305</v>
      </c>
      <c r="F294" s="1">
        <f t="shared" ca="1" si="81"/>
        <v>121.69119088218601</v>
      </c>
      <c r="G294" s="1">
        <f t="shared" ca="1" si="82"/>
        <v>41.293223288201702</v>
      </c>
      <c r="H294" s="1" t="str">
        <f t="shared" si="83"/>
        <v/>
      </c>
      <c r="I294" s="1" t="str">
        <f t="shared" si="84"/>
        <v/>
      </c>
      <c r="J294" s="6">
        <f t="shared" ca="1" si="88"/>
        <v>-8.6385134594662537E-3</v>
      </c>
      <c r="K294" s="5" t="str">
        <f t="shared" ca="1" si="85"/>
        <v/>
      </c>
      <c r="L294" s="5" t="str">
        <f t="shared" ca="1" si="89"/>
        <v/>
      </c>
    </row>
    <row r="295" spans="1:12" x14ac:dyDescent="0.25">
      <c r="B295" s="7">
        <v>13</v>
      </c>
      <c r="C295" s="7">
        <v>3</v>
      </c>
      <c r="D295" s="1">
        <f t="shared" ca="1" si="86"/>
        <v>3384.3093177463702</v>
      </c>
      <c r="E295" s="1">
        <f t="shared" ca="1" si="87"/>
        <v>2391.6831194270899</v>
      </c>
      <c r="F295" s="1">
        <f t="shared" ca="1" si="81"/>
        <v>3384.3093177463702</v>
      </c>
      <c r="G295" s="1">
        <f t="shared" ca="1" si="82"/>
        <v>992.62619831928032</v>
      </c>
      <c r="H295" s="1" t="str">
        <f t="shared" si="83"/>
        <v/>
      </c>
      <c r="I295" s="1" t="str">
        <f t="shared" si="84"/>
        <v/>
      </c>
      <c r="J295" s="6">
        <f t="shared" ca="1" si="88"/>
        <v>-8.5216053012021325E-3</v>
      </c>
      <c r="K295" s="5" t="str">
        <f t="shared" ca="1" si="85"/>
        <v/>
      </c>
      <c r="L295" s="5" t="str">
        <f t="shared" ca="1" si="89"/>
        <v/>
      </c>
    </row>
    <row r="296" spans="1:12" x14ac:dyDescent="0.25">
      <c r="B296" s="7">
        <v>13</v>
      </c>
      <c r="C296" s="7">
        <v>4</v>
      </c>
      <c r="D296" s="1">
        <f t="shared" ca="1" si="86"/>
        <v>25766.699234977401</v>
      </c>
      <c r="E296" s="1">
        <f t="shared" ca="1" si="87"/>
        <v>14064.343701973199</v>
      </c>
      <c r="F296" s="1">
        <f t="shared" ca="1" si="81"/>
        <v>25766.699234977401</v>
      </c>
      <c r="G296" s="1">
        <f t="shared" ca="1" si="82"/>
        <v>11702.355533004202</v>
      </c>
      <c r="H296" s="1" t="str">
        <f t="shared" si="83"/>
        <v/>
      </c>
      <c r="I296" s="1" t="str">
        <f t="shared" si="84"/>
        <v/>
      </c>
      <c r="J296" s="6">
        <f t="shared" ca="1" si="88"/>
        <v>2.2996367124185166E-2</v>
      </c>
      <c r="K296" s="5" t="str">
        <f t="shared" ca="1" si="85"/>
        <v/>
      </c>
      <c r="L296" s="5" t="str">
        <f t="shared" ca="1" si="89"/>
        <v/>
      </c>
    </row>
    <row r="297" spans="1:12" x14ac:dyDescent="0.25">
      <c r="B297" s="7">
        <v>13</v>
      </c>
      <c r="C297" s="7">
        <v>5</v>
      </c>
      <c r="D297" s="1">
        <f t="shared" ca="1" si="86"/>
        <v>6521.7978249197704</v>
      </c>
      <c r="E297" s="1">
        <f t="shared" ca="1" si="87"/>
        <v>4997.4904448372299</v>
      </c>
      <c r="F297" s="1">
        <f t="shared" ca="1" si="81"/>
        <v>6521.7978249197704</v>
      </c>
      <c r="G297" s="1">
        <f t="shared" ca="1" si="82"/>
        <v>1524.3073800825405</v>
      </c>
      <c r="H297" s="1" t="str">
        <f t="shared" si="83"/>
        <v/>
      </c>
      <c r="I297" s="1" t="str">
        <f t="shared" si="84"/>
        <v/>
      </c>
      <c r="J297" s="6">
        <f t="shared" ca="1" si="88"/>
        <v>-7.8091436714264259E-3</v>
      </c>
      <c r="K297" s="5" t="str">
        <f t="shared" ca="1" si="85"/>
        <v/>
      </c>
      <c r="L297" s="5" t="str">
        <f t="shared" ca="1" si="89"/>
        <v/>
      </c>
    </row>
    <row r="298" spans="1:12" x14ac:dyDescent="0.25">
      <c r="B298" s="7">
        <v>13</v>
      </c>
      <c r="C298" s="7">
        <v>6</v>
      </c>
      <c r="D298" s="1">
        <f t="shared" ca="1" si="86"/>
        <v>18212.694176376299</v>
      </c>
      <c r="E298" s="1">
        <f t="shared" ca="1" si="87"/>
        <v>12638.7081426161</v>
      </c>
      <c r="F298" s="1">
        <f t="shared" ca="1" si="81"/>
        <v>18212.694176376299</v>
      </c>
      <c r="G298" s="1">
        <f t="shared" ca="1" si="82"/>
        <v>5573.9860337601986</v>
      </c>
      <c r="H298" s="1" t="str">
        <f t="shared" si="83"/>
        <v/>
      </c>
      <c r="I298" s="1" t="str">
        <f t="shared" si="84"/>
        <v/>
      </c>
      <c r="J298" s="6">
        <f t="shared" ca="1" si="88"/>
        <v>-7.9111882185834582E-3</v>
      </c>
      <c r="K298" s="5" t="str">
        <f t="shared" ca="1" si="85"/>
        <v/>
      </c>
      <c r="L298" s="5" t="str">
        <f t="shared" ca="1" si="89"/>
        <v/>
      </c>
    </row>
    <row r="299" spans="1:12" x14ac:dyDescent="0.25">
      <c r="B299" s="7">
        <v>13</v>
      </c>
      <c r="C299" s="7">
        <v>7</v>
      </c>
      <c r="D299" s="1">
        <f t="shared" ca="1" si="86"/>
        <v>3844.8395237670402</v>
      </c>
      <c r="E299" s="1">
        <f t="shared" ca="1" si="87"/>
        <v>2717.48492570295</v>
      </c>
      <c r="F299" s="1">
        <f t="shared" ca="1" si="81"/>
        <v>3844.8395237670402</v>
      </c>
      <c r="G299" s="1">
        <f t="shared" ca="1" si="82"/>
        <v>1127.3545980640902</v>
      </c>
      <c r="H299" s="1" t="str">
        <f t="shared" si="83"/>
        <v/>
      </c>
      <c r="I299" s="1" t="str">
        <f t="shared" si="84"/>
        <v/>
      </c>
      <c r="J299" s="6">
        <f t="shared" ca="1" si="88"/>
        <v>-2.7721885952078419E-3</v>
      </c>
      <c r="K299" s="5" t="str">
        <f t="shared" ca="1" si="85"/>
        <v/>
      </c>
      <c r="L299" s="5" t="str">
        <f t="shared" ca="1" si="89"/>
        <v/>
      </c>
    </row>
    <row r="300" spans="1:12" x14ac:dyDescent="0.25">
      <c r="B300" s="7">
        <v>13</v>
      </c>
      <c r="C300" s="7">
        <v>8</v>
      </c>
      <c r="D300" s="1">
        <f t="shared" ca="1" si="86"/>
        <v>4155.7170228937703</v>
      </c>
      <c r="E300" s="1">
        <f t="shared" ca="1" si="87"/>
        <v>2264.51394969074</v>
      </c>
      <c r="F300" s="1">
        <f t="shared" ca="1" si="81"/>
        <v>4155.7170228937703</v>
      </c>
      <c r="G300" s="1">
        <f t="shared" ca="1" si="82"/>
        <v>1891.2030732030303</v>
      </c>
      <c r="H300" s="1" t="str">
        <f t="shared" si="83"/>
        <v/>
      </c>
      <c r="I300" s="1" t="str">
        <f t="shared" si="84"/>
        <v/>
      </c>
      <c r="J300" s="6">
        <f t="shared" ca="1" si="88"/>
        <v>-2.4136073438352799E-2</v>
      </c>
      <c r="K300" s="5" t="str">
        <f t="shared" ca="1" si="85"/>
        <v/>
      </c>
      <c r="L300" s="5" t="str">
        <f t="shared" ca="1" si="89"/>
        <v/>
      </c>
    </row>
    <row r="301" spans="1:12" x14ac:dyDescent="0.25">
      <c r="B301" s="7">
        <v>13</v>
      </c>
      <c r="C301" s="7">
        <v>9</v>
      </c>
      <c r="D301" s="1">
        <f t="shared" ca="1" si="86"/>
        <v>6371.3453447504298</v>
      </c>
      <c r="E301" s="1">
        <f t="shared" ca="1" si="87"/>
        <v>4870.6983422925496</v>
      </c>
      <c r="F301" s="1">
        <f t="shared" ca="1" si="81"/>
        <v>6371.3453447504298</v>
      </c>
      <c r="G301" s="1">
        <f t="shared" ca="1" si="82"/>
        <v>1500.6470024578803</v>
      </c>
      <c r="H301" s="1" t="str">
        <f t="shared" si="83"/>
        <v/>
      </c>
      <c r="I301" s="1" t="str">
        <f t="shared" si="84"/>
        <v/>
      </c>
      <c r="J301" s="6">
        <f t="shared" ca="1" si="88"/>
        <v>-7.929788528450955E-3</v>
      </c>
      <c r="K301" s="5" t="str">
        <f t="shared" ca="1" si="85"/>
        <v/>
      </c>
      <c r="L301" s="5" t="str">
        <f t="shared" ca="1" si="89"/>
        <v/>
      </c>
    </row>
    <row r="302" spans="1:12" x14ac:dyDescent="0.25">
      <c r="A302" s="7" t="b">
        <v>1</v>
      </c>
      <c r="B302" s="7">
        <v>13</v>
      </c>
      <c r="C302" s="7">
        <v>10</v>
      </c>
      <c r="D302" s="1">
        <f t="shared" ca="1" si="86"/>
        <v>10007.0951991576</v>
      </c>
      <c r="E302" s="1">
        <f t="shared" ca="1" si="87"/>
        <v>6267.5387165765696</v>
      </c>
      <c r="F302" s="1">
        <f t="shared" si="81"/>
        <v>0</v>
      </c>
      <c r="G302" s="1" t="str">
        <f t="shared" si="82"/>
        <v/>
      </c>
      <c r="H302" s="1">
        <f t="shared" ca="1" si="83"/>
        <v>10007.0951991576</v>
      </c>
      <c r="I302" s="1" t="str">
        <f t="shared" si="84"/>
        <v/>
      </c>
      <c r="J302" s="6">
        <f t="shared" ca="1" si="88"/>
        <v>-1.8599735004298502E-2</v>
      </c>
      <c r="K302" s="5" t="str">
        <f t="shared" si="85"/>
        <v/>
      </c>
      <c r="L302" s="5" t="str">
        <f t="shared" si="89"/>
        <v/>
      </c>
    </row>
    <row r="303" spans="1:12" x14ac:dyDescent="0.25">
      <c r="B303" s="7">
        <v>13</v>
      </c>
      <c r="C303" s="7">
        <v>11</v>
      </c>
      <c r="D303" s="1">
        <f t="shared" ca="1" si="86"/>
        <v>12.2908868392285</v>
      </c>
      <c r="E303" s="1">
        <f t="shared" ca="1" si="87"/>
        <v>8.8036105905232294</v>
      </c>
      <c r="F303" s="1">
        <f t="shared" ca="1" si="81"/>
        <v>12.2908868392285</v>
      </c>
      <c r="G303" s="1">
        <f t="shared" ca="1" si="82"/>
        <v>3.4872762487052711</v>
      </c>
      <c r="H303" s="1" t="str">
        <f t="shared" si="83"/>
        <v/>
      </c>
      <c r="I303" s="1" t="str">
        <f t="shared" si="84"/>
        <v/>
      </c>
      <c r="J303" s="6">
        <f t="shared" ca="1" si="88"/>
        <v>2.0460835008613405E-2</v>
      </c>
      <c r="K303" s="5" t="str">
        <f t="shared" ca="1" si="85"/>
        <v/>
      </c>
      <c r="L303" s="5" t="str">
        <f t="shared" ca="1" si="89"/>
        <v/>
      </c>
    </row>
    <row r="304" spans="1:12" x14ac:dyDescent="0.25">
      <c r="B304" s="7">
        <v>13</v>
      </c>
      <c r="C304" s="7">
        <v>12</v>
      </c>
      <c r="D304" s="1">
        <f t="shared" ca="1" si="86"/>
        <v>144.738385503221</v>
      </c>
      <c r="E304" s="1">
        <f t="shared" ca="1" si="87"/>
        <v>104.021367710479</v>
      </c>
      <c r="F304" s="1">
        <f t="shared" ca="1" si="81"/>
        <v>144.738385503221</v>
      </c>
      <c r="G304" s="1">
        <f t="shared" ca="1" si="82"/>
        <v>40.717017792741999</v>
      </c>
      <c r="H304" s="1" t="str">
        <f t="shared" si="83"/>
        <v/>
      </c>
      <c r="I304" s="1" t="str">
        <f t="shared" si="84"/>
        <v/>
      </c>
      <c r="J304" s="6">
        <f t="shared" ca="1" si="88"/>
        <v>-1.5212748123234648E-3</v>
      </c>
      <c r="K304" s="5" t="str">
        <f t="shared" ca="1" si="85"/>
        <v/>
      </c>
      <c r="L304" s="5" t="str">
        <f t="shared" ca="1" si="89"/>
        <v/>
      </c>
    </row>
    <row r="305" spans="2:12" x14ac:dyDescent="0.25">
      <c r="B305" s="7">
        <v>13</v>
      </c>
      <c r="C305" s="7">
        <v>13</v>
      </c>
      <c r="D305" s="1">
        <f t="shared" ca="1" si="86"/>
        <v>19.4852413597192</v>
      </c>
      <c r="E305" s="1">
        <f t="shared" ca="1" si="87"/>
        <v>14.7577706507728</v>
      </c>
      <c r="F305" s="1">
        <f t="shared" ca="1" si="81"/>
        <v>19.4852413597192</v>
      </c>
      <c r="G305" s="1">
        <f t="shared" ca="1" si="82"/>
        <v>4.7274707089464005</v>
      </c>
      <c r="H305" s="1" t="str">
        <f t="shared" si="83"/>
        <v/>
      </c>
      <c r="I305" s="1" t="str">
        <f t="shared" si="84"/>
        <v/>
      </c>
      <c r="J305" s="6">
        <f t="shared" ca="1" si="88"/>
        <v>-2.3263381065314085E-3</v>
      </c>
      <c r="K305" s="5" t="str">
        <f t="shared" ca="1" si="85"/>
        <v/>
      </c>
      <c r="L305" s="5" t="str">
        <f t="shared" ca="1" si="89"/>
        <v/>
      </c>
    </row>
    <row r="306" spans="2:12" x14ac:dyDescent="0.25">
      <c r="B306" s="7">
        <v>13</v>
      </c>
      <c r="C306" s="7">
        <v>14</v>
      </c>
      <c r="D306" s="1">
        <f t="shared" ca="1" si="86"/>
        <v>7552.23478684579</v>
      </c>
      <c r="E306" s="1">
        <f t="shared" ca="1" si="87"/>
        <v>3855.73257619371</v>
      </c>
      <c r="F306" s="1">
        <f t="shared" ca="1" si="81"/>
        <v>7552.23478684579</v>
      </c>
      <c r="G306" s="1">
        <f t="shared" ca="1" si="82"/>
        <v>3696.5022106520801</v>
      </c>
      <c r="H306" s="1" t="str">
        <f t="shared" si="83"/>
        <v/>
      </c>
      <c r="I306" s="1" t="str">
        <f t="shared" si="84"/>
        <v/>
      </c>
      <c r="J306" s="6">
        <f t="shared" ca="1" si="88"/>
        <v>-1.3296140668769313E-3</v>
      </c>
      <c r="K306" s="5" t="str">
        <f t="shared" ca="1" si="85"/>
        <v/>
      </c>
      <c r="L306" s="5" t="str">
        <f t="shared" ca="1" si="89"/>
        <v/>
      </c>
    </row>
    <row r="307" spans="2:12" x14ac:dyDescent="0.25">
      <c r="B307" s="7">
        <v>13</v>
      </c>
      <c r="C307" s="7">
        <v>15</v>
      </c>
      <c r="D307" s="1">
        <f t="shared" ca="1" si="86"/>
        <v>2634.6161338172101</v>
      </c>
      <c r="E307" s="1">
        <f t="shared" ca="1" si="87"/>
        <v>1973.25899655072</v>
      </c>
      <c r="F307" s="1">
        <f t="shared" ca="1" si="81"/>
        <v>2634.6161338172101</v>
      </c>
      <c r="G307" s="1">
        <f t="shared" ca="1" si="82"/>
        <v>661.3571372664901</v>
      </c>
      <c r="H307" s="1" t="str">
        <f t="shared" si="83"/>
        <v/>
      </c>
      <c r="I307" s="1" t="str">
        <f t="shared" si="84"/>
        <v/>
      </c>
      <c r="J307" s="6">
        <f t="shared" ca="1" si="88"/>
        <v>1.6302554656540165E-4</v>
      </c>
      <c r="K307" s="5" t="str">
        <f t="shared" ca="1" si="85"/>
        <v/>
      </c>
      <c r="L307" s="5" t="str">
        <f t="shared" ca="1" si="89"/>
        <v/>
      </c>
    </row>
    <row r="308" spans="2:12" x14ac:dyDescent="0.25">
      <c r="B308" s="7">
        <v>13</v>
      </c>
      <c r="C308" s="7">
        <v>16</v>
      </c>
      <c r="D308" s="1">
        <f t="shared" ca="1" si="86"/>
        <v>7647.3601498917797</v>
      </c>
      <c r="E308" s="1">
        <f t="shared" ca="1" si="87"/>
        <v>6213.4491535340703</v>
      </c>
      <c r="F308" s="1">
        <f t="shared" ca="1" si="81"/>
        <v>7647.3601498917797</v>
      </c>
      <c r="G308" s="1">
        <f t="shared" ca="1" si="82"/>
        <v>1433.9109963577093</v>
      </c>
      <c r="H308" s="1" t="str">
        <f t="shared" si="83"/>
        <v/>
      </c>
      <c r="I308" s="1" t="str">
        <f t="shared" si="84"/>
        <v/>
      </c>
      <c r="J308" s="6">
        <f t="shared" ca="1" si="88"/>
        <v>-3.3191924788457644E-2</v>
      </c>
      <c r="K308" s="5" t="str">
        <f t="shared" ca="1" si="85"/>
        <v/>
      </c>
      <c r="L308" s="5" t="str">
        <f t="shared" ca="1" si="89"/>
        <v/>
      </c>
    </row>
    <row r="309" spans="2:12" x14ac:dyDescent="0.25">
      <c r="B309" s="7">
        <v>13</v>
      </c>
      <c r="C309" s="7">
        <v>17</v>
      </c>
      <c r="D309" s="1">
        <f t="shared" ca="1" si="86"/>
        <v>283.69267472723499</v>
      </c>
      <c r="E309" s="1">
        <f t="shared" ca="1" si="87"/>
        <v>203.00291557116901</v>
      </c>
      <c r="F309" s="1">
        <f t="shared" ref="F309:F372" ca="1" si="90">IF($A309,0,IF($C309&lt;20,D309,0))</f>
        <v>283.69267472723499</v>
      </c>
      <c r="G309" s="1">
        <f t="shared" ref="G309:G372" ca="1" si="91">IF($A309,"",IF($C309&lt;20,D309-E309,""))</f>
        <v>80.689759156065975</v>
      </c>
      <c r="H309" s="1" t="str">
        <f t="shared" ref="H309:H372" si="92">IF(A309,D309,"")</f>
        <v/>
      </c>
      <c r="I309" s="1" t="str">
        <f t="shared" ref="I309:I372" si="93">IF(C309=20,D309,"")</f>
        <v/>
      </c>
      <c r="J309" s="6">
        <f t="shared" ca="1" si="88"/>
        <v>-2.8869094571230054E-2</v>
      </c>
      <c r="K309" s="5" t="str">
        <f t="shared" ref="K309:K372" ca="1" si="94">IF(F309&gt;criteriaUK,(D309-E309)/D309,"")</f>
        <v/>
      </c>
      <c r="L309" s="5" t="str">
        <f t="shared" ca="1" si="89"/>
        <v/>
      </c>
    </row>
    <row r="310" spans="2:12" x14ac:dyDescent="0.25">
      <c r="B310" s="7">
        <v>13</v>
      </c>
      <c r="C310" s="7">
        <v>18</v>
      </c>
      <c r="D310" s="1">
        <f t="shared" ref="D310:D373" ca="1" si="95">INDIRECT(ADDRESS(C310+4,B310+1,,,))</f>
        <v>6316.54343848798</v>
      </c>
      <c r="E310" s="1">
        <f t="shared" ref="E310:E373" ca="1" si="96">INDIRECT(ADDRESS(C310+27,B310+1,,,))</f>
        <v>4805.1034753674203</v>
      </c>
      <c r="F310" s="1">
        <f t="shared" ca="1" si="90"/>
        <v>6316.54343848798</v>
      </c>
      <c r="G310" s="1">
        <f t="shared" ca="1" si="91"/>
        <v>1511.4399631205597</v>
      </c>
      <c r="H310" s="1" t="str">
        <f t="shared" si="92"/>
        <v/>
      </c>
      <c r="I310" s="1" t="str">
        <f t="shared" si="93"/>
        <v/>
      </c>
      <c r="J310" s="6">
        <f t="shared" ref="J310:J373" ca="1" si="97">INDIRECT(ADDRESS(C310+27,B310+61,,,))</f>
        <v>-2.7530450310855818E-2</v>
      </c>
      <c r="K310" s="5" t="str">
        <f t="shared" ca="1" si="94"/>
        <v/>
      </c>
      <c r="L310" s="5" t="str">
        <f t="shared" ref="L310:L373" ca="1" si="98">IF(K310&lt;&gt;"",J310,"")</f>
        <v/>
      </c>
    </row>
    <row r="311" spans="2:12" x14ac:dyDescent="0.25">
      <c r="B311" s="7">
        <v>13</v>
      </c>
      <c r="C311" s="7">
        <v>19</v>
      </c>
      <c r="D311" s="1">
        <f t="shared" ca="1" si="95"/>
        <v>373.02263184877802</v>
      </c>
      <c r="E311" s="1">
        <f t="shared" ca="1" si="96"/>
        <v>280.74915175441902</v>
      </c>
      <c r="F311" s="1">
        <f t="shared" ca="1" si="90"/>
        <v>373.02263184877802</v>
      </c>
      <c r="G311" s="1">
        <f t="shared" ca="1" si="91"/>
        <v>92.273480094359002</v>
      </c>
      <c r="H311" s="1" t="str">
        <f t="shared" si="92"/>
        <v/>
      </c>
      <c r="I311" s="1" t="str">
        <f t="shared" si="93"/>
        <v/>
      </c>
      <c r="J311" s="6">
        <f t="shared" ca="1" si="97"/>
        <v>-1.2918633549307196E-2</v>
      </c>
      <c r="K311" s="5" t="str">
        <f t="shared" ca="1" si="94"/>
        <v/>
      </c>
      <c r="L311" s="5" t="str">
        <f t="shared" ca="1" si="98"/>
        <v/>
      </c>
    </row>
    <row r="312" spans="2:12" x14ac:dyDescent="0.25">
      <c r="B312" s="7">
        <v>13</v>
      </c>
      <c r="C312" s="7">
        <v>20</v>
      </c>
      <c r="D312" s="1">
        <f t="shared" ca="1" si="95"/>
        <v>27097.717564596602</v>
      </c>
      <c r="E312" s="1">
        <f t="shared" ca="1" si="96"/>
        <v>20775.683224089698</v>
      </c>
      <c r="F312" s="1">
        <f t="shared" si="90"/>
        <v>0</v>
      </c>
      <c r="G312" s="1" t="str">
        <f t="shared" si="91"/>
        <v/>
      </c>
      <c r="H312" s="1" t="str">
        <f t="shared" si="92"/>
        <v/>
      </c>
      <c r="I312" s="1">
        <f t="shared" ca="1" si="93"/>
        <v>27097.717564596602</v>
      </c>
      <c r="J312" s="6">
        <f t="shared" ca="1" si="97"/>
        <v>-1.0731802799162049E-2</v>
      </c>
      <c r="K312" s="5" t="str">
        <f t="shared" si="94"/>
        <v/>
      </c>
      <c r="L312" s="5" t="str">
        <f t="shared" si="98"/>
        <v/>
      </c>
    </row>
    <row r="313" spans="2:12" x14ac:dyDescent="0.25">
      <c r="B313" s="7">
        <v>14</v>
      </c>
      <c r="C313" s="7">
        <v>1</v>
      </c>
      <c r="D313" s="1">
        <f t="shared" ca="1" si="95"/>
        <v>5022.8921026421103</v>
      </c>
      <c r="E313" s="1">
        <f t="shared" ca="1" si="96"/>
        <v>3507.6650201112102</v>
      </c>
      <c r="F313" s="1">
        <f t="shared" ca="1" si="90"/>
        <v>5022.8921026421103</v>
      </c>
      <c r="G313" s="1">
        <f t="shared" ca="1" si="91"/>
        <v>1515.2270825309001</v>
      </c>
      <c r="H313" s="1" t="str">
        <f t="shared" si="92"/>
        <v/>
      </c>
      <c r="I313" s="1" t="str">
        <f t="shared" si="93"/>
        <v/>
      </c>
      <c r="J313" s="6">
        <f t="shared" ca="1" si="97"/>
        <v>-5.4884210779467563E-2</v>
      </c>
      <c r="K313" s="5" t="str">
        <f t="shared" ca="1" si="94"/>
        <v/>
      </c>
      <c r="L313" s="5" t="str">
        <f t="shared" ca="1" si="98"/>
        <v/>
      </c>
    </row>
    <row r="314" spans="2:12" x14ac:dyDescent="0.25">
      <c r="B314" s="7">
        <v>14</v>
      </c>
      <c r="C314" s="7">
        <v>2</v>
      </c>
      <c r="D314" s="1">
        <f t="shared" ca="1" si="95"/>
        <v>513.58845325668096</v>
      </c>
      <c r="E314" s="1">
        <f t="shared" ca="1" si="96"/>
        <v>421.64349167591001</v>
      </c>
      <c r="F314" s="1">
        <f t="shared" ca="1" si="90"/>
        <v>513.58845325668096</v>
      </c>
      <c r="G314" s="1">
        <f t="shared" ca="1" si="91"/>
        <v>91.944961580770951</v>
      </c>
      <c r="H314" s="1" t="str">
        <f t="shared" si="92"/>
        <v/>
      </c>
      <c r="I314" s="1" t="str">
        <f t="shared" si="93"/>
        <v/>
      </c>
      <c r="J314" s="6">
        <f t="shared" ca="1" si="97"/>
        <v>-6.0384894412282425E-3</v>
      </c>
      <c r="K314" s="5" t="str">
        <f t="shared" ca="1" si="94"/>
        <v/>
      </c>
      <c r="L314" s="5" t="str">
        <f t="shared" ca="1" si="98"/>
        <v/>
      </c>
    </row>
    <row r="315" spans="2:12" x14ac:dyDescent="0.25">
      <c r="B315" s="7">
        <v>14</v>
      </c>
      <c r="C315" s="7">
        <v>3</v>
      </c>
      <c r="D315" s="1">
        <f t="shared" ca="1" si="95"/>
        <v>2225.3941677428502</v>
      </c>
      <c r="E315" s="1">
        <f t="shared" ca="1" si="96"/>
        <v>1928.1768295982299</v>
      </c>
      <c r="F315" s="1">
        <f t="shared" ca="1" si="90"/>
        <v>2225.3941677428502</v>
      </c>
      <c r="G315" s="1">
        <f t="shared" ca="1" si="91"/>
        <v>297.21733814462027</v>
      </c>
      <c r="H315" s="1" t="str">
        <f t="shared" si="92"/>
        <v/>
      </c>
      <c r="I315" s="1" t="str">
        <f t="shared" si="93"/>
        <v/>
      </c>
      <c r="J315" s="6">
        <f t="shared" ca="1" si="97"/>
        <v>-8.9206689684600115E-3</v>
      </c>
      <c r="K315" s="5" t="str">
        <f t="shared" ca="1" si="94"/>
        <v/>
      </c>
      <c r="L315" s="5" t="str">
        <f t="shared" ca="1" si="98"/>
        <v/>
      </c>
    </row>
    <row r="316" spans="2:12" x14ac:dyDescent="0.25">
      <c r="B316" s="7">
        <v>14</v>
      </c>
      <c r="C316" s="7">
        <v>4</v>
      </c>
      <c r="D316" s="1">
        <f t="shared" ca="1" si="95"/>
        <v>93568.287879315307</v>
      </c>
      <c r="E316" s="1">
        <f t="shared" ca="1" si="96"/>
        <v>63369.3367572442</v>
      </c>
      <c r="F316" s="1">
        <f t="shared" ca="1" si="90"/>
        <v>93568.287879315307</v>
      </c>
      <c r="G316" s="1">
        <f t="shared" ca="1" si="91"/>
        <v>30198.951122071107</v>
      </c>
      <c r="H316" s="1" t="str">
        <f t="shared" si="92"/>
        <v/>
      </c>
      <c r="I316" s="1" t="str">
        <f t="shared" si="93"/>
        <v/>
      </c>
      <c r="J316" s="6">
        <f t="shared" ca="1" si="97"/>
        <v>1.0643477505629738E-2</v>
      </c>
      <c r="K316" s="5">
        <f t="shared" ca="1" si="94"/>
        <v>0.32274771513423239</v>
      </c>
      <c r="L316" s="5">
        <f t="shared" ca="1" si="98"/>
        <v>1.0643477505629738E-2</v>
      </c>
    </row>
    <row r="317" spans="2:12" x14ac:dyDescent="0.25">
      <c r="B317" s="7">
        <v>14</v>
      </c>
      <c r="C317" s="7">
        <v>5</v>
      </c>
      <c r="D317" s="1">
        <f t="shared" ca="1" si="95"/>
        <v>42352.727564196</v>
      </c>
      <c r="E317" s="1">
        <f t="shared" ca="1" si="96"/>
        <v>40575.134932228</v>
      </c>
      <c r="F317" s="1">
        <f t="shared" ca="1" si="90"/>
        <v>42352.727564196</v>
      </c>
      <c r="G317" s="1">
        <f t="shared" ca="1" si="91"/>
        <v>1777.5926319680002</v>
      </c>
      <c r="H317" s="1" t="str">
        <f t="shared" si="92"/>
        <v/>
      </c>
      <c r="I317" s="1" t="str">
        <f t="shared" si="93"/>
        <v/>
      </c>
      <c r="J317" s="6">
        <f t="shared" ca="1" si="97"/>
        <v>-1.0741934350334595E-2</v>
      </c>
      <c r="K317" s="5" t="str">
        <f t="shared" ca="1" si="94"/>
        <v/>
      </c>
      <c r="L317" s="5" t="str">
        <f t="shared" ca="1" si="98"/>
        <v/>
      </c>
    </row>
    <row r="318" spans="2:12" x14ac:dyDescent="0.25">
      <c r="B318" s="7">
        <v>14</v>
      </c>
      <c r="C318" s="7">
        <v>6</v>
      </c>
      <c r="D318" s="1">
        <f t="shared" ca="1" si="95"/>
        <v>94407.512127226597</v>
      </c>
      <c r="E318" s="1">
        <f t="shared" ca="1" si="96"/>
        <v>85455.451741772893</v>
      </c>
      <c r="F318" s="1">
        <f t="shared" ca="1" si="90"/>
        <v>94407.512127226597</v>
      </c>
      <c r="G318" s="1">
        <f t="shared" ca="1" si="91"/>
        <v>8952.0603854537039</v>
      </c>
      <c r="H318" s="1" t="str">
        <f t="shared" si="92"/>
        <v/>
      </c>
      <c r="I318" s="1" t="str">
        <f t="shared" si="93"/>
        <v/>
      </c>
      <c r="J318" s="6">
        <f t="shared" ca="1" si="97"/>
        <v>-4.2567140467001975E-3</v>
      </c>
      <c r="K318" s="5">
        <f t="shared" ca="1" si="94"/>
        <v>9.4823602314502473E-2</v>
      </c>
      <c r="L318" s="5">
        <f t="shared" ca="1" si="98"/>
        <v>-4.2567140467001975E-3</v>
      </c>
    </row>
    <row r="319" spans="2:12" x14ac:dyDescent="0.25">
      <c r="B319" s="7">
        <v>14</v>
      </c>
      <c r="C319" s="7">
        <v>7</v>
      </c>
      <c r="D319" s="1">
        <f t="shared" ca="1" si="95"/>
        <v>4924.9278059209</v>
      </c>
      <c r="E319" s="1">
        <f t="shared" ca="1" si="96"/>
        <v>4182.2547564221404</v>
      </c>
      <c r="F319" s="1">
        <f t="shared" ca="1" si="90"/>
        <v>4924.9278059209</v>
      </c>
      <c r="G319" s="1">
        <f t="shared" ca="1" si="91"/>
        <v>742.67304949875961</v>
      </c>
      <c r="H319" s="1" t="str">
        <f t="shared" si="92"/>
        <v/>
      </c>
      <c r="I319" s="1" t="str">
        <f t="shared" si="93"/>
        <v/>
      </c>
      <c r="J319" s="6">
        <f t="shared" ca="1" si="97"/>
        <v>-8.490943775868353E-3</v>
      </c>
      <c r="K319" s="5" t="str">
        <f t="shared" ca="1" si="94"/>
        <v/>
      </c>
      <c r="L319" s="5" t="str">
        <f t="shared" ca="1" si="98"/>
        <v/>
      </c>
    </row>
    <row r="320" spans="2:12" x14ac:dyDescent="0.25">
      <c r="B320" s="7">
        <v>14</v>
      </c>
      <c r="C320" s="7">
        <v>8</v>
      </c>
      <c r="D320" s="1">
        <f t="shared" ca="1" si="95"/>
        <v>1456.5307471015101</v>
      </c>
      <c r="E320" s="1">
        <f t="shared" ca="1" si="96"/>
        <v>1106.28589202229</v>
      </c>
      <c r="F320" s="1">
        <f t="shared" ca="1" si="90"/>
        <v>1456.5307471015101</v>
      </c>
      <c r="G320" s="1">
        <f t="shared" ca="1" si="91"/>
        <v>350.24485507922009</v>
      </c>
      <c r="H320" s="1" t="str">
        <f t="shared" si="92"/>
        <v/>
      </c>
      <c r="I320" s="1" t="str">
        <f t="shared" si="93"/>
        <v/>
      </c>
      <c r="J320" s="6">
        <f t="shared" ca="1" si="97"/>
        <v>-1.1194738514292563E-2</v>
      </c>
      <c r="K320" s="5" t="str">
        <f t="shared" ca="1" si="94"/>
        <v/>
      </c>
      <c r="L320" s="5" t="str">
        <f t="shared" ca="1" si="98"/>
        <v/>
      </c>
    </row>
    <row r="321" spans="2:12" x14ac:dyDescent="0.25">
      <c r="B321" s="7">
        <v>14</v>
      </c>
      <c r="C321" s="7">
        <v>9</v>
      </c>
      <c r="D321" s="1">
        <f t="shared" ca="1" si="95"/>
        <v>12725.004783189201</v>
      </c>
      <c r="E321" s="1">
        <f t="shared" ca="1" si="96"/>
        <v>12390.6644655251</v>
      </c>
      <c r="F321" s="1">
        <f t="shared" ca="1" si="90"/>
        <v>12725.004783189201</v>
      </c>
      <c r="G321" s="1">
        <f t="shared" ca="1" si="91"/>
        <v>334.34031766410044</v>
      </c>
      <c r="H321" s="1" t="str">
        <f t="shared" si="92"/>
        <v/>
      </c>
      <c r="I321" s="1" t="str">
        <f t="shared" si="93"/>
        <v/>
      </c>
      <c r="J321" s="6">
        <f t="shared" ca="1" si="97"/>
        <v>-8.479714833199474E-3</v>
      </c>
      <c r="K321" s="5" t="str">
        <f t="shared" ca="1" si="94"/>
        <v/>
      </c>
      <c r="L321" s="5" t="str">
        <f t="shared" ca="1" si="98"/>
        <v/>
      </c>
    </row>
    <row r="322" spans="2:12" x14ac:dyDescent="0.25">
      <c r="B322" s="7">
        <v>14</v>
      </c>
      <c r="C322" s="7">
        <v>10</v>
      </c>
      <c r="D322" s="1">
        <f t="shared" ca="1" si="95"/>
        <v>45982.625531334699</v>
      </c>
      <c r="E322" s="1">
        <f t="shared" ca="1" si="96"/>
        <v>32214.7819654794</v>
      </c>
      <c r="F322" s="1">
        <f t="shared" ca="1" si="90"/>
        <v>45982.625531334699</v>
      </c>
      <c r="G322" s="1">
        <f t="shared" ca="1" si="91"/>
        <v>13767.843565855299</v>
      </c>
      <c r="H322" s="1" t="str">
        <f t="shared" si="92"/>
        <v/>
      </c>
      <c r="I322" s="1" t="str">
        <f t="shared" si="93"/>
        <v/>
      </c>
      <c r="J322" s="6">
        <f t="shared" ca="1" si="97"/>
        <v>-1.9207328359443974E-2</v>
      </c>
      <c r="K322" s="5" t="str">
        <f t="shared" ca="1" si="94"/>
        <v/>
      </c>
      <c r="L322" s="5" t="str">
        <f t="shared" ca="1" si="98"/>
        <v/>
      </c>
    </row>
    <row r="323" spans="2:12" x14ac:dyDescent="0.25">
      <c r="B323" s="7">
        <v>14</v>
      </c>
      <c r="C323" s="7">
        <v>11</v>
      </c>
      <c r="D323" s="1">
        <f t="shared" ca="1" si="95"/>
        <v>122072.066820646</v>
      </c>
      <c r="E323" s="1">
        <f t="shared" ca="1" si="96"/>
        <v>102142.95132211001</v>
      </c>
      <c r="F323" s="1">
        <f t="shared" ca="1" si="90"/>
        <v>122072.066820646</v>
      </c>
      <c r="G323" s="1">
        <f t="shared" ca="1" si="91"/>
        <v>19929.11549853599</v>
      </c>
      <c r="H323" s="1" t="str">
        <f t="shared" si="92"/>
        <v/>
      </c>
      <c r="I323" s="1" t="str">
        <f t="shared" si="93"/>
        <v/>
      </c>
      <c r="J323" s="6">
        <f t="shared" ca="1" si="97"/>
        <v>2.0365556013219203E-2</v>
      </c>
      <c r="K323" s="5">
        <f t="shared" ca="1" si="94"/>
        <v>0.16325696793367792</v>
      </c>
      <c r="L323" s="5">
        <f t="shared" ca="1" si="98"/>
        <v>2.0365556013219203E-2</v>
      </c>
    </row>
    <row r="324" spans="2:12" x14ac:dyDescent="0.25">
      <c r="B324" s="7">
        <v>14</v>
      </c>
      <c r="C324" s="7">
        <v>12</v>
      </c>
      <c r="D324" s="1">
        <f t="shared" ca="1" si="95"/>
        <v>7481.6599561913499</v>
      </c>
      <c r="E324" s="1">
        <f t="shared" ca="1" si="96"/>
        <v>6648.8989367486902</v>
      </c>
      <c r="F324" s="1">
        <f t="shared" ca="1" si="90"/>
        <v>7481.6599561913499</v>
      </c>
      <c r="G324" s="1">
        <f t="shared" ca="1" si="91"/>
        <v>832.76101944265974</v>
      </c>
      <c r="H324" s="1" t="str">
        <f t="shared" si="92"/>
        <v/>
      </c>
      <c r="I324" s="1" t="str">
        <f t="shared" si="93"/>
        <v/>
      </c>
      <c r="J324" s="6">
        <f t="shared" ca="1" si="97"/>
        <v>-1.0288777980611585E-3</v>
      </c>
      <c r="K324" s="5" t="str">
        <f t="shared" ca="1" si="94"/>
        <v/>
      </c>
      <c r="L324" s="5" t="str">
        <f t="shared" ca="1" si="98"/>
        <v/>
      </c>
    </row>
    <row r="325" spans="2:12" x14ac:dyDescent="0.25">
      <c r="B325" s="7">
        <v>14</v>
      </c>
      <c r="C325" s="7">
        <v>13</v>
      </c>
      <c r="D325" s="1">
        <f t="shared" ca="1" si="95"/>
        <v>33689.033523432197</v>
      </c>
      <c r="E325" s="1">
        <f t="shared" ca="1" si="96"/>
        <v>26542.740375691501</v>
      </c>
      <c r="F325" s="1">
        <f t="shared" ca="1" si="90"/>
        <v>33689.033523432197</v>
      </c>
      <c r="G325" s="1">
        <f t="shared" ca="1" si="91"/>
        <v>7146.2931477406964</v>
      </c>
      <c r="H325" s="1" t="str">
        <f t="shared" si="92"/>
        <v/>
      </c>
      <c r="I325" s="1" t="str">
        <f t="shared" si="93"/>
        <v/>
      </c>
      <c r="J325" s="6">
        <f t="shared" ca="1" si="97"/>
        <v>-1.8648428334674703E-2</v>
      </c>
      <c r="K325" s="5" t="str">
        <f t="shared" ca="1" si="94"/>
        <v/>
      </c>
      <c r="L325" s="5" t="str">
        <f t="shared" ca="1" si="98"/>
        <v/>
      </c>
    </row>
    <row r="326" spans="2:12" x14ac:dyDescent="0.25">
      <c r="B326" s="7">
        <v>14</v>
      </c>
      <c r="C326" s="7">
        <v>14</v>
      </c>
      <c r="D326" s="1">
        <f t="shared" ca="1" si="95"/>
        <v>472.06700485143699</v>
      </c>
      <c r="E326" s="1">
        <f t="shared" ca="1" si="96"/>
        <v>359.98010146178598</v>
      </c>
      <c r="F326" s="1">
        <f t="shared" ca="1" si="90"/>
        <v>472.06700485143699</v>
      </c>
      <c r="G326" s="1">
        <f t="shared" ca="1" si="91"/>
        <v>112.08690338965101</v>
      </c>
      <c r="H326" s="1" t="str">
        <f t="shared" si="92"/>
        <v/>
      </c>
      <c r="I326" s="1" t="str">
        <f t="shared" si="93"/>
        <v/>
      </c>
      <c r="J326" s="6">
        <f t="shared" ca="1" si="97"/>
        <v>-1.8034561159965704E-3</v>
      </c>
      <c r="K326" s="5" t="str">
        <f t="shared" ca="1" si="94"/>
        <v/>
      </c>
      <c r="L326" s="5" t="str">
        <f t="shared" ca="1" si="98"/>
        <v/>
      </c>
    </row>
    <row r="327" spans="2:12" x14ac:dyDescent="0.25">
      <c r="B327" s="7">
        <v>14</v>
      </c>
      <c r="C327" s="7">
        <v>15</v>
      </c>
      <c r="D327" s="1">
        <f t="shared" ca="1" si="95"/>
        <v>1936.67873631251</v>
      </c>
      <c r="E327" s="1">
        <f t="shared" ca="1" si="96"/>
        <v>1789.5131716378201</v>
      </c>
      <c r="F327" s="1">
        <f t="shared" ca="1" si="90"/>
        <v>1936.67873631251</v>
      </c>
      <c r="G327" s="1">
        <f t="shared" ca="1" si="91"/>
        <v>147.1655646746899</v>
      </c>
      <c r="H327" s="1" t="str">
        <f t="shared" si="92"/>
        <v/>
      </c>
      <c r="I327" s="1" t="str">
        <f t="shared" si="93"/>
        <v/>
      </c>
      <c r="J327" s="6">
        <f t="shared" ca="1" si="97"/>
        <v>-1.9485213258650983E-3</v>
      </c>
      <c r="K327" s="5" t="str">
        <f t="shared" ca="1" si="94"/>
        <v/>
      </c>
      <c r="L327" s="5" t="str">
        <f t="shared" ca="1" si="98"/>
        <v/>
      </c>
    </row>
    <row r="328" spans="2:12" x14ac:dyDescent="0.25">
      <c r="B328" s="7">
        <v>14</v>
      </c>
      <c r="C328" s="7">
        <v>16</v>
      </c>
      <c r="D328" s="1">
        <f t="shared" ca="1" si="95"/>
        <v>34496.026806599097</v>
      </c>
      <c r="E328" s="1">
        <f t="shared" ca="1" si="96"/>
        <v>31778.480385700601</v>
      </c>
      <c r="F328" s="1">
        <f t="shared" ca="1" si="90"/>
        <v>34496.026806599097</v>
      </c>
      <c r="G328" s="1">
        <f t="shared" ca="1" si="91"/>
        <v>2717.5464208984959</v>
      </c>
      <c r="H328" s="1" t="str">
        <f t="shared" si="92"/>
        <v/>
      </c>
      <c r="I328" s="1" t="str">
        <f t="shared" si="93"/>
        <v/>
      </c>
      <c r="J328" s="6">
        <f t="shared" ca="1" si="97"/>
        <v>-3.0242921718539574E-2</v>
      </c>
      <c r="K328" s="5" t="str">
        <f t="shared" ca="1" si="94"/>
        <v/>
      </c>
      <c r="L328" s="5" t="str">
        <f t="shared" ca="1" si="98"/>
        <v/>
      </c>
    </row>
    <row r="329" spans="2:12" x14ac:dyDescent="0.25">
      <c r="B329" s="7">
        <v>14</v>
      </c>
      <c r="C329" s="7">
        <v>17</v>
      </c>
      <c r="D329" s="1">
        <f t="shared" ca="1" si="95"/>
        <v>2563.0437725660699</v>
      </c>
      <c r="E329" s="1">
        <f t="shared" ca="1" si="96"/>
        <v>2329.05609232915</v>
      </c>
      <c r="F329" s="1">
        <f t="shared" ca="1" si="90"/>
        <v>2563.0437725660699</v>
      </c>
      <c r="G329" s="1">
        <f t="shared" ca="1" si="91"/>
        <v>233.98768023691991</v>
      </c>
      <c r="H329" s="1" t="str">
        <f t="shared" si="92"/>
        <v/>
      </c>
      <c r="I329" s="1" t="str">
        <f t="shared" si="93"/>
        <v/>
      </c>
      <c r="J329" s="6">
        <f t="shared" ca="1" si="97"/>
        <v>-2.7573818692394753E-2</v>
      </c>
      <c r="K329" s="5" t="str">
        <f t="shared" ca="1" si="94"/>
        <v/>
      </c>
      <c r="L329" s="5" t="str">
        <f t="shared" ca="1" si="98"/>
        <v/>
      </c>
    </row>
    <row r="330" spans="2:12" x14ac:dyDescent="0.25">
      <c r="B330" s="7">
        <v>14</v>
      </c>
      <c r="C330" s="7">
        <v>18</v>
      </c>
      <c r="D330" s="1">
        <f t="shared" ca="1" si="95"/>
        <v>98208.490538806902</v>
      </c>
      <c r="E330" s="1">
        <f t="shared" ca="1" si="96"/>
        <v>92340.501643437601</v>
      </c>
      <c r="F330" s="1">
        <f t="shared" ca="1" si="90"/>
        <v>98208.490538806902</v>
      </c>
      <c r="G330" s="1">
        <f t="shared" ca="1" si="91"/>
        <v>5867.9888953693007</v>
      </c>
      <c r="H330" s="1" t="str">
        <f t="shared" si="92"/>
        <v/>
      </c>
      <c r="I330" s="1" t="str">
        <f t="shared" si="93"/>
        <v/>
      </c>
      <c r="J330" s="6">
        <f t="shared" ca="1" si="97"/>
        <v>-2.5710551191660116E-2</v>
      </c>
      <c r="K330" s="5">
        <f t="shared" ca="1" si="94"/>
        <v>5.9750321618583228E-2</v>
      </c>
      <c r="L330" s="5">
        <f t="shared" ca="1" si="98"/>
        <v>-2.5710551191660116E-2</v>
      </c>
    </row>
    <row r="331" spans="2:12" x14ac:dyDescent="0.25">
      <c r="B331" s="7">
        <v>14</v>
      </c>
      <c r="C331" s="7">
        <v>19</v>
      </c>
      <c r="D331" s="1">
        <f t="shared" ca="1" si="95"/>
        <v>3366.1387219520798</v>
      </c>
      <c r="E331" s="1">
        <f t="shared" ca="1" si="96"/>
        <v>3210.0414345353302</v>
      </c>
      <c r="F331" s="1">
        <f t="shared" ca="1" si="90"/>
        <v>3366.1387219520798</v>
      </c>
      <c r="G331" s="1">
        <f t="shared" ca="1" si="91"/>
        <v>156.09728741674962</v>
      </c>
      <c r="H331" s="1" t="str">
        <f t="shared" si="92"/>
        <v/>
      </c>
      <c r="I331" s="1" t="str">
        <f t="shared" si="93"/>
        <v/>
      </c>
      <c r="J331" s="6">
        <f t="shared" ca="1" si="97"/>
        <v>1.7314047123897403E-3</v>
      </c>
      <c r="K331" s="5" t="str">
        <f t="shared" ca="1" si="94"/>
        <v/>
      </c>
      <c r="L331" s="5" t="str">
        <f t="shared" ca="1" si="98"/>
        <v/>
      </c>
    </row>
    <row r="332" spans="2:12" x14ac:dyDescent="0.25">
      <c r="B332" s="7">
        <v>14</v>
      </c>
      <c r="C332" s="7">
        <v>20</v>
      </c>
      <c r="D332" s="1">
        <f t="shared" ca="1" si="95"/>
        <v>42696.790631839103</v>
      </c>
      <c r="E332" s="1">
        <f t="shared" ca="1" si="96"/>
        <v>41773.892167438498</v>
      </c>
      <c r="F332" s="1">
        <f t="shared" si="90"/>
        <v>0</v>
      </c>
      <c r="G332" s="1" t="str">
        <f t="shared" si="91"/>
        <v/>
      </c>
      <c r="H332" s="1" t="str">
        <f t="shared" si="92"/>
        <v/>
      </c>
      <c r="I332" s="1">
        <f t="shared" ca="1" si="93"/>
        <v>42696.790631839103</v>
      </c>
      <c r="J332" s="6">
        <f t="shared" ca="1" si="97"/>
        <v>-1.1848052582921502E-2</v>
      </c>
      <c r="K332" s="5" t="str">
        <f t="shared" si="94"/>
        <v/>
      </c>
      <c r="L332" s="5" t="str">
        <f t="shared" si="98"/>
        <v/>
      </c>
    </row>
    <row r="333" spans="2:12" x14ac:dyDescent="0.25">
      <c r="B333" s="7">
        <v>15</v>
      </c>
      <c r="C333" s="7">
        <v>1</v>
      </c>
      <c r="D333" s="1">
        <f t="shared" ca="1" si="95"/>
        <v>4.4282968654705001E-6</v>
      </c>
      <c r="E333" s="1">
        <f t="shared" ca="1" si="96"/>
        <v>2.2006287547723099E-6</v>
      </c>
      <c r="F333" s="1">
        <f t="shared" ca="1" si="90"/>
        <v>4.4282968654705001E-6</v>
      </c>
      <c r="G333" s="1">
        <f t="shared" ca="1" si="91"/>
        <v>2.2276681106981902E-6</v>
      </c>
      <c r="H333" s="1" t="str">
        <f t="shared" si="92"/>
        <v/>
      </c>
      <c r="I333" s="1" t="str">
        <f t="shared" si="93"/>
        <v/>
      </c>
      <c r="J333" s="6" t="str">
        <f t="shared" ca="1" si="97"/>
        <v/>
      </c>
      <c r="K333" s="5" t="str">
        <f t="shared" ca="1" si="94"/>
        <v/>
      </c>
      <c r="L333" s="5" t="str">
        <f t="shared" ca="1" si="98"/>
        <v/>
      </c>
    </row>
    <row r="334" spans="2:12" x14ac:dyDescent="0.25">
      <c r="B334" s="7">
        <v>15</v>
      </c>
      <c r="C334" s="7">
        <v>2</v>
      </c>
      <c r="D334" s="1">
        <f t="shared" ca="1" si="95"/>
        <v>84.404687446885504</v>
      </c>
      <c r="E334" s="1">
        <f t="shared" ca="1" si="96"/>
        <v>52.200961732392301</v>
      </c>
      <c r="F334" s="1">
        <f t="shared" ca="1" si="90"/>
        <v>84.404687446885504</v>
      </c>
      <c r="G334" s="1">
        <f t="shared" ca="1" si="91"/>
        <v>32.203725714493203</v>
      </c>
      <c r="H334" s="1" t="str">
        <f t="shared" si="92"/>
        <v/>
      </c>
      <c r="I334" s="1" t="str">
        <f t="shared" si="93"/>
        <v/>
      </c>
      <c r="J334" s="6">
        <f t="shared" ca="1" si="97"/>
        <v>-5.8498213583436593E-3</v>
      </c>
      <c r="K334" s="5" t="str">
        <f t="shared" ca="1" si="94"/>
        <v/>
      </c>
      <c r="L334" s="5" t="str">
        <f t="shared" ca="1" si="98"/>
        <v/>
      </c>
    </row>
    <row r="335" spans="2:12" x14ac:dyDescent="0.25">
      <c r="B335" s="7">
        <v>15</v>
      </c>
      <c r="C335" s="7">
        <v>3</v>
      </c>
      <c r="D335" s="1">
        <f t="shared" ca="1" si="95"/>
        <v>11455.882588927199</v>
      </c>
      <c r="E335" s="1">
        <f t="shared" ca="1" si="96"/>
        <v>6868.4573643102904</v>
      </c>
      <c r="F335" s="1">
        <f t="shared" ca="1" si="90"/>
        <v>11455.882588927199</v>
      </c>
      <c r="G335" s="1">
        <f t="shared" ca="1" si="91"/>
        <v>4587.425224616909</v>
      </c>
      <c r="H335" s="1" t="str">
        <f t="shared" si="92"/>
        <v/>
      </c>
      <c r="I335" s="1" t="str">
        <f t="shared" si="93"/>
        <v/>
      </c>
      <c r="J335" s="6">
        <f t="shared" ca="1" si="97"/>
        <v>-8.1130464902624943E-3</v>
      </c>
      <c r="K335" s="5" t="str">
        <f t="shared" ca="1" si="94"/>
        <v/>
      </c>
      <c r="L335" s="5" t="str">
        <f t="shared" ca="1" si="98"/>
        <v/>
      </c>
    </row>
    <row r="336" spans="2:12" x14ac:dyDescent="0.25">
      <c r="B336" s="7">
        <v>15</v>
      </c>
      <c r="C336" s="7">
        <v>4</v>
      </c>
      <c r="D336" s="1">
        <f t="shared" ca="1" si="95"/>
        <v>300.03024317286298</v>
      </c>
      <c r="E336" s="1">
        <f t="shared" ca="1" si="96"/>
        <v>194.90074319452299</v>
      </c>
      <c r="F336" s="1">
        <f t="shared" ca="1" si="90"/>
        <v>300.03024317286298</v>
      </c>
      <c r="G336" s="1">
        <f t="shared" ca="1" si="91"/>
        <v>105.12949997833999</v>
      </c>
      <c r="H336" s="1" t="str">
        <f t="shared" si="92"/>
        <v/>
      </c>
      <c r="I336" s="1" t="str">
        <f t="shared" si="93"/>
        <v/>
      </c>
      <c r="J336" s="6">
        <f t="shared" ca="1" si="97"/>
        <v>8.5640684158276373E-3</v>
      </c>
      <c r="K336" s="5" t="str">
        <f t="shared" ca="1" si="94"/>
        <v/>
      </c>
      <c r="L336" s="5" t="str">
        <f t="shared" ca="1" si="98"/>
        <v/>
      </c>
    </row>
    <row r="337" spans="2:12" x14ac:dyDescent="0.25">
      <c r="B337" s="7">
        <v>15</v>
      </c>
      <c r="C337" s="7">
        <v>5</v>
      </c>
      <c r="D337" s="1">
        <f t="shared" ca="1" si="95"/>
        <v>422.97368260953499</v>
      </c>
      <c r="E337" s="1">
        <f t="shared" ca="1" si="96"/>
        <v>306.82927213947499</v>
      </c>
      <c r="F337" s="1">
        <f t="shared" ca="1" si="90"/>
        <v>422.97368260953499</v>
      </c>
      <c r="G337" s="1">
        <f t="shared" ca="1" si="91"/>
        <v>116.14441047006</v>
      </c>
      <c r="H337" s="1" t="str">
        <f t="shared" si="92"/>
        <v/>
      </c>
      <c r="I337" s="1" t="str">
        <f t="shared" si="93"/>
        <v/>
      </c>
      <c r="J337" s="6">
        <f t="shared" ca="1" si="97"/>
        <v>-1.3904537207633598E-2</v>
      </c>
      <c r="K337" s="5" t="str">
        <f t="shared" ca="1" si="94"/>
        <v/>
      </c>
      <c r="L337" s="5" t="str">
        <f t="shared" ca="1" si="98"/>
        <v/>
      </c>
    </row>
    <row r="338" spans="2:12" x14ac:dyDescent="0.25">
      <c r="B338" s="7">
        <v>15</v>
      </c>
      <c r="C338" s="7">
        <v>6</v>
      </c>
      <c r="D338" s="1">
        <f t="shared" ca="1" si="95"/>
        <v>19.359646318402699</v>
      </c>
      <c r="E338" s="1">
        <f t="shared" ca="1" si="96"/>
        <v>13.343775211517499</v>
      </c>
      <c r="F338" s="1">
        <f t="shared" ca="1" si="90"/>
        <v>19.359646318402699</v>
      </c>
      <c r="G338" s="1">
        <f t="shared" ca="1" si="91"/>
        <v>6.0158711068852</v>
      </c>
      <c r="H338" s="1" t="str">
        <f t="shared" si="92"/>
        <v/>
      </c>
      <c r="I338" s="1" t="str">
        <f t="shared" si="93"/>
        <v/>
      </c>
      <c r="J338" s="6">
        <f t="shared" ca="1" si="97"/>
        <v>-4.1518854757115059E-3</v>
      </c>
      <c r="K338" s="5" t="str">
        <f t="shared" ca="1" si="94"/>
        <v/>
      </c>
      <c r="L338" s="5" t="str">
        <f t="shared" ca="1" si="98"/>
        <v/>
      </c>
    </row>
    <row r="339" spans="2:12" x14ac:dyDescent="0.25">
      <c r="B339" s="7">
        <v>15</v>
      </c>
      <c r="C339" s="7">
        <v>7</v>
      </c>
      <c r="D339" s="1">
        <f t="shared" ca="1" si="95"/>
        <v>183.86541471445801</v>
      </c>
      <c r="E339" s="1">
        <f t="shared" ca="1" si="96"/>
        <v>119.098842982764</v>
      </c>
      <c r="F339" s="1">
        <f t="shared" ca="1" si="90"/>
        <v>183.86541471445801</v>
      </c>
      <c r="G339" s="1">
        <f t="shared" ca="1" si="91"/>
        <v>64.766571731694015</v>
      </c>
      <c r="H339" s="1" t="str">
        <f t="shared" si="92"/>
        <v/>
      </c>
      <c r="I339" s="1" t="str">
        <f t="shared" si="93"/>
        <v/>
      </c>
      <c r="J339" s="6">
        <f t="shared" ca="1" si="97"/>
        <v>-6.7294919824595553E-3</v>
      </c>
      <c r="K339" s="5" t="str">
        <f t="shared" ca="1" si="94"/>
        <v/>
      </c>
      <c r="L339" s="5" t="str">
        <f t="shared" ca="1" si="98"/>
        <v/>
      </c>
    </row>
    <row r="340" spans="2:12" x14ac:dyDescent="0.25">
      <c r="B340" s="7">
        <v>15</v>
      </c>
      <c r="C340" s="7">
        <v>8</v>
      </c>
      <c r="D340" s="1">
        <f t="shared" ca="1" si="95"/>
        <v>51.198460968608003</v>
      </c>
      <c r="E340" s="1">
        <f t="shared" ca="1" si="96"/>
        <v>26.177493136184701</v>
      </c>
      <c r="F340" s="1">
        <f t="shared" ca="1" si="90"/>
        <v>51.198460968608003</v>
      </c>
      <c r="G340" s="1">
        <f t="shared" ca="1" si="91"/>
        <v>25.020967832423302</v>
      </c>
      <c r="H340" s="1" t="str">
        <f t="shared" si="92"/>
        <v/>
      </c>
      <c r="I340" s="1" t="str">
        <f t="shared" si="93"/>
        <v/>
      </c>
      <c r="J340" s="6">
        <f t="shared" ca="1" si="97"/>
        <v>-2.278984159243401E-2</v>
      </c>
      <c r="K340" s="5" t="str">
        <f t="shared" ca="1" si="94"/>
        <v/>
      </c>
      <c r="L340" s="5" t="str">
        <f t="shared" ca="1" si="98"/>
        <v/>
      </c>
    </row>
    <row r="341" spans="2:12" x14ac:dyDescent="0.25">
      <c r="B341" s="7">
        <v>15</v>
      </c>
      <c r="C341" s="7">
        <v>9</v>
      </c>
      <c r="D341" s="1">
        <f t="shared" ca="1" si="95"/>
        <v>1459.4471226683199</v>
      </c>
      <c r="E341" s="1">
        <f t="shared" ca="1" si="96"/>
        <v>1662.2587016077</v>
      </c>
      <c r="F341" s="1">
        <f t="shared" ca="1" si="90"/>
        <v>1459.4471226683199</v>
      </c>
      <c r="G341" s="1">
        <f t="shared" ca="1" si="91"/>
        <v>-202.81157893938007</v>
      </c>
      <c r="H341" s="1" t="str">
        <f t="shared" si="92"/>
        <v/>
      </c>
      <c r="I341" s="1" t="str">
        <f t="shared" si="93"/>
        <v/>
      </c>
      <c r="J341" s="6">
        <f t="shared" ca="1" si="97"/>
        <v>-4.3547602038846257E-2</v>
      </c>
      <c r="K341" s="5" t="str">
        <f t="shared" ca="1" si="94"/>
        <v/>
      </c>
      <c r="L341" s="5" t="str">
        <f t="shared" ca="1" si="98"/>
        <v/>
      </c>
    </row>
    <row r="342" spans="2:12" x14ac:dyDescent="0.25">
      <c r="B342" s="7">
        <v>15</v>
      </c>
      <c r="C342" s="7">
        <v>10</v>
      </c>
      <c r="D342" s="1">
        <f t="shared" ca="1" si="95"/>
        <v>241.439178524841</v>
      </c>
      <c r="E342" s="1">
        <f t="shared" ca="1" si="96"/>
        <v>134.88975522713099</v>
      </c>
      <c r="F342" s="1">
        <f t="shared" ca="1" si="90"/>
        <v>241.439178524841</v>
      </c>
      <c r="G342" s="1">
        <f t="shared" ca="1" si="91"/>
        <v>106.54942329771001</v>
      </c>
      <c r="H342" s="1" t="str">
        <f t="shared" si="92"/>
        <v/>
      </c>
      <c r="I342" s="1" t="str">
        <f t="shared" si="93"/>
        <v/>
      </c>
      <c r="J342" s="6">
        <f t="shared" ca="1" si="97"/>
        <v>-2.745140124176949E-2</v>
      </c>
      <c r="K342" s="5" t="str">
        <f t="shared" ca="1" si="94"/>
        <v/>
      </c>
      <c r="L342" s="5" t="str">
        <f t="shared" ca="1" si="98"/>
        <v/>
      </c>
    </row>
    <row r="343" spans="2:12" x14ac:dyDescent="0.25">
      <c r="B343" s="7">
        <v>15</v>
      </c>
      <c r="C343" s="7">
        <v>11</v>
      </c>
      <c r="D343" s="1">
        <f t="shared" ca="1" si="95"/>
        <v>4.4282968654705001E-6</v>
      </c>
      <c r="E343" s="1">
        <f t="shared" ca="1" si="96"/>
        <v>2.2006287547723099E-6</v>
      </c>
      <c r="F343" s="1">
        <f t="shared" ca="1" si="90"/>
        <v>4.4282968654705001E-6</v>
      </c>
      <c r="G343" s="1">
        <f t="shared" ca="1" si="91"/>
        <v>2.2276681106981902E-6</v>
      </c>
      <c r="H343" s="1" t="str">
        <f t="shared" si="92"/>
        <v/>
      </c>
      <c r="I343" s="1" t="str">
        <f t="shared" si="93"/>
        <v/>
      </c>
      <c r="J343" s="6" t="str">
        <f t="shared" ca="1" si="97"/>
        <v/>
      </c>
      <c r="K343" s="5" t="str">
        <f t="shared" ca="1" si="94"/>
        <v/>
      </c>
      <c r="L343" s="5" t="str">
        <f t="shared" ca="1" si="98"/>
        <v/>
      </c>
    </row>
    <row r="344" spans="2:12" x14ac:dyDescent="0.25">
      <c r="B344" s="7">
        <v>15</v>
      </c>
      <c r="C344" s="7">
        <v>12</v>
      </c>
      <c r="D344" s="1">
        <f t="shared" ca="1" si="95"/>
        <v>4.4282968654705001E-6</v>
      </c>
      <c r="E344" s="1">
        <f t="shared" ca="1" si="96"/>
        <v>2.2006287547723099E-6</v>
      </c>
      <c r="F344" s="1">
        <f t="shared" ca="1" si="90"/>
        <v>4.4282968654705001E-6</v>
      </c>
      <c r="G344" s="1">
        <f t="shared" ca="1" si="91"/>
        <v>2.2276681106981902E-6</v>
      </c>
      <c r="H344" s="1" t="str">
        <f t="shared" si="92"/>
        <v/>
      </c>
      <c r="I344" s="1" t="str">
        <f t="shared" si="93"/>
        <v/>
      </c>
      <c r="J344" s="6" t="str">
        <f t="shared" ca="1" si="97"/>
        <v/>
      </c>
      <c r="K344" s="5" t="str">
        <f t="shared" ca="1" si="94"/>
        <v/>
      </c>
      <c r="L344" s="5" t="str">
        <f t="shared" ca="1" si="98"/>
        <v/>
      </c>
    </row>
    <row r="345" spans="2:12" x14ac:dyDescent="0.25">
      <c r="B345" s="7">
        <v>15</v>
      </c>
      <c r="C345" s="7">
        <v>13</v>
      </c>
      <c r="D345" s="1">
        <f t="shared" ca="1" si="95"/>
        <v>4.4282968654705001E-6</v>
      </c>
      <c r="E345" s="1">
        <f t="shared" ca="1" si="96"/>
        <v>2.2006287547723099E-6</v>
      </c>
      <c r="F345" s="1">
        <f t="shared" ca="1" si="90"/>
        <v>4.4282968654705001E-6</v>
      </c>
      <c r="G345" s="1">
        <f t="shared" ca="1" si="91"/>
        <v>2.2276681106981902E-6</v>
      </c>
      <c r="H345" s="1" t="str">
        <f t="shared" si="92"/>
        <v/>
      </c>
      <c r="I345" s="1" t="str">
        <f t="shared" si="93"/>
        <v/>
      </c>
      <c r="J345" s="6" t="str">
        <f t="shared" ca="1" si="97"/>
        <v/>
      </c>
      <c r="K345" s="5" t="str">
        <f t="shared" ca="1" si="94"/>
        <v/>
      </c>
      <c r="L345" s="5" t="str">
        <f t="shared" ca="1" si="98"/>
        <v/>
      </c>
    </row>
    <row r="346" spans="2:12" x14ac:dyDescent="0.25">
      <c r="B346" s="7">
        <v>15</v>
      </c>
      <c r="C346" s="7">
        <v>14</v>
      </c>
      <c r="D346" s="1">
        <f t="shared" ca="1" si="95"/>
        <v>4.4282968654705001E-6</v>
      </c>
      <c r="E346" s="1">
        <f t="shared" ca="1" si="96"/>
        <v>2.2006287547723099E-6</v>
      </c>
      <c r="F346" s="1">
        <f t="shared" ca="1" si="90"/>
        <v>4.4282968654705001E-6</v>
      </c>
      <c r="G346" s="1">
        <f t="shared" ca="1" si="91"/>
        <v>2.2276681106981902E-6</v>
      </c>
      <c r="H346" s="1" t="str">
        <f t="shared" si="92"/>
        <v/>
      </c>
      <c r="I346" s="1" t="str">
        <f t="shared" si="93"/>
        <v/>
      </c>
      <c r="J346" s="6" t="str">
        <f t="shared" ca="1" si="97"/>
        <v/>
      </c>
      <c r="K346" s="5" t="str">
        <f t="shared" ca="1" si="94"/>
        <v/>
      </c>
      <c r="L346" s="5" t="str">
        <f t="shared" ca="1" si="98"/>
        <v/>
      </c>
    </row>
    <row r="347" spans="2:12" x14ac:dyDescent="0.25">
      <c r="B347" s="7">
        <v>15</v>
      </c>
      <c r="C347" s="7">
        <v>15</v>
      </c>
      <c r="D347" s="1">
        <f t="shared" ca="1" si="95"/>
        <v>4.4282968654705001E-6</v>
      </c>
      <c r="E347" s="1">
        <f t="shared" ca="1" si="96"/>
        <v>2.2006287547723099E-6</v>
      </c>
      <c r="F347" s="1">
        <f t="shared" ca="1" si="90"/>
        <v>4.4282968654705001E-6</v>
      </c>
      <c r="G347" s="1">
        <f t="shared" ca="1" si="91"/>
        <v>2.2276681106981902E-6</v>
      </c>
      <c r="H347" s="1" t="str">
        <f t="shared" si="92"/>
        <v/>
      </c>
      <c r="I347" s="1" t="str">
        <f t="shared" si="93"/>
        <v/>
      </c>
      <c r="J347" s="6" t="str">
        <f t="shared" ca="1" si="97"/>
        <v/>
      </c>
      <c r="K347" s="5" t="str">
        <f t="shared" ca="1" si="94"/>
        <v/>
      </c>
      <c r="L347" s="5" t="str">
        <f t="shared" ca="1" si="98"/>
        <v/>
      </c>
    </row>
    <row r="348" spans="2:12" x14ac:dyDescent="0.25">
      <c r="B348" s="7">
        <v>15</v>
      </c>
      <c r="C348" s="7">
        <v>16</v>
      </c>
      <c r="D348" s="1">
        <f t="shared" ca="1" si="95"/>
        <v>3091.3310169869501</v>
      </c>
      <c r="E348" s="1">
        <f t="shared" ca="1" si="96"/>
        <v>2665.1723958724401</v>
      </c>
      <c r="F348" s="1">
        <f t="shared" ca="1" si="90"/>
        <v>3091.3310169869501</v>
      </c>
      <c r="G348" s="1">
        <f t="shared" ca="1" si="91"/>
        <v>426.15862111450997</v>
      </c>
      <c r="H348" s="1" t="str">
        <f t="shared" si="92"/>
        <v/>
      </c>
      <c r="I348" s="1" t="str">
        <f t="shared" si="93"/>
        <v/>
      </c>
      <c r="J348" s="6">
        <f t="shared" ca="1" si="97"/>
        <v>-1.7010363512571441E-2</v>
      </c>
      <c r="K348" s="5" t="str">
        <f t="shared" ca="1" si="94"/>
        <v/>
      </c>
      <c r="L348" s="5" t="str">
        <f t="shared" ca="1" si="98"/>
        <v/>
      </c>
    </row>
    <row r="349" spans="2:12" x14ac:dyDescent="0.25">
      <c r="B349" s="7">
        <v>15</v>
      </c>
      <c r="C349" s="7">
        <v>17</v>
      </c>
      <c r="D349" s="1">
        <f t="shared" ca="1" si="95"/>
        <v>62.309478462774599</v>
      </c>
      <c r="E349" s="1">
        <f t="shared" ca="1" si="96"/>
        <v>41.814426854470298</v>
      </c>
      <c r="F349" s="1">
        <f t="shared" ca="1" si="90"/>
        <v>62.309478462774599</v>
      </c>
      <c r="G349" s="1">
        <f t="shared" ca="1" si="91"/>
        <v>20.495051608304301</v>
      </c>
      <c r="H349" s="1" t="str">
        <f t="shared" si="92"/>
        <v/>
      </c>
      <c r="I349" s="1" t="str">
        <f t="shared" si="93"/>
        <v/>
      </c>
      <c r="J349" s="6">
        <f t="shared" ca="1" si="97"/>
        <v>-2.8552745503067595E-2</v>
      </c>
      <c r="K349" s="5" t="str">
        <f t="shared" ca="1" si="94"/>
        <v/>
      </c>
      <c r="L349" s="5" t="str">
        <f t="shared" ca="1" si="98"/>
        <v/>
      </c>
    </row>
    <row r="350" spans="2:12" x14ac:dyDescent="0.25">
      <c r="B350" s="7">
        <v>15</v>
      </c>
      <c r="C350" s="7">
        <v>18</v>
      </c>
      <c r="D350" s="1">
        <f t="shared" ca="1" si="95"/>
        <v>1353.7754591057901</v>
      </c>
      <c r="E350" s="1">
        <f t="shared" ca="1" si="96"/>
        <v>940.33153183330796</v>
      </c>
      <c r="F350" s="1">
        <f t="shared" ca="1" si="90"/>
        <v>1353.7754591057901</v>
      </c>
      <c r="G350" s="1">
        <f t="shared" ca="1" si="91"/>
        <v>413.44392727248214</v>
      </c>
      <c r="H350" s="1" t="str">
        <f t="shared" si="92"/>
        <v/>
      </c>
      <c r="I350" s="1" t="str">
        <f t="shared" si="93"/>
        <v/>
      </c>
      <c r="J350" s="6">
        <f t="shared" ca="1" si="97"/>
        <v>-2.404654437390643E-2</v>
      </c>
      <c r="K350" s="5" t="str">
        <f t="shared" ca="1" si="94"/>
        <v/>
      </c>
      <c r="L350" s="5" t="str">
        <f t="shared" ca="1" si="98"/>
        <v/>
      </c>
    </row>
    <row r="351" spans="2:12" x14ac:dyDescent="0.25">
      <c r="B351" s="7">
        <v>15</v>
      </c>
      <c r="C351" s="7">
        <v>19</v>
      </c>
      <c r="D351" s="1">
        <f t="shared" ca="1" si="95"/>
        <v>4.4282968654705001E-6</v>
      </c>
      <c r="E351" s="1">
        <f t="shared" ca="1" si="96"/>
        <v>2.2006287547723099E-6</v>
      </c>
      <c r="F351" s="1">
        <f t="shared" ca="1" si="90"/>
        <v>4.4282968654705001E-6</v>
      </c>
      <c r="G351" s="1">
        <f t="shared" ca="1" si="91"/>
        <v>2.2276681106981902E-6</v>
      </c>
      <c r="H351" s="1" t="str">
        <f t="shared" si="92"/>
        <v/>
      </c>
      <c r="I351" s="1" t="str">
        <f t="shared" si="93"/>
        <v/>
      </c>
      <c r="J351" s="6" t="str">
        <f t="shared" ca="1" si="97"/>
        <v/>
      </c>
      <c r="K351" s="5" t="str">
        <f t="shared" ca="1" si="94"/>
        <v/>
      </c>
      <c r="L351" s="5" t="str">
        <f t="shared" ca="1" si="98"/>
        <v/>
      </c>
    </row>
    <row r="352" spans="2:12" x14ac:dyDescent="0.25">
      <c r="B352" s="7">
        <v>15</v>
      </c>
      <c r="C352" s="7">
        <v>20</v>
      </c>
      <c r="D352" s="1">
        <f t="shared" ca="1" si="95"/>
        <v>3067.4399356595</v>
      </c>
      <c r="E352" s="1">
        <f t="shared" ca="1" si="96"/>
        <v>2205.1791160841099</v>
      </c>
      <c r="F352" s="1">
        <f t="shared" si="90"/>
        <v>0</v>
      </c>
      <c r="G352" s="1" t="str">
        <f t="shared" si="91"/>
        <v/>
      </c>
      <c r="H352" s="1" t="str">
        <f t="shared" si="92"/>
        <v/>
      </c>
      <c r="I352" s="1">
        <f t="shared" ca="1" si="93"/>
        <v>3067.4399356595</v>
      </c>
      <c r="J352" s="6">
        <f t="shared" ca="1" si="97"/>
        <v>-1.1109489646900323E-2</v>
      </c>
      <c r="K352" s="5" t="str">
        <f t="shared" si="94"/>
        <v/>
      </c>
      <c r="L352" s="5" t="str">
        <f t="shared" si="98"/>
        <v/>
      </c>
    </row>
    <row r="353" spans="1:12" x14ac:dyDescent="0.25">
      <c r="B353" s="7">
        <v>16</v>
      </c>
      <c r="C353" s="7">
        <v>1</v>
      </c>
      <c r="D353" s="1">
        <f t="shared" ca="1" si="95"/>
        <v>7016.8979063715597</v>
      </c>
      <c r="E353" s="1">
        <f t="shared" ca="1" si="96"/>
        <v>4779.1803383295501</v>
      </c>
      <c r="F353" s="1">
        <f t="shared" ca="1" si="90"/>
        <v>7016.8979063715597</v>
      </c>
      <c r="G353" s="1">
        <f t="shared" ca="1" si="91"/>
        <v>2237.7175680420096</v>
      </c>
      <c r="H353" s="1" t="str">
        <f t="shared" si="92"/>
        <v/>
      </c>
      <c r="I353" s="1" t="str">
        <f t="shared" si="93"/>
        <v/>
      </c>
      <c r="J353" s="6">
        <f t="shared" ca="1" si="97"/>
        <v>-4.5619638533702538E-2</v>
      </c>
      <c r="K353" s="5" t="str">
        <f t="shared" ca="1" si="94"/>
        <v/>
      </c>
      <c r="L353" s="5" t="str">
        <f t="shared" ca="1" si="98"/>
        <v/>
      </c>
    </row>
    <row r="354" spans="1:12" x14ac:dyDescent="0.25">
      <c r="B354" s="7">
        <v>16</v>
      </c>
      <c r="C354" s="7">
        <v>2</v>
      </c>
      <c r="D354" s="1">
        <f t="shared" ca="1" si="95"/>
        <v>40958.570993497997</v>
      </c>
      <c r="E354" s="1">
        <f t="shared" ca="1" si="96"/>
        <v>33091.048110989599</v>
      </c>
      <c r="F354" s="1">
        <f t="shared" ca="1" si="90"/>
        <v>40958.570993497997</v>
      </c>
      <c r="G354" s="1">
        <f t="shared" ca="1" si="91"/>
        <v>7867.5228825083977</v>
      </c>
      <c r="H354" s="1" t="str">
        <f t="shared" si="92"/>
        <v/>
      </c>
      <c r="I354" s="1" t="str">
        <f t="shared" si="93"/>
        <v/>
      </c>
      <c r="J354" s="6">
        <f t="shared" ca="1" si="97"/>
        <v>-8.5786722652614854E-3</v>
      </c>
      <c r="K354" s="5" t="str">
        <f t="shared" ca="1" si="94"/>
        <v/>
      </c>
      <c r="L354" s="5" t="str">
        <f t="shared" ca="1" si="98"/>
        <v/>
      </c>
    </row>
    <row r="355" spans="1:12" x14ac:dyDescent="0.25">
      <c r="B355" s="7">
        <v>16</v>
      </c>
      <c r="C355" s="7">
        <v>3</v>
      </c>
      <c r="D355" s="1">
        <f t="shared" ca="1" si="95"/>
        <v>6127.2030100462498</v>
      </c>
      <c r="E355" s="1">
        <f t="shared" ca="1" si="96"/>
        <v>5291.6375769481301</v>
      </c>
      <c r="F355" s="1">
        <f t="shared" ca="1" si="90"/>
        <v>6127.2030100462498</v>
      </c>
      <c r="G355" s="1">
        <f t="shared" ca="1" si="91"/>
        <v>835.56543309811968</v>
      </c>
      <c r="H355" s="1" t="str">
        <f t="shared" si="92"/>
        <v/>
      </c>
      <c r="I355" s="1" t="str">
        <f t="shared" si="93"/>
        <v/>
      </c>
      <c r="J355" s="6">
        <f t="shared" ca="1" si="97"/>
        <v>-1.0094889820403533E-2</v>
      </c>
      <c r="K355" s="5" t="str">
        <f t="shared" ca="1" si="94"/>
        <v/>
      </c>
      <c r="L355" s="5" t="str">
        <f t="shared" ca="1" si="98"/>
        <v/>
      </c>
    </row>
    <row r="356" spans="1:12" x14ac:dyDescent="0.25">
      <c r="B356" s="7">
        <v>16</v>
      </c>
      <c r="C356" s="7">
        <v>4</v>
      </c>
      <c r="D356" s="1">
        <f t="shared" ca="1" si="95"/>
        <v>16768.1106226909</v>
      </c>
      <c r="E356" s="1">
        <f t="shared" ca="1" si="96"/>
        <v>14220.021274385101</v>
      </c>
      <c r="F356" s="1">
        <f t="shared" ca="1" si="90"/>
        <v>16768.1106226909</v>
      </c>
      <c r="G356" s="1">
        <f t="shared" ca="1" si="91"/>
        <v>2548.0893483057989</v>
      </c>
      <c r="H356" s="1" t="str">
        <f t="shared" si="92"/>
        <v/>
      </c>
      <c r="I356" s="1" t="str">
        <f t="shared" si="93"/>
        <v/>
      </c>
      <c r="J356" s="6">
        <f t="shared" ca="1" si="97"/>
        <v>2.0884296834115849E-2</v>
      </c>
      <c r="K356" s="5" t="str">
        <f t="shared" ca="1" si="94"/>
        <v/>
      </c>
      <c r="L356" s="5" t="str">
        <f t="shared" ca="1" si="98"/>
        <v/>
      </c>
    </row>
    <row r="357" spans="1:12" x14ac:dyDescent="0.25">
      <c r="B357" s="7">
        <v>16</v>
      </c>
      <c r="C357" s="7">
        <v>5</v>
      </c>
      <c r="D357" s="1">
        <f t="shared" ca="1" si="95"/>
        <v>78485.453068035597</v>
      </c>
      <c r="E357" s="1">
        <f t="shared" ca="1" si="96"/>
        <v>74104.208559228893</v>
      </c>
      <c r="F357" s="1">
        <f t="shared" ca="1" si="90"/>
        <v>78485.453068035597</v>
      </c>
      <c r="G357" s="1">
        <f t="shared" ca="1" si="91"/>
        <v>4381.2445088067034</v>
      </c>
      <c r="H357" s="1" t="str">
        <f t="shared" si="92"/>
        <v/>
      </c>
      <c r="I357" s="1" t="str">
        <f t="shared" si="93"/>
        <v/>
      </c>
      <c r="J357" s="6">
        <f t="shared" ca="1" si="97"/>
        <v>-1.0983464875270124E-2</v>
      </c>
      <c r="K357" s="5">
        <f t="shared" ca="1" si="94"/>
        <v>5.5822376472857906E-2</v>
      </c>
      <c r="L357" s="5">
        <f t="shared" ca="1" si="98"/>
        <v>-1.0983464875270124E-2</v>
      </c>
    </row>
    <row r="358" spans="1:12" x14ac:dyDescent="0.25">
      <c r="B358" s="7">
        <v>16</v>
      </c>
      <c r="C358" s="7">
        <v>6</v>
      </c>
      <c r="D358" s="1">
        <f t="shared" ca="1" si="95"/>
        <v>47132.291390461498</v>
      </c>
      <c r="E358" s="1">
        <f t="shared" ca="1" si="96"/>
        <v>43018.590824226303</v>
      </c>
      <c r="F358" s="1">
        <f t="shared" ca="1" si="90"/>
        <v>47132.291390461498</v>
      </c>
      <c r="G358" s="1">
        <f t="shared" ca="1" si="91"/>
        <v>4113.7005662351949</v>
      </c>
      <c r="H358" s="1" t="str">
        <f t="shared" si="92"/>
        <v/>
      </c>
      <c r="I358" s="1" t="str">
        <f t="shared" si="93"/>
        <v/>
      </c>
      <c r="J358" s="6">
        <f t="shared" ca="1" si="97"/>
        <v>-4.7558622394231337E-3</v>
      </c>
      <c r="K358" s="5" t="str">
        <f t="shared" ca="1" si="94"/>
        <v/>
      </c>
      <c r="L358" s="5" t="str">
        <f t="shared" ca="1" si="98"/>
        <v/>
      </c>
    </row>
    <row r="359" spans="1:12" x14ac:dyDescent="0.25">
      <c r="B359" s="7">
        <v>16</v>
      </c>
      <c r="C359" s="7">
        <v>7</v>
      </c>
      <c r="D359" s="1">
        <f t="shared" ca="1" si="95"/>
        <v>11166.1227951645</v>
      </c>
      <c r="E359" s="1">
        <f t="shared" ca="1" si="96"/>
        <v>9430.5997379123401</v>
      </c>
      <c r="F359" s="1">
        <f t="shared" ca="1" si="90"/>
        <v>11166.1227951645</v>
      </c>
      <c r="G359" s="1">
        <f t="shared" ca="1" si="91"/>
        <v>1735.5230572521596</v>
      </c>
      <c r="H359" s="1" t="str">
        <f t="shared" si="92"/>
        <v/>
      </c>
      <c r="I359" s="1" t="str">
        <f t="shared" si="93"/>
        <v/>
      </c>
      <c r="J359" s="6">
        <f t="shared" ca="1" si="97"/>
        <v>-7.2866192428160037E-3</v>
      </c>
      <c r="K359" s="5" t="str">
        <f t="shared" ca="1" si="94"/>
        <v/>
      </c>
      <c r="L359" s="5" t="str">
        <f t="shared" ca="1" si="98"/>
        <v/>
      </c>
    </row>
    <row r="360" spans="1:12" x14ac:dyDescent="0.25">
      <c r="B360" s="7">
        <v>16</v>
      </c>
      <c r="C360" s="7">
        <v>8</v>
      </c>
      <c r="D360" s="1">
        <f t="shared" ca="1" si="95"/>
        <v>70348.534286973299</v>
      </c>
      <c r="E360" s="1">
        <f t="shared" ca="1" si="96"/>
        <v>48826.552225969499</v>
      </c>
      <c r="F360" s="1">
        <f t="shared" ca="1" si="90"/>
        <v>70348.534286973299</v>
      </c>
      <c r="G360" s="1">
        <f t="shared" ca="1" si="91"/>
        <v>21521.9820610038</v>
      </c>
      <c r="H360" s="1" t="str">
        <f t="shared" si="92"/>
        <v/>
      </c>
      <c r="I360" s="1" t="str">
        <f t="shared" si="93"/>
        <v/>
      </c>
      <c r="J360" s="6">
        <f t="shared" ca="1" si="97"/>
        <v>-2.3427057869089531E-2</v>
      </c>
      <c r="K360" s="5">
        <f t="shared" ca="1" si="94"/>
        <v>0.30593362433407667</v>
      </c>
      <c r="L360" s="5">
        <f t="shared" ca="1" si="98"/>
        <v>-2.3427057869089531E-2</v>
      </c>
    </row>
    <row r="361" spans="1:12" x14ac:dyDescent="0.25">
      <c r="B361" s="7">
        <v>16</v>
      </c>
      <c r="C361" s="7">
        <v>9</v>
      </c>
      <c r="D361" s="1">
        <f t="shared" ca="1" si="95"/>
        <v>222326.061666225</v>
      </c>
      <c r="E361" s="1">
        <f t="shared" ca="1" si="96"/>
        <v>207283.467479151</v>
      </c>
      <c r="F361" s="1">
        <f t="shared" ca="1" si="90"/>
        <v>222326.061666225</v>
      </c>
      <c r="G361" s="1">
        <f t="shared" ca="1" si="91"/>
        <v>15042.594187073992</v>
      </c>
      <c r="H361" s="1" t="str">
        <f t="shared" si="92"/>
        <v/>
      </c>
      <c r="I361" s="1" t="str">
        <f t="shared" si="93"/>
        <v/>
      </c>
      <c r="J361" s="6">
        <f t="shared" ca="1" si="97"/>
        <v>-1.3961486581594799E-2</v>
      </c>
      <c r="K361" s="5">
        <f t="shared" ca="1" si="94"/>
        <v>6.7660057819299776E-2</v>
      </c>
      <c r="L361" s="5">
        <f t="shared" ca="1" si="98"/>
        <v>-1.3961486581594799E-2</v>
      </c>
    </row>
    <row r="362" spans="1:12" x14ac:dyDescent="0.25">
      <c r="B362" s="7">
        <v>16</v>
      </c>
      <c r="C362" s="7">
        <v>10</v>
      </c>
      <c r="D362" s="1">
        <f t="shared" ca="1" si="95"/>
        <v>25267.983649241902</v>
      </c>
      <c r="E362" s="1">
        <f t="shared" ca="1" si="96"/>
        <v>17893.7532816692</v>
      </c>
      <c r="F362" s="1">
        <f t="shared" ca="1" si="90"/>
        <v>25267.983649241902</v>
      </c>
      <c r="G362" s="1">
        <f t="shared" ca="1" si="91"/>
        <v>7374.2303675727017</v>
      </c>
      <c r="H362" s="1" t="str">
        <f t="shared" si="92"/>
        <v/>
      </c>
      <c r="I362" s="1" t="str">
        <f t="shared" si="93"/>
        <v/>
      </c>
      <c r="J362" s="6">
        <f t="shared" ca="1" si="97"/>
        <v>-2.2900996490530585E-2</v>
      </c>
      <c r="K362" s="5" t="str">
        <f t="shared" ca="1" si="94"/>
        <v/>
      </c>
      <c r="L362" s="5" t="str">
        <f t="shared" ca="1" si="98"/>
        <v/>
      </c>
    </row>
    <row r="363" spans="1:12" x14ac:dyDescent="0.25">
      <c r="B363" s="7">
        <v>16</v>
      </c>
      <c r="C363" s="7">
        <v>11</v>
      </c>
      <c r="D363" s="1">
        <f t="shared" ca="1" si="95"/>
        <v>891.15787639265795</v>
      </c>
      <c r="E363" s="1">
        <f t="shared" ca="1" si="96"/>
        <v>772.38772463888097</v>
      </c>
      <c r="F363" s="1">
        <f t="shared" ca="1" si="90"/>
        <v>891.15787639265795</v>
      </c>
      <c r="G363" s="1">
        <f t="shared" ca="1" si="91"/>
        <v>118.77015175377699</v>
      </c>
      <c r="H363" s="1" t="str">
        <f t="shared" si="92"/>
        <v/>
      </c>
      <c r="I363" s="1" t="str">
        <f t="shared" si="93"/>
        <v/>
      </c>
      <c r="J363" s="6">
        <f t="shared" ca="1" si="97"/>
        <v>2.0438701291668911E-2</v>
      </c>
      <c r="K363" s="5" t="str">
        <f t="shared" ca="1" si="94"/>
        <v/>
      </c>
      <c r="L363" s="5" t="str">
        <f t="shared" ca="1" si="98"/>
        <v/>
      </c>
    </row>
    <row r="364" spans="1:12" x14ac:dyDescent="0.25">
      <c r="B364" s="7">
        <v>16</v>
      </c>
      <c r="C364" s="7">
        <v>12</v>
      </c>
      <c r="D364" s="1">
        <f t="shared" ca="1" si="95"/>
        <v>9462.5767035060198</v>
      </c>
      <c r="E364" s="1">
        <f t="shared" ca="1" si="96"/>
        <v>8401.3267084277595</v>
      </c>
      <c r="F364" s="1">
        <f t="shared" ca="1" si="90"/>
        <v>9462.5767035060198</v>
      </c>
      <c r="G364" s="1">
        <f t="shared" ca="1" si="91"/>
        <v>1061.2499950782603</v>
      </c>
      <c r="H364" s="1" t="str">
        <f t="shared" si="92"/>
        <v/>
      </c>
      <c r="I364" s="1" t="str">
        <f t="shared" si="93"/>
        <v/>
      </c>
      <c r="J364" s="6">
        <f t="shared" ca="1" si="97"/>
        <v>-2.1823356866138397E-3</v>
      </c>
      <c r="K364" s="5" t="str">
        <f t="shared" ca="1" si="94"/>
        <v/>
      </c>
      <c r="L364" s="5" t="str">
        <f t="shared" ca="1" si="98"/>
        <v/>
      </c>
    </row>
    <row r="365" spans="1:12" x14ac:dyDescent="0.25">
      <c r="B365" s="7">
        <v>16</v>
      </c>
      <c r="C365" s="7">
        <v>13</v>
      </c>
      <c r="D365" s="1">
        <f t="shared" ca="1" si="95"/>
        <v>7550.83395951497</v>
      </c>
      <c r="E365" s="1">
        <f t="shared" ca="1" si="96"/>
        <v>6891.0555575549197</v>
      </c>
      <c r="F365" s="1">
        <f t="shared" ca="1" si="90"/>
        <v>7550.83395951497</v>
      </c>
      <c r="G365" s="1">
        <f t="shared" ca="1" si="91"/>
        <v>659.77840196005036</v>
      </c>
      <c r="H365" s="1" t="str">
        <f t="shared" si="92"/>
        <v/>
      </c>
      <c r="I365" s="1" t="str">
        <f t="shared" si="93"/>
        <v/>
      </c>
      <c r="J365" s="6">
        <f t="shared" ca="1" si="97"/>
        <v>-5.4784389216071582E-3</v>
      </c>
      <c r="K365" s="5" t="str">
        <f t="shared" ca="1" si="94"/>
        <v/>
      </c>
      <c r="L365" s="5" t="str">
        <f t="shared" ca="1" si="98"/>
        <v/>
      </c>
    </row>
    <row r="366" spans="1:12" x14ac:dyDescent="0.25">
      <c r="B366" s="7">
        <v>16</v>
      </c>
      <c r="C366" s="7">
        <v>14</v>
      </c>
      <c r="D366" s="1">
        <f t="shared" ca="1" si="95"/>
        <v>132.91426744265701</v>
      </c>
      <c r="E366" s="1">
        <f t="shared" ca="1" si="96"/>
        <v>110.495553438138</v>
      </c>
      <c r="F366" s="1">
        <f t="shared" ca="1" si="90"/>
        <v>132.91426744265701</v>
      </c>
      <c r="G366" s="1">
        <f t="shared" ca="1" si="91"/>
        <v>22.418714004519003</v>
      </c>
      <c r="H366" s="1" t="str">
        <f t="shared" si="92"/>
        <v/>
      </c>
      <c r="I366" s="1" t="str">
        <f t="shared" si="93"/>
        <v/>
      </c>
      <c r="J366" s="6">
        <f t="shared" ca="1" si="97"/>
        <v>6.1031758540269125E-4</v>
      </c>
      <c r="K366" s="5" t="str">
        <f t="shared" ca="1" si="94"/>
        <v/>
      </c>
      <c r="L366" s="5" t="str">
        <f t="shared" ca="1" si="98"/>
        <v/>
      </c>
    </row>
    <row r="367" spans="1:12" x14ac:dyDescent="0.25">
      <c r="B367" s="7">
        <v>16</v>
      </c>
      <c r="C367" s="7">
        <v>15</v>
      </c>
      <c r="D367" s="1">
        <f t="shared" ca="1" si="95"/>
        <v>170.96452561741799</v>
      </c>
      <c r="E367" s="1">
        <f t="shared" ca="1" si="96"/>
        <v>162.46257098521701</v>
      </c>
      <c r="F367" s="1">
        <f t="shared" ca="1" si="90"/>
        <v>170.96452561741799</v>
      </c>
      <c r="G367" s="1">
        <f t="shared" ca="1" si="91"/>
        <v>8.5019546322009774</v>
      </c>
      <c r="H367" s="1" t="str">
        <f t="shared" si="92"/>
        <v/>
      </c>
      <c r="I367" s="1" t="str">
        <f t="shared" si="93"/>
        <v/>
      </c>
      <c r="J367" s="6">
        <f t="shared" ca="1" si="97"/>
        <v>-2.3743713421869633E-3</v>
      </c>
      <c r="K367" s="5" t="str">
        <f t="shared" ca="1" si="94"/>
        <v/>
      </c>
      <c r="L367" s="5" t="str">
        <f t="shared" ca="1" si="98"/>
        <v/>
      </c>
    </row>
    <row r="368" spans="1:12" x14ac:dyDescent="0.25">
      <c r="A368" s="7" t="b">
        <v>1</v>
      </c>
      <c r="B368" s="7">
        <v>16</v>
      </c>
      <c r="C368" s="7">
        <v>16</v>
      </c>
      <c r="D368" s="1">
        <f t="shared" ca="1" si="95"/>
        <v>39889.8453651581</v>
      </c>
      <c r="E368" s="1">
        <f t="shared" ca="1" si="96"/>
        <v>34667.959494950497</v>
      </c>
      <c r="F368" s="1">
        <f t="shared" si="90"/>
        <v>0</v>
      </c>
      <c r="G368" s="1" t="str">
        <f t="shared" si="91"/>
        <v/>
      </c>
      <c r="H368" s="1">
        <f t="shared" ca="1" si="92"/>
        <v>39889.8453651581</v>
      </c>
      <c r="I368" s="1" t="str">
        <f t="shared" si="93"/>
        <v/>
      </c>
      <c r="J368" s="6">
        <f t="shared" ca="1" si="97"/>
        <v>-3.8069707132090548E-2</v>
      </c>
      <c r="K368" s="5" t="str">
        <f t="shared" si="94"/>
        <v/>
      </c>
      <c r="L368" s="5" t="str">
        <f t="shared" si="98"/>
        <v/>
      </c>
    </row>
    <row r="369" spans="2:12" x14ac:dyDescent="0.25">
      <c r="B369" s="7">
        <v>16</v>
      </c>
      <c r="C369" s="7">
        <v>17</v>
      </c>
      <c r="D369" s="1">
        <f t="shared" ca="1" si="95"/>
        <v>25218.407459939099</v>
      </c>
      <c r="E369" s="1">
        <f t="shared" ca="1" si="96"/>
        <v>22112.650551546601</v>
      </c>
      <c r="F369" s="1">
        <f t="shared" ca="1" si="90"/>
        <v>25218.407459939099</v>
      </c>
      <c r="G369" s="1">
        <f t="shared" ca="1" si="91"/>
        <v>3105.7569083924973</v>
      </c>
      <c r="H369" s="1" t="str">
        <f t="shared" si="92"/>
        <v/>
      </c>
      <c r="I369" s="1" t="str">
        <f t="shared" si="93"/>
        <v/>
      </c>
      <c r="J369" s="6">
        <f t="shared" ca="1" si="97"/>
        <v>-2.8898319140500825E-2</v>
      </c>
      <c r="K369" s="5" t="str">
        <f t="shared" ca="1" si="94"/>
        <v/>
      </c>
      <c r="L369" s="5" t="str">
        <f t="shared" ca="1" si="98"/>
        <v/>
      </c>
    </row>
    <row r="370" spans="2:12" x14ac:dyDescent="0.25">
      <c r="B370" s="7">
        <v>16</v>
      </c>
      <c r="C370" s="7">
        <v>18</v>
      </c>
      <c r="D370" s="1">
        <f t="shared" ca="1" si="95"/>
        <v>196413.27189372599</v>
      </c>
      <c r="E370" s="1">
        <f t="shared" ca="1" si="96"/>
        <v>177634.290390387</v>
      </c>
      <c r="F370" s="1">
        <f t="shared" ca="1" si="90"/>
        <v>196413.27189372599</v>
      </c>
      <c r="G370" s="1">
        <f t="shared" ca="1" si="91"/>
        <v>18778.98150333899</v>
      </c>
      <c r="H370" s="1" t="str">
        <f t="shared" si="92"/>
        <v/>
      </c>
      <c r="I370" s="1" t="str">
        <f t="shared" si="93"/>
        <v/>
      </c>
      <c r="J370" s="6">
        <f t="shared" ca="1" si="97"/>
        <v>-2.6400180827134766E-2</v>
      </c>
      <c r="K370" s="5">
        <f t="shared" ca="1" si="94"/>
        <v>9.560953454051617E-2</v>
      </c>
      <c r="L370" s="5">
        <f t="shared" ca="1" si="98"/>
        <v>-2.6400180827134766E-2</v>
      </c>
    </row>
    <row r="371" spans="2:12" x14ac:dyDescent="0.25">
      <c r="B371" s="7">
        <v>16</v>
      </c>
      <c r="C371" s="7">
        <v>19</v>
      </c>
      <c r="D371" s="1">
        <f t="shared" ca="1" si="95"/>
        <v>3106.7638735230898</v>
      </c>
      <c r="E371" s="1">
        <f t="shared" ca="1" si="96"/>
        <v>2835.3866288541199</v>
      </c>
      <c r="F371" s="1">
        <f t="shared" ca="1" si="90"/>
        <v>3106.7638735230898</v>
      </c>
      <c r="G371" s="1">
        <f t="shared" ca="1" si="91"/>
        <v>271.37724466896998</v>
      </c>
      <c r="H371" s="1" t="str">
        <f t="shared" si="92"/>
        <v/>
      </c>
      <c r="I371" s="1" t="str">
        <f t="shared" si="93"/>
        <v/>
      </c>
      <c r="J371" s="6">
        <f t="shared" ca="1" si="97"/>
        <v>-1.6745075250294724E-2</v>
      </c>
      <c r="K371" s="5" t="str">
        <f t="shared" ca="1" si="94"/>
        <v/>
      </c>
      <c r="L371" s="5" t="str">
        <f t="shared" ca="1" si="98"/>
        <v/>
      </c>
    </row>
    <row r="372" spans="2:12" x14ac:dyDescent="0.25">
      <c r="B372" s="7">
        <v>16</v>
      </c>
      <c r="C372" s="7">
        <v>20</v>
      </c>
      <c r="D372" s="1">
        <f t="shared" ca="1" si="95"/>
        <v>172394.06272126301</v>
      </c>
      <c r="E372" s="1">
        <f t="shared" ca="1" si="96"/>
        <v>163276.00311987399</v>
      </c>
      <c r="F372" s="1">
        <f t="shared" si="90"/>
        <v>0</v>
      </c>
      <c r="G372" s="1" t="str">
        <f t="shared" si="91"/>
        <v/>
      </c>
      <c r="H372" s="1" t="str">
        <f t="shared" si="92"/>
        <v/>
      </c>
      <c r="I372" s="1">
        <f t="shared" ca="1" si="93"/>
        <v>172394.06272126301</v>
      </c>
      <c r="J372" s="6">
        <f t="shared" ca="1" si="97"/>
        <v>-1.6054395030640708E-2</v>
      </c>
      <c r="K372" s="5" t="str">
        <f t="shared" si="94"/>
        <v/>
      </c>
      <c r="L372" s="5" t="str">
        <f t="shared" si="98"/>
        <v/>
      </c>
    </row>
    <row r="373" spans="2:12" x14ac:dyDescent="0.25">
      <c r="B373" s="7">
        <v>17</v>
      </c>
      <c r="C373" s="7">
        <v>1</v>
      </c>
      <c r="D373" s="1">
        <f t="shared" ca="1" si="95"/>
        <v>17945.137169959798</v>
      </c>
      <c r="E373" s="1">
        <f t="shared" ca="1" si="96"/>
        <v>13056.880379042799</v>
      </c>
      <c r="F373" s="1">
        <f t="shared" ref="F373:F412" ca="1" si="99">IF($A373,0,IF($C373&lt;20,D373,0))</f>
        <v>17945.137169959798</v>
      </c>
      <c r="G373" s="1">
        <f t="shared" ref="G373:G412" ca="1" si="100">IF($A373,"",IF($C373&lt;20,D373-E373,""))</f>
        <v>4888.2567909169993</v>
      </c>
      <c r="H373" s="1" t="str">
        <f t="shared" ref="H373:H412" si="101">IF(A373,D373,"")</f>
        <v/>
      </c>
      <c r="I373" s="1" t="str">
        <f t="shared" ref="I373:I412" si="102">IF(C373=20,D373,"")</f>
        <v/>
      </c>
      <c r="J373" s="6">
        <f t="shared" ca="1" si="97"/>
        <v>-5.1361444105356174E-2</v>
      </c>
      <c r="K373" s="5" t="str">
        <f t="shared" ref="K373:K412" ca="1" si="103">IF(F373&gt;criteriaUK,(D373-E373)/D373,"")</f>
        <v/>
      </c>
      <c r="L373" s="5" t="str">
        <f t="shared" ca="1" si="98"/>
        <v/>
      </c>
    </row>
    <row r="374" spans="2:12" x14ac:dyDescent="0.25">
      <c r="B374" s="7">
        <v>17</v>
      </c>
      <c r="C374" s="7">
        <v>2</v>
      </c>
      <c r="D374" s="1">
        <f t="shared" ref="D374:D412" ca="1" si="104">INDIRECT(ADDRESS(C374+4,B374+1,,,))</f>
        <v>170632.22668243901</v>
      </c>
      <c r="E374" s="1">
        <f t="shared" ref="E374:E412" ca="1" si="105">INDIRECT(ADDRESS(C374+27,B374+1,,,))</f>
        <v>140986.626574247</v>
      </c>
      <c r="F374" s="1">
        <f t="shared" ca="1" si="99"/>
        <v>170632.22668243901</v>
      </c>
      <c r="G374" s="1">
        <f t="shared" ca="1" si="100"/>
        <v>29645.600108192011</v>
      </c>
      <c r="H374" s="1" t="str">
        <f t="shared" si="101"/>
        <v/>
      </c>
      <c r="I374" s="1" t="str">
        <f t="shared" si="102"/>
        <v/>
      </c>
      <c r="J374" s="6">
        <f t="shared" ref="J374:J412" ca="1" si="106">INDIRECT(ADDRESS(C374+27,B374+61,,,))</f>
        <v>-9.1776792733839815E-3</v>
      </c>
      <c r="K374" s="5">
        <f t="shared" ca="1" si="103"/>
        <v>0.17373974825614261</v>
      </c>
      <c r="L374" s="5">
        <f t="shared" ref="L374:L412" ca="1" si="107">IF(K374&lt;&gt;"",J374,"")</f>
        <v>-9.1776792733839815E-3</v>
      </c>
    </row>
    <row r="375" spans="2:12" x14ac:dyDescent="0.25">
      <c r="B375" s="7">
        <v>17</v>
      </c>
      <c r="C375" s="7">
        <v>3</v>
      </c>
      <c r="D375" s="1">
        <f t="shared" ca="1" si="104"/>
        <v>1012.87377022648</v>
      </c>
      <c r="E375" s="1">
        <f t="shared" ca="1" si="105"/>
        <v>895.76930461415395</v>
      </c>
      <c r="F375" s="1">
        <f t="shared" ca="1" si="99"/>
        <v>1012.87377022648</v>
      </c>
      <c r="G375" s="1">
        <f t="shared" ca="1" si="100"/>
        <v>117.10446561232607</v>
      </c>
      <c r="H375" s="1" t="str">
        <f t="shared" si="101"/>
        <v/>
      </c>
      <c r="I375" s="1" t="str">
        <f t="shared" si="102"/>
        <v/>
      </c>
      <c r="J375" s="6">
        <f t="shared" ca="1" si="106"/>
        <v>-8.6962759343008726E-3</v>
      </c>
      <c r="K375" s="5" t="str">
        <f t="shared" ca="1" si="103"/>
        <v/>
      </c>
      <c r="L375" s="5" t="str">
        <f t="shared" ca="1" si="107"/>
        <v/>
      </c>
    </row>
    <row r="376" spans="2:12" x14ac:dyDescent="0.25">
      <c r="B376" s="7">
        <v>17</v>
      </c>
      <c r="C376" s="7">
        <v>4</v>
      </c>
      <c r="D376" s="1">
        <f t="shared" ca="1" si="104"/>
        <v>273.00698372505298</v>
      </c>
      <c r="E376" s="1">
        <f t="shared" ca="1" si="105"/>
        <v>237.575792590605</v>
      </c>
      <c r="F376" s="1">
        <f t="shared" ca="1" si="99"/>
        <v>273.00698372505298</v>
      </c>
      <c r="G376" s="1">
        <f t="shared" ca="1" si="100"/>
        <v>35.431191134447971</v>
      </c>
      <c r="H376" s="1" t="str">
        <f t="shared" si="101"/>
        <v/>
      </c>
      <c r="I376" s="1" t="str">
        <f t="shared" si="102"/>
        <v/>
      </c>
      <c r="J376" s="6">
        <f t="shared" ca="1" si="106"/>
        <v>9.5686686163018748E-3</v>
      </c>
      <c r="K376" s="5" t="str">
        <f t="shared" ca="1" si="103"/>
        <v/>
      </c>
      <c r="L376" s="5" t="str">
        <f t="shared" ca="1" si="107"/>
        <v/>
      </c>
    </row>
    <row r="377" spans="2:12" x14ac:dyDescent="0.25">
      <c r="B377" s="7">
        <v>17</v>
      </c>
      <c r="C377" s="7">
        <v>5</v>
      </c>
      <c r="D377" s="1">
        <f t="shared" ca="1" si="104"/>
        <v>15282.747173494001</v>
      </c>
      <c r="E377" s="1">
        <f t="shared" ca="1" si="105"/>
        <v>14762.571998171499</v>
      </c>
      <c r="F377" s="1">
        <f t="shared" ca="1" si="99"/>
        <v>15282.747173494001</v>
      </c>
      <c r="G377" s="1">
        <f t="shared" ca="1" si="100"/>
        <v>520.17517532250167</v>
      </c>
      <c r="H377" s="1" t="str">
        <f t="shared" si="101"/>
        <v/>
      </c>
      <c r="I377" s="1" t="str">
        <f t="shared" si="102"/>
        <v/>
      </c>
      <c r="J377" s="6">
        <f t="shared" ca="1" si="106"/>
        <v>-1.0507469630465584E-2</v>
      </c>
      <c r="K377" s="5" t="str">
        <f t="shared" ca="1" si="103"/>
        <v/>
      </c>
      <c r="L377" s="5" t="str">
        <f t="shared" ca="1" si="107"/>
        <v/>
      </c>
    </row>
    <row r="378" spans="2:12" x14ac:dyDescent="0.25">
      <c r="B378" s="7">
        <v>17</v>
      </c>
      <c r="C378" s="7">
        <v>6</v>
      </c>
      <c r="D378" s="1">
        <f t="shared" ca="1" si="104"/>
        <v>1107.6767829637799</v>
      </c>
      <c r="E378" s="1">
        <f t="shared" ca="1" si="105"/>
        <v>1022.80698047842</v>
      </c>
      <c r="F378" s="1">
        <f t="shared" ca="1" si="99"/>
        <v>1107.6767829637799</v>
      </c>
      <c r="G378" s="1">
        <f t="shared" ca="1" si="100"/>
        <v>84.869802485359969</v>
      </c>
      <c r="H378" s="1" t="str">
        <f t="shared" si="101"/>
        <v/>
      </c>
      <c r="I378" s="1" t="str">
        <f t="shared" si="102"/>
        <v/>
      </c>
      <c r="J378" s="6">
        <f t="shared" ca="1" si="106"/>
        <v>-4.2274641030350876E-3</v>
      </c>
      <c r="K378" s="5" t="str">
        <f t="shared" ca="1" si="103"/>
        <v/>
      </c>
      <c r="L378" s="5" t="str">
        <f t="shared" ca="1" si="107"/>
        <v/>
      </c>
    </row>
    <row r="379" spans="2:12" x14ac:dyDescent="0.25">
      <c r="B379" s="7">
        <v>17</v>
      </c>
      <c r="C379" s="7">
        <v>7</v>
      </c>
      <c r="D379" s="1">
        <f t="shared" ca="1" si="104"/>
        <v>2474.8709913716102</v>
      </c>
      <c r="E379" s="1">
        <f t="shared" ca="1" si="105"/>
        <v>2143.4431798074202</v>
      </c>
      <c r="F379" s="1">
        <f t="shared" ca="1" si="99"/>
        <v>2474.8709913716102</v>
      </c>
      <c r="G379" s="1">
        <f t="shared" ca="1" si="100"/>
        <v>331.42781156419005</v>
      </c>
      <c r="H379" s="1" t="str">
        <f t="shared" si="101"/>
        <v/>
      </c>
      <c r="I379" s="1" t="str">
        <f t="shared" si="102"/>
        <v/>
      </c>
      <c r="J379" s="6">
        <f t="shared" ca="1" si="106"/>
        <v>-8.7433471750468211E-3</v>
      </c>
      <c r="K379" s="5" t="str">
        <f t="shared" ca="1" si="103"/>
        <v/>
      </c>
      <c r="L379" s="5" t="str">
        <f t="shared" ca="1" si="107"/>
        <v/>
      </c>
    </row>
    <row r="380" spans="2:12" x14ac:dyDescent="0.25">
      <c r="B380" s="7">
        <v>17</v>
      </c>
      <c r="C380" s="7">
        <v>8</v>
      </c>
      <c r="D380" s="1">
        <f t="shared" ca="1" si="104"/>
        <v>655.08770732285802</v>
      </c>
      <c r="E380" s="1">
        <f t="shared" ca="1" si="105"/>
        <v>494.40522222038402</v>
      </c>
      <c r="F380" s="1">
        <f t="shared" ca="1" si="99"/>
        <v>655.08770732285802</v>
      </c>
      <c r="G380" s="1">
        <f t="shared" ca="1" si="100"/>
        <v>160.682485102474</v>
      </c>
      <c r="H380" s="1" t="str">
        <f t="shared" si="101"/>
        <v/>
      </c>
      <c r="I380" s="1" t="str">
        <f t="shared" si="102"/>
        <v/>
      </c>
      <c r="J380" s="6">
        <f t="shared" ca="1" si="106"/>
        <v>-1.1481556081608205E-2</v>
      </c>
      <c r="K380" s="5" t="str">
        <f t="shared" ca="1" si="103"/>
        <v/>
      </c>
      <c r="L380" s="5" t="str">
        <f t="shared" ca="1" si="107"/>
        <v/>
      </c>
    </row>
    <row r="381" spans="2:12" x14ac:dyDescent="0.25">
      <c r="B381" s="7">
        <v>17</v>
      </c>
      <c r="C381" s="7">
        <v>9</v>
      </c>
      <c r="D381" s="1">
        <f t="shared" ca="1" si="104"/>
        <v>18590.322496055</v>
      </c>
      <c r="E381" s="1">
        <f t="shared" ca="1" si="105"/>
        <v>18032.446101227899</v>
      </c>
      <c r="F381" s="1">
        <f t="shared" ca="1" si="99"/>
        <v>18590.322496055</v>
      </c>
      <c r="G381" s="1">
        <f t="shared" ca="1" si="100"/>
        <v>557.87639482710074</v>
      </c>
      <c r="H381" s="1" t="str">
        <f t="shared" si="101"/>
        <v/>
      </c>
      <c r="I381" s="1" t="str">
        <f t="shared" si="102"/>
        <v/>
      </c>
      <c r="J381" s="6">
        <f t="shared" ca="1" si="106"/>
        <v>-5.8634944267745839E-3</v>
      </c>
      <c r="K381" s="5" t="str">
        <f t="shared" ca="1" si="103"/>
        <v/>
      </c>
      <c r="L381" s="5" t="str">
        <f t="shared" ca="1" si="107"/>
        <v/>
      </c>
    </row>
    <row r="382" spans="2:12" x14ac:dyDescent="0.25">
      <c r="B382" s="7">
        <v>17</v>
      </c>
      <c r="C382" s="7">
        <v>10</v>
      </c>
      <c r="D382" s="1">
        <f t="shared" ca="1" si="104"/>
        <v>1260.01159229054</v>
      </c>
      <c r="E382" s="1">
        <f t="shared" ca="1" si="105"/>
        <v>909.93569265055896</v>
      </c>
      <c r="F382" s="1">
        <f t="shared" ca="1" si="99"/>
        <v>1260.01159229054</v>
      </c>
      <c r="G382" s="1">
        <f t="shared" ca="1" si="100"/>
        <v>350.075899639981</v>
      </c>
      <c r="H382" s="1" t="str">
        <f t="shared" si="101"/>
        <v/>
      </c>
      <c r="I382" s="1" t="str">
        <f t="shared" si="102"/>
        <v/>
      </c>
      <c r="J382" s="6">
        <f t="shared" ca="1" si="106"/>
        <v>-2.142238207201045E-2</v>
      </c>
      <c r="K382" s="5" t="str">
        <f t="shared" ca="1" si="103"/>
        <v/>
      </c>
      <c r="L382" s="5" t="str">
        <f t="shared" ca="1" si="107"/>
        <v/>
      </c>
    </row>
    <row r="383" spans="2:12" x14ac:dyDescent="0.25">
      <c r="B383" s="7">
        <v>17</v>
      </c>
      <c r="C383" s="7">
        <v>11</v>
      </c>
      <c r="D383" s="1">
        <f t="shared" ca="1" si="104"/>
        <v>2.1255129147368099</v>
      </c>
      <c r="E383" s="1">
        <f t="shared" ca="1" si="105"/>
        <v>1.90613990192334</v>
      </c>
      <c r="F383" s="1">
        <f t="shared" ca="1" si="99"/>
        <v>2.1255129147368099</v>
      </c>
      <c r="G383" s="1">
        <f t="shared" ca="1" si="100"/>
        <v>0.21937301281346988</v>
      </c>
      <c r="H383" s="1" t="str">
        <f t="shared" si="101"/>
        <v/>
      </c>
      <c r="I383" s="1" t="str">
        <f t="shared" si="102"/>
        <v/>
      </c>
      <c r="J383" s="6">
        <f t="shared" ca="1" si="106"/>
        <v>2.0439570514405463E-2</v>
      </c>
      <c r="K383" s="5" t="str">
        <f t="shared" ca="1" si="103"/>
        <v/>
      </c>
      <c r="L383" s="5" t="str">
        <f t="shared" ca="1" si="107"/>
        <v/>
      </c>
    </row>
    <row r="384" spans="2:12" x14ac:dyDescent="0.25">
      <c r="B384" s="7">
        <v>17</v>
      </c>
      <c r="C384" s="7">
        <v>12</v>
      </c>
      <c r="D384" s="1">
        <f t="shared" ca="1" si="104"/>
        <v>319.42981864950502</v>
      </c>
      <c r="E384" s="1">
        <f t="shared" ca="1" si="105"/>
        <v>288.512261471562</v>
      </c>
      <c r="F384" s="1">
        <f t="shared" ca="1" si="99"/>
        <v>319.42981864950502</v>
      </c>
      <c r="G384" s="1">
        <f t="shared" ca="1" si="100"/>
        <v>30.917557177943024</v>
      </c>
      <c r="H384" s="1" t="str">
        <f t="shared" si="101"/>
        <v/>
      </c>
      <c r="I384" s="1" t="str">
        <f t="shared" si="102"/>
        <v/>
      </c>
      <c r="J384" s="6">
        <f t="shared" ca="1" si="106"/>
        <v>-1.246495585244695E-3</v>
      </c>
      <c r="K384" s="5" t="str">
        <f t="shared" ca="1" si="103"/>
        <v/>
      </c>
      <c r="L384" s="5" t="str">
        <f t="shared" ca="1" si="107"/>
        <v/>
      </c>
    </row>
    <row r="385" spans="1:12" x14ac:dyDescent="0.25">
      <c r="B385" s="7">
        <v>17</v>
      </c>
      <c r="C385" s="7">
        <v>13</v>
      </c>
      <c r="D385" s="1">
        <f t="shared" ca="1" si="104"/>
        <v>323.703409814157</v>
      </c>
      <c r="E385" s="1">
        <f t="shared" ca="1" si="105"/>
        <v>304.67032431492601</v>
      </c>
      <c r="F385" s="1">
        <f t="shared" ca="1" si="99"/>
        <v>323.703409814157</v>
      </c>
      <c r="G385" s="1">
        <f t="shared" ca="1" si="100"/>
        <v>19.033085499230992</v>
      </c>
      <c r="H385" s="1" t="str">
        <f t="shared" si="101"/>
        <v/>
      </c>
      <c r="I385" s="1" t="str">
        <f t="shared" si="102"/>
        <v/>
      </c>
      <c r="J385" s="6">
        <f t="shared" ca="1" si="106"/>
        <v>-7.1171260803828693E-3</v>
      </c>
      <c r="K385" s="5" t="str">
        <f t="shared" ca="1" si="103"/>
        <v/>
      </c>
      <c r="L385" s="5" t="str">
        <f t="shared" ca="1" si="107"/>
        <v/>
      </c>
    </row>
    <row r="386" spans="1:12" x14ac:dyDescent="0.25">
      <c r="B386" s="7">
        <v>17</v>
      </c>
      <c r="C386" s="7">
        <v>14</v>
      </c>
      <c r="D386" s="1">
        <f t="shared" ca="1" si="104"/>
        <v>4.4282968654705001E-6</v>
      </c>
      <c r="E386" s="1">
        <f t="shared" ca="1" si="105"/>
        <v>2.2006287547723099E-6</v>
      </c>
      <c r="F386" s="1">
        <f t="shared" ca="1" si="99"/>
        <v>4.4282968654705001E-6</v>
      </c>
      <c r="G386" s="1">
        <f t="shared" ca="1" si="100"/>
        <v>2.2276681106981902E-6</v>
      </c>
      <c r="H386" s="1" t="str">
        <f t="shared" si="101"/>
        <v/>
      </c>
      <c r="I386" s="1" t="str">
        <f t="shared" si="102"/>
        <v/>
      </c>
      <c r="J386" s="6" t="str">
        <f t="shared" ca="1" si="106"/>
        <v/>
      </c>
      <c r="K386" s="5" t="str">
        <f t="shared" ca="1" si="103"/>
        <v/>
      </c>
      <c r="L386" s="5" t="str">
        <f t="shared" ca="1" si="107"/>
        <v/>
      </c>
    </row>
    <row r="387" spans="1:12" x14ac:dyDescent="0.25">
      <c r="B387" s="7">
        <v>17</v>
      </c>
      <c r="C387" s="7">
        <v>15</v>
      </c>
      <c r="D387" s="1">
        <f t="shared" ca="1" si="104"/>
        <v>4.4282968654705001E-6</v>
      </c>
      <c r="E387" s="1">
        <f t="shared" ca="1" si="105"/>
        <v>2.2006287547723099E-6</v>
      </c>
      <c r="F387" s="1">
        <f t="shared" ca="1" si="99"/>
        <v>4.4282968654705001E-6</v>
      </c>
      <c r="G387" s="1">
        <f t="shared" ca="1" si="100"/>
        <v>2.2276681106981902E-6</v>
      </c>
      <c r="H387" s="1" t="str">
        <f t="shared" si="101"/>
        <v/>
      </c>
      <c r="I387" s="1" t="str">
        <f t="shared" si="102"/>
        <v/>
      </c>
      <c r="J387" s="6" t="str">
        <f t="shared" ca="1" si="106"/>
        <v/>
      </c>
      <c r="K387" s="5" t="str">
        <f t="shared" ca="1" si="103"/>
        <v/>
      </c>
      <c r="L387" s="5" t="str">
        <f t="shared" ca="1" si="107"/>
        <v/>
      </c>
    </row>
    <row r="388" spans="1:12" x14ac:dyDescent="0.25">
      <c r="B388" s="7">
        <v>17</v>
      </c>
      <c r="C388" s="7">
        <v>16</v>
      </c>
      <c r="D388" s="1">
        <f t="shared" ca="1" si="104"/>
        <v>35045.563332050398</v>
      </c>
      <c r="E388" s="1">
        <f t="shared" ca="1" si="105"/>
        <v>32325.008283374798</v>
      </c>
      <c r="F388" s="1">
        <f t="shared" ca="1" si="99"/>
        <v>35045.563332050398</v>
      </c>
      <c r="G388" s="1">
        <f t="shared" ca="1" si="100"/>
        <v>2720.5550486756001</v>
      </c>
      <c r="H388" s="1" t="str">
        <f t="shared" si="101"/>
        <v/>
      </c>
      <c r="I388" s="1" t="str">
        <f t="shared" si="102"/>
        <v/>
      </c>
      <c r="J388" s="6">
        <f t="shared" ca="1" si="106"/>
        <v>-2.5173815020864937E-2</v>
      </c>
      <c r="K388" s="5" t="str">
        <f t="shared" ca="1" si="103"/>
        <v/>
      </c>
      <c r="L388" s="5" t="str">
        <f t="shared" ca="1" si="107"/>
        <v/>
      </c>
    </row>
    <row r="389" spans="1:12" x14ac:dyDescent="0.25">
      <c r="A389" s="7" t="b">
        <v>1</v>
      </c>
      <c r="B389" s="7">
        <v>17</v>
      </c>
      <c r="C389" s="7">
        <v>17</v>
      </c>
      <c r="D389" s="1">
        <f t="shared" ca="1" si="104"/>
        <v>3088.1315608127602</v>
      </c>
      <c r="E389" s="1">
        <f t="shared" ca="1" si="105"/>
        <v>2780.8764815158702</v>
      </c>
      <c r="F389" s="1">
        <f t="shared" si="99"/>
        <v>0</v>
      </c>
      <c r="G389" s="1" t="str">
        <f t="shared" si="100"/>
        <v/>
      </c>
      <c r="H389" s="1">
        <f t="shared" ca="1" si="101"/>
        <v>3088.1315608127602</v>
      </c>
      <c r="I389" s="1" t="str">
        <f t="shared" si="102"/>
        <v/>
      </c>
      <c r="J389" s="6">
        <f t="shared" ca="1" si="106"/>
        <v>-2.8997266811112313E-2</v>
      </c>
      <c r="K389" s="5" t="str">
        <f t="shared" si="103"/>
        <v/>
      </c>
      <c r="L389" s="5" t="str">
        <f t="shared" si="107"/>
        <v/>
      </c>
    </row>
    <row r="390" spans="1:12" x14ac:dyDescent="0.25">
      <c r="B390" s="7">
        <v>17</v>
      </c>
      <c r="C390" s="7">
        <v>18</v>
      </c>
      <c r="D390" s="1">
        <f t="shared" ca="1" si="104"/>
        <v>37863.433417854198</v>
      </c>
      <c r="E390" s="1">
        <f t="shared" ca="1" si="105"/>
        <v>35115.774592835704</v>
      </c>
      <c r="F390" s="1">
        <f t="shared" ca="1" si="99"/>
        <v>37863.433417854198</v>
      </c>
      <c r="G390" s="1">
        <f t="shared" ca="1" si="100"/>
        <v>2747.6588250184941</v>
      </c>
      <c r="H390" s="1" t="str">
        <f t="shared" si="101"/>
        <v/>
      </c>
      <c r="I390" s="1" t="str">
        <f t="shared" si="102"/>
        <v/>
      </c>
      <c r="J390" s="6">
        <f t="shared" ca="1" si="106"/>
        <v>-2.6472451386285459E-2</v>
      </c>
      <c r="K390" s="5" t="str">
        <f t="shared" ca="1" si="103"/>
        <v/>
      </c>
      <c r="L390" s="5" t="str">
        <f t="shared" ca="1" si="107"/>
        <v/>
      </c>
    </row>
    <row r="391" spans="1:12" x14ac:dyDescent="0.25">
      <c r="B391" s="7">
        <v>17</v>
      </c>
      <c r="C391" s="7">
        <v>19</v>
      </c>
      <c r="D391" s="1">
        <f t="shared" ca="1" si="104"/>
        <v>1128.65085156942</v>
      </c>
      <c r="E391" s="1">
        <f t="shared" ca="1" si="105"/>
        <v>1065.9549541542599</v>
      </c>
      <c r="F391" s="1">
        <f t="shared" ca="1" si="99"/>
        <v>1128.65085156942</v>
      </c>
      <c r="G391" s="1">
        <f t="shared" ca="1" si="100"/>
        <v>62.695897415160061</v>
      </c>
      <c r="H391" s="1" t="str">
        <f t="shared" si="101"/>
        <v/>
      </c>
      <c r="I391" s="1" t="str">
        <f t="shared" si="102"/>
        <v/>
      </c>
      <c r="J391" s="6">
        <f t="shared" ca="1" si="106"/>
        <v>-1.7024844423702886E-2</v>
      </c>
      <c r="K391" s="5" t="str">
        <f t="shared" ca="1" si="103"/>
        <v/>
      </c>
      <c r="L391" s="5" t="str">
        <f t="shared" ca="1" si="107"/>
        <v/>
      </c>
    </row>
    <row r="392" spans="1:12" x14ac:dyDescent="0.25">
      <c r="B392" s="7">
        <v>17</v>
      </c>
      <c r="C392" s="7">
        <v>20</v>
      </c>
      <c r="D392" s="1">
        <f t="shared" ca="1" si="104"/>
        <v>40377.4489332472</v>
      </c>
      <c r="E392" s="1">
        <f t="shared" ca="1" si="105"/>
        <v>39157.916671785701</v>
      </c>
      <c r="F392" s="1">
        <f t="shared" si="99"/>
        <v>0</v>
      </c>
      <c r="G392" s="1" t="str">
        <f t="shared" si="100"/>
        <v/>
      </c>
      <c r="H392" s="1" t="str">
        <f t="shared" si="101"/>
        <v/>
      </c>
      <c r="I392" s="1">
        <f t="shared" ca="1" si="102"/>
        <v>40377.4489332472</v>
      </c>
      <c r="J392" s="6">
        <f t="shared" ca="1" si="106"/>
        <v>-1.643260354306399E-2</v>
      </c>
      <c r="K392" s="5" t="str">
        <f t="shared" si="103"/>
        <v/>
      </c>
      <c r="L392" s="5" t="str">
        <f t="shared" si="107"/>
        <v/>
      </c>
    </row>
    <row r="393" spans="1:12" x14ac:dyDescent="0.25">
      <c r="B393" s="7">
        <v>18</v>
      </c>
      <c r="C393" s="7">
        <v>1</v>
      </c>
      <c r="D393" s="1">
        <f t="shared" ca="1" si="104"/>
        <v>3637.4178822333201</v>
      </c>
      <c r="E393" s="1">
        <f t="shared" ca="1" si="105"/>
        <v>2556.99285923661</v>
      </c>
      <c r="F393" s="1">
        <f t="shared" ca="1" si="99"/>
        <v>3637.4178822333201</v>
      </c>
      <c r="G393" s="1">
        <f t="shared" ca="1" si="100"/>
        <v>1080.4250229967101</v>
      </c>
      <c r="H393" s="1" t="str">
        <f t="shared" si="101"/>
        <v/>
      </c>
      <c r="I393" s="1" t="str">
        <f t="shared" si="102"/>
        <v/>
      </c>
      <c r="J393" s="6">
        <f t="shared" ca="1" si="106"/>
        <v>-4.4197455446084444E-2</v>
      </c>
      <c r="K393" s="5" t="str">
        <f t="shared" ca="1" si="103"/>
        <v/>
      </c>
      <c r="L393" s="5" t="str">
        <f t="shared" ca="1" si="107"/>
        <v/>
      </c>
    </row>
    <row r="394" spans="1:12" x14ac:dyDescent="0.25">
      <c r="B394" s="7">
        <v>18</v>
      </c>
      <c r="C394" s="7">
        <v>2</v>
      </c>
      <c r="D394" s="1">
        <f t="shared" ca="1" si="104"/>
        <v>26222.231381121699</v>
      </c>
      <c r="E394" s="1">
        <f t="shared" ca="1" si="105"/>
        <v>21815.216004210699</v>
      </c>
      <c r="F394" s="1">
        <f t="shared" ca="1" si="99"/>
        <v>26222.231381121699</v>
      </c>
      <c r="G394" s="1">
        <f t="shared" ca="1" si="100"/>
        <v>4407.0153769110002</v>
      </c>
      <c r="H394" s="1" t="str">
        <f t="shared" si="101"/>
        <v/>
      </c>
      <c r="I394" s="1" t="str">
        <f t="shared" si="102"/>
        <v/>
      </c>
      <c r="J394" s="6">
        <f t="shared" ca="1" si="106"/>
        <v>-8.7689920420102943E-3</v>
      </c>
      <c r="K394" s="5" t="str">
        <f t="shared" ca="1" si="103"/>
        <v/>
      </c>
      <c r="L394" s="5" t="str">
        <f t="shared" ca="1" si="107"/>
        <v/>
      </c>
    </row>
    <row r="395" spans="1:12" x14ac:dyDescent="0.25">
      <c r="B395" s="7">
        <v>18</v>
      </c>
      <c r="C395" s="7">
        <v>3</v>
      </c>
      <c r="D395" s="1">
        <f t="shared" ca="1" si="104"/>
        <v>3477.9755884034998</v>
      </c>
      <c r="E395" s="1">
        <f t="shared" ca="1" si="105"/>
        <v>3075.9470003571701</v>
      </c>
      <c r="F395" s="1">
        <f t="shared" ca="1" si="99"/>
        <v>3477.9755884034998</v>
      </c>
      <c r="G395" s="1">
        <f t="shared" ca="1" si="100"/>
        <v>402.02858804632979</v>
      </c>
      <c r="H395" s="1" t="str">
        <f t="shared" si="101"/>
        <v/>
      </c>
      <c r="I395" s="1" t="str">
        <f t="shared" si="102"/>
        <v/>
      </c>
      <c r="J395" s="6">
        <f t="shared" ca="1" si="106"/>
        <v>-9.309332755429691E-3</v>
      </c>
      <c r="K395" s="5" t="str">
        <f t="shared" ca="1" si="103"/>
        <v/>
      </c>
      <c r="L395" s="5" t="str">
        <f t="shared" ca="1" si="107"/>
        <v/>
      </c>
    </row>
    <row r="396" spans="1:12" x14ac:dyDescent="0.25">
      <c r="B396" s="7">
        <v>18</v>
      </c>
      <c r="C396" s="7">
        <v>4</v>
      </c>
      <c r="D396" s="1">
        <f t="shared" ca="1" si="104"/>
        <v>3717.8311127941802</v>
      </c>
      <c r="E396" s="1">
        <f t="shared" ca="1" si="105"/>
        <v>3233.36459513728</v>
      </c>
      <c r="F396" s="1">
        <f t="shared" ca="1" si="99"/>
        <v>3717.8311127941802</v>
      </c>
      <c r="G396" s="1">
        <f t="shared" ca="1" si="100"/>
        <v>484.46651765690012</v>
      </c>
      <c r="H396" s="1" t="str">
        <f t="shared" si="101"/>
        <v/>
      </c>
      <c r="I396" s="1" t="str">
        <f t="shared" si="102"/>
        <v/>
      </c>
      <c r="J396" s="6">
        <f t="shared" ca="1" si="106"/>
        <v>9.216056444623066E-3</v>
      </c>
      <c r="K396" s="5" t="str">
        <f t="shared" ca="1" si="103"/>
        <v/>
      </c>
      <c r="L396" s="5" t="str">
        <f t="shared" ca="1" si="107"/>
        <v/>
      </c>
    </row>
    <row r="397" spans="1:12" x14ac:dyDescent="0.25">
      <c r="B397" s="7">
        <v>18</v>
      </c>
      <c r="C397" s="7">
        <v>5</v>
      </c>
      <c r="D397" s="1">
        <f t="shared" ca="1" si="104"/>
        <v>417936.79881516797</v>
      </c>
      <c r="E397" s="1">
        <f t="shared" ca="1" si="105"/>
        <v>399893.32333860302</v>
      </c>
      <c r="F397" s="1">
        <f t="shared" ca="1" si="99"/>
        <v>417936.79881516797</v>
      </c>
      <c r="G397" s="1">
        <f t="shared" ca="1" si="100"/>
        <v>18043.475476564956</v>
      </c>
      <c r="H397" s="1" t="str">
        <f t="shared" si="101"/>
        <v/>
      </c>
      <c r="I397" s="1" t="str">
        <f t="shared" si="102"/>
        <v/>
      </c>
      <c r="J397" s="6">
        <f t="shared" ca="1" si="106"/>
        <v>-5.6568601096304389E-3</v>
      </c>
      <c r="K397" s="5">
        <f t="shared" ca="1" si="103"/>
        <v>4.3172736949025299E-2</v>
      </c>
      <c r="L397" s="5">
        <f t="shared" ca="1" si="107"/>
        <v>-5.6568601096304389E-3</v>
      </c>
    </row>
    <row r="398" spans="1:12" x14ac:dyDescent="0.25">
      <c r="B398" s="7">
        <v>18</v>
      </c>
      <c r="C398" s="7">
        <v>6</v>
      </c>
      <c r="D398" s="1">
        <f t="shared" ca="1" si="104"/>
        <v>24292.906019131198</v>
      </c>
      <c r="E398" s="1">
        <f t="shared" ca="1" si="105"/>
        <v>21267.987046365</v>
      </c>
      <c r="F398" s="1">
        <f t="shared" ca="1" si="99"/>
        <v>24292.906019131198</v>
      </c>
      <c r="G398" s="1">
        <f t="shared" ca="1" si="100"/>
        <v>3024.9189727661978</v>
      </c>
      <c r="H398" s="1" t="str">
        <f t="shared" si="101"/>
        <v/>
      </c>
      <c r="I398" s="1" t="str">
        <f t="shared" si="102"/>
        <v/>
      </c>
      <c r="J398" s="6">
        <f t="shared" ca="1" si="106"/>
        <v>-7.7355201770533963E-3</v>
      </c>
      <c r="K398" s="5" t="str">
        <f t="shared" ca="1" si="103"/>
        <v/>
      </c>
      <c r="L398" s="5" t="str">
        <f t="shared" ca="1" si="107"/>
        <v/>
      </c>
    </row>
    <row r="399" spans="1:12" x14ac:dyDescent="0.25">
      <c r="B399" s="7">
        <v>18</v>
      </c>
      <c r="C399" s="7">
        <v>7</v>
      </c>
      <c r="D399" s="1">
        <f t="shared" ca="1" si="104"/>
        <v>25533.202627135001</v>
      </c>
      <c r="E399" s="1">
        <f t="shared" ca="1" si="105"/>
        <v>22160.3017061881</v>
      </c>
      <c r="F399" s="1">
        <f t="shared" ca="1" si="99"/>
        <v>25533.202627135001</v>
      </c>
      <c r="G399" s="1">
        <f t="shared" ca="1" si="100"/>
        <v>3372.9009209469004</v>
      </c>
      <c r="H399" s="1" t="str">
        <f t="shared" si="101"/>
        <v/>
      </c>
      <c r="I399" s="1" t="str">
        <f t="shared" si="102"/>
        <v/>
      </c>
      <c r="J399" s="6">
        <f t="shared" ca="1" si="106"/>
        <v>-7.6388355913839913E-3</v>
      </c>
      <c r="K399" s="5" t="str">
        <f t="shared" ca="1" si="103"/>
        <v/>
      </c>
      <c r="L399" s="5" t="str">
        <f t="shared" ca="1" si="107"/>
        <v/>
      </c>
    </row>
    <row r="400" spans="1:12" x14ac:dyDescent="0.25">
      <c r="B400" s="7">
        <v>18</v>
      </c>
      <c r="C400" s="7">
        <v>8</v>
      </c>
      <c r="D400" s="1">
        <f t="shared" ca="1" si="104"/>
        <v>92398.083976249094</v>
      </c>
      <c r="E400" s="1">
        <f t="shared" ca="1" si="105"/>
        <v>79234.971734370003</v>
      </c>
      <c r="F400" s="1">
        <f t="shared" ca="1" si="99"/>
        <v>92398.083976249094</v>
      </c>
      <c r="G400" s="1">
        <f t="shared" ca="1" si="100"/>
        <v>13163.112241879091</v>
      </c>
      <c r="H400" s="1" t="str">
        <f t="shared" si="101"/>
        <v/>
      </c>
      <c r="I400" s="1" t="str">
        <f t="shared" si="102"/>
        <v/>
      </c>
      <c r="J400" s="6">
        <f t="shared" ca="1" si="106"/>
        <v>-2.7838128168392018E-3</v>
      </c>
      <c r="K400" s="5">
        <f t="shared" ca="1" si="103"/>
        <v>0.14246087879119512</v>
      </c>
      <c r="L400" s="5">
        <f t="shared" ca="1" si="107"/>
        <v>-2.7838128168392018E-3</v>
      </c>
    </row>
    <row r="401" spans="1:12" x14ac:dyDescent="0.25">
      <c r="B401" s="7">
        <v>18</v>
      </c>
      <c r="C401" s="7">
        <v>9</v>
      </c>
      <c r="D401" s="1">
        <f t="shared" ca="1" si="104"/>
        <v>67111.236486260706</v>
      </c>
      <c r="E401" s="1">
        <f t="shared" ca="1" si="105"/>
        <v>64687.099415005301</v>
      </c>
      <c r="F401" s="1">
        <f t="shared" ca="1" si="99"/>
        <v>67111.236486260706</v>
      </c>
      <c r="G401" s="1">
        <f t="shared" ca="1" si="100"/>
        <v>2424.1370712554053</v>
      </c>
      <c r="H401" s="1" t="str">
        <f t="shared" si="101"/>
        <v/>
      </c>
      <c r="I401" s="1" t="str">
        <f t="shared" si="102"/>
        <v/>
      </c>
      <c r="J401" s="6">
        <f t="shared" ca="1" si="106"/>
        <v>-8.4017521013487386E-3</v>
      </c>
      <c r="K401" s="5">
        <f t="shared" ca="1" si="103"/>
        <v>3.6121180269889454E-2</v>
      </c>
      <c r="L401" s="5">
        <f t="shared" ca="1" si="107"/>
        <v>-8.4017521013487386E-3</v>
      </c>
    </row>
    <row r="402" spans="1:12" x14ac:dyDescent="0.25">
      <c r="B402" s="7">
        <v>18</v>
      </c>
      <c r="C402" s="7">
        <v>10</v>
      </c>
      <c r="D402" s="1">
        <f t="shared" ca="1" si="104"/>
        <v>188187.43121249499</v>
      </c>
      <c r="E402" s="1">
        <f t="shared" ca="1" si="105"/>
        <v>150457.87498252999</v>
      </c>
      <c r="F402" s="1">
        <f t="shared" ca="1" si="99"/>
        <v>188187.43121249499</v>
      </c>
      <c r="G402" s="1">
        <f t="shared" ca="1" si="100"/>
        <v>37729.556229965005</v>
      </c>
      <c r="H402" s="1" t="str">
        <f t="shared" si="101"/>
        <v/>
      </c>
      <c r="I402" s="1" t="str">
        <f t="shared" si="102"/>
        <v/>
      </c>
      <c r="J402" s="6">
        <f t="shared" ca="1" si="106"/>
        <v>-2.0189959929690224E-2</v>
      </c>
      <c r="K402" s="5">
        <f t="shared" ca="1" si="103"/>
        <v>0.20048924620987066</v>
      </c>
      <c r="L402" s="5">
        <f t="shared" ca="1" si="107"/>
        <v>-2.0189959929690224E-2</v>
      </c>
    </row>
    <row r="403" spans="1:12" x14ac:dyDescent="0.25">
      <c r="B403" s="7">
        <v>18</v>
      </c>
      <c r="C403" s="7">
        <v>11</v>
      </c>
      <c r="D403" s="1">
        <f t="shared" ca="1" si="104"/>
        <v>117.654922530845</v>
      </c>
      <c r="E403" s="1">
        <f t="shared" ca="1" si="105"/>
        <v>105.62162043417101</v>
      </c>
      <c r="F403" s="1">
        <f t="shared" ca="1" si="99"/>
        <v>117.654922530845</v>
      </c>
      <c r="G403" s="1">
        <f t="shared" ca="1" si="100"/>
        <v>12.033302096673992</v>
      </c>
      <c r="H403" s="1" t="str">
        <f t="shared" si="101"/>
        <v/>
      </c>
      <c r="I403" s="1" t="str">
        <f t="shared" si="102"/>
        <v/>
      </c>
      <c r="J403" s="6">
        <f t="shared" ca="1" si="106"/>
        <v>2.0337802903695027E-2</v>
      </c>
      <c r="K403" s="5" t="str">
        <f t="shared" ca="1" si="103"/>
        <v/>
      </c>
      <c r="L403" s="5" t="str">
        <f t="shared" ca="1" si="107"/>
        <v/>
      </c>
    </row>
    <row r="404" spans="1:12" x14ac:dyDescent="0.25">
      <c r="B404" s="7">
        <v>18</v>
      </c>
      <c r="C404" s="7">
        <v>12</v>
      </c>
      <c r="D404" s="1">
        <f t="shared" ca="1" si="104"/>
        <v>8730.0334789045901</v>
      </c>
      <c r="E404" s="1">
        <f t="shared" ca="1" si="105"/>
        <v>7924.9712553457603</v>
      </c>
      <c r="F404" s="1">
        <f t="shared" ca="1" si="99"/>
        <v>8730.0334789045901</v>
      </c>
      <c r="G404" s="1">
        <f t="shared" ca="1" si="100"/>
        <v>805.06222355882983</v>
      </c>
      <c r="H404" s="1" t="str">
        <f t="shared" si="101"/>
        <v/>
      </c>
      <c r="I404" s="1" t="str">
        <f t="shared" si="102"/>
        <v/>
      </c>
      <c r="J404" s="6">
        <f t="shared" ca="1" si="106"/>
        <v>-1.0097800666330659E-3</v>
      </c>
      <c r="K404" s="5" t="str">
        <f t="shared" ca="1" si="103"/>
        <v/>
      </c>
      <c r="L404" s="5" t="str">
        <f t="shared" ca="1" si="107"/>
        <v/>
      </c>
    </row>
    <row r="405" spans="1:12" x14ac:dyDescent="0.25">
      <c r="B405" s="7">
        <v>18</v>
      </c>
      <c r="C405" s="7">
        <v>13</v>
      </c>
      <c r="D405" s="1">
        <f t="shared" ca="1" si="104"/>
        <v>4371.5881721181204</v>
      </c>
      <c r="E405" s="1">
        <f t="shared" ca="1" si="105"/>
        <v>4148.4888531503502</v>
      </c>
      <c r="F405" s="1">
        <f t="shared" ca="1" si="99"/>
        <v>4371.5881721181204</v>
      </c>
      <c r="G405" s="1">
        <f t="shared" ca="1" si="100"/>
        <v>223.09931896777016</v>
      </c>
      <c r="H405" s="1" t="str">
        <f t="shared" si="101"/>
        <v/>
      </c>
      <c r="I405" s="1" t="str">
        <f t="shared" si="102"/>
        <v/>
      </c>
      <c r="J405" s="6">
        <f t="shared" ca="1" si="106"/>
        <v>-2.8985742241293892E-3</v>
      </c>
      <c r="K405" s="5" t="str">
        <f t="shared" ca="1" si="103"/>
        <v/>
      </c>
      <c r="L405" s="5" t="str">
        <f t="shared" ca="1" si="107"/>
        <v/>
      </c>
    </row>
    <row r="406" spans="1:12" x14ac:dyDescent="0.25">
      <c r="B406" s="7">
        <v>18</v>
      </c>
      <c r="C406" s="7">
        <v>14</v>
      </c>
      <c r="D406" s="1">
        <f t="shared" ca="1" si="104"/>
        <v>5.1082393043042398</v>
      </c>
      <c r="E406" s="1">
        <f t="shared" ca="1" si="105"/>
        <v>3.2771949759007302</v>
      </c>
      <c r="F406" s="1">
        <f t="shared" ca="1" si="99"/>
        <v>5.1082393043042398</v>
      </c>
      <c r="G406" s="1">
        <f t="shared" ca="1" si="100"/>
        <v>1.8310443284035096</v>
      </c>
      <c r="H406" s="1" t="str">
        <f t="shared" si="101"/>
        <v/>
      </c>
      <c r="I406" s="1" t="str">
        <f t="shared" si="102"/>
        <v/>
      </c>
      <c r="J406" s="6">
        <f t="shared" ca="1" si="106"/>
        <v>-3.4649098341452788E-3</v>
      </c>
      <c r="K406" s="5" t="str">
        <f t="shared" ca="1" si="103"/>
        <v/>
      </c>
      <c r="L406" s="5" t="str">
        <f t="shared" ca="1" si="107"/>
        <v/>
      </c>
    </row>
    <row r="407" spans="1:12" x14ac:dyDescent="0.25">
      <c r="B407" s="7">
        <v>18</v>
      </c>
      <c r="C407" s="7">
        <v>15</v>
      </c>
      <c r="D407" s="1">
        <f t="shared" ca="1" si="104"/>
        <v>15.8322252540812</v>
      </c>
      <c r="E407" s="1">
        <f t="shared" ca="1" si="105"/>
        <v>14.932585996271399</v>
      </c>
      <c r="F407" s="1">
        <f t="shared" ca="1" si="99"/>
        <v>15.8322252540812</v>
      </c>
      <c r="G407" s="1">
        <f t="shared" ca="1" si="100"/>
        <v>0.8996392578098007</v>
      </c>
      <c r="H407" s="1" t="str">
        <f t="shared" si="101"/>
        <v/>
      </c>
      <c r="I407" s="1" t="str">
        <f t="shared" si="102"/>
        <v/>
      </c>
      <c r="J407" s="6">
        <f t="shared" ca="1" si="106"/>
        <v>-1.8656794772731883E-3</v>
      </c>
      <c r="K407" s="5" t="str">
        <f t="shared" ca="1" si="103"/>
        <v/>
      </c>
      <c r="L407" s="5" t="str">
        <f t="shared" ca="1" si="107"/>
        <v/>
      </c>
    </row>
    <row r="408" spans="1:12" x14ac:dyDescent="0.25">
      <c r="B408" s="7">
        <v>18</v>
      </c>
      <c r="C408" s="7">
        <v>16</v>
      </c>
      <c r="D408" s="1">
        <f t="shared" ca="1" si="104"/>
        <v>65925.482440968204</v>
      </c>
      <c r="E408" s="1">
        <f t="shared" ca="1" si="105"/>
        <v>60402.254810034501</v>
      </c>
      <c r="F408" s="1">
        <f t="shared" ca="1" si="99"/>
        <v>65925.482440968204</v>
      </c>
      <c r="G408" s="1">
        <f t="shared" ca="1" si="100"/>
        <v>5523.227630933703</v>
      </c>
      <c r="H408" s="1" t="str">
        <f t="shared" si="101"/>
        <v/>
      </c>
      <c r="I408" s="1" t="str">
        <f t="shared" si="102"/>
        <v/>
      </c>
      <c r="J408" s="6">
        <f t="shared" ca="1" si="106"/>
        <v>-2.8322016889475599E-2</v>
      </c>
      <c r="K408" s="5">
        <f t="shared" ca="1" si="103"/>
        <v>8.3779859114104752E-2</v>
      </c>
      <c r="L408" s="5">
        <f t="shared" ca="1" si="107"/>
        <v>-2.8322016889475599E-2</v>
      </c>
    </row>
    <row r="409" spans="1:12" x14ac:dyDescent="0.25">
      <c r="B409" s="7">
        <v>18</v>
      </c>
      <c r="C409" s="7">
        <v>17</v>
      </c>
      <c r="D409" s="1">
        <f t="shared" ca="1" si="104"/>
        <v>21231.628410616398</v>
      </c>
      <c r="E409" s="1">
        <f t="shared" ca="1" si="105"/>
        <v>19048.475102167598</v>
      </c>
      <c r="F409" s="1">
        <f t="shared" ca="1" si="99"/>
        <v>21231.628410616398</v>
      </c>
      <c r="G409" s="1">
        <f t="shared" ca="1" si="100"/>
        <v>2183.1533084488001</v>
      </c>
      <c r="H409" s="1" t="str">
        <f t="shared" si="101"/>
        <v/>
      </c>
      <c r="I409" s="1" t="str">
        <f t="shared" si="102"/>
        <v/>
      </c>
      <c r="J409" s="6">
        <f t="shared" ca="1" si="106"/>
        <v>-2.6991420784945343E-2</v>
      </c>
      <c r="K409" s="5" t="str">
        <f t="shared" ca="1" si="103"/>
        <v/>
      </c>
      <c r="L409" s="5" t="str">
        <f t="shared" ca="1" si="107"/>
        <v/>
      </c>
    </row>
    <row r="410" spans="1:12" x14ac:dyDescent="0.25">
      <c r="A410" s="7" t="b">
        <v>1</v>
      </c>
      <c r="B410" s="7">
        <v>18</v>
      </c>
      <c r="C410" s="7">
        <v>18</v>
      </c>
      <c r="D410" s="1">
        <f t="shared" ca="1" si="104"/>
        <v>373313.25235378899</v>
      </c>
      <c r="E410" s="1">
        <f t="shared" ca="1" si="105"/>
        <v>347952.92024860502</v>
      </c>
      <c r="F410" s="1">
        <f t="shared" si="99"/>
        <v>0</v>
      </c>
      <c r="G410" s="1" t="str">
        <f t="shared" si="100"/>
        <v/>
      </c>
      <c r="H410" s="1">
        <f t="shared" ca="1" si="101"/>
        <v>373313.25235378899</v>
      </c>
      <c r="I410" s="1" t="str">
        <f t="shared" si="102"/>
        <v/>
      </c>
      <c r="J410" s="6">
        <f t="shared" ca="1" si="106"/>
        <v>-2.0430178408335421E-2</v>
      </c>
      <c r="K410" s="5" t="str">
        <f t="shared" si="103"/>
        <v/>
      </c>
      <c r="L410" s="5" t="str">
        <f t="shared" si="107"/>
        <v/>
      </c>
    </row>
    <row r="411" spans="1:12" x14ac:dyDescent="0.25">
      <c r="B411" s="7">
        <v>18</v>
      </c>
      <c r="C411" s="7">
        <v>19</v>
      </c>
      <c r="D411" s="1">
        <f t="shared" ca="1" si="104"/>
        <v>132.10972872935599</v>
      </c>
      <c r="E411" s="1">
        <f t="shared" ca="1" si="105"/>
        <v>125.130231267011</v>
      </c>
      <c r="F411" s="1">
        <f t="shared" ca="1" si="99"/>
        <v>132.10972872935599</v>
      </c>
      <c r="G411" s="1">
        <f t="shared" ca="1" si="100"/>
        <v>6.9794974623449946</v>
      </c>
      <c r="H411" s="1" t="str">
        <f t="shared" si="101"/>
        <v/>
      </c>
      <c r="I411" s="1" t="str">
        <f t="shared" si="102"/>
        <v/>
      </c>
      <c r="J411" s="6">
        <f t="shared" ca="1" si="106"/>
        <v>-1.4798494620589244E-2</v>
      </c>
      <c r="K411" s="5" t="str">
        <f t="shared" ca="1" si="103"/>
        <v/>
      </c>
      <c r="L411" s="5" t="str">
        <f t="shared" ca="1" si="107"/>
        <v/>
      </c>
    </row>
    <row r="412" spans="1:12" x14ac:dyDescent="0.25">
      <c r="B412" s="7">
        <v>18</v>
      </c>
      <c r="C412" s="7">
        <v>20</v>
      </c>
      <c r="D412" s="1">
        <f t="shared" ca="1" si="104"/>
        <v>227146.55662655801</v>
      </c>
      <c r="E412" s="1">
        <f t="shared" ca="1" si="105"/>
        <v>220603.91707705299</v>
      </c>
      <c r="F412" s="1">
        <f t="shared" si="99"/>
        <v>0</v>
      </c>
      <c r="G412" s="1" t="str">
        <f t="shared" si="100"/>
        <v/>
      </c>
      <c r="H412" s="1" t="str">
        <f t="shared" si="101"/>
        <v/>
      </c>
      <c r="I412" s="1">
        <f t="shared" ca="1" si="102"/>
        <v>227146.55662655801</v>
      </c>
      <c r="J412" s="6">
        <f t="shared" ca="1" si="106"/>
        <v>-1.7451378598101353E-2</v>
      </c>
      <c r="K412" s="5" t="str">
        <f t="shared" si="103"/>
        <v/>
      </c>
      <c r="L412" s="5" t="str">
        <f t="shared" si="107"/>
        <v/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Contents</vt:lpstr>
      <vt:lpstr>Graphs</vt:lpstr>
      <vt:lpstr>Overall - PE</vt:lpstr>
      <vt:lpstr>Overall - Exergy</vt:lpstr>
      <vt:lpstr>Specific industries</vt:lpstr>
      <vt:lpstr>EU intersectoral flows</vt:lpstr>
      <vt:lpstr>UK intersectoral flows</vt:lpstr>
      <vt:lpstr>criteriaEU</vt:lpstr>
      <vt:lpstr>criteriaUK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Cooper</dc:creator>
  <cp:lastModifiedBy>Samuel Cooper</cp:lastModifiedBy>
  <dcterms:created xsi:type="dcterms:W3CDTF">2016-04-15T08:27:47Z</dcterms:created>
  <dcterms:modified xsi:type="dcterms:W3CDTF">2017-06-16T09:12:05Z</dcterms:modified>
</cp:coreProperties>
</file>