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le\Desktop\PX data\"/>
    </mc:Choice>
  </mc:AlternateContent>
  <xr:revisionPtr revIDLastSave="0" documentId="10_ncr:8140008_{7FC6F55B-93AC-4784-94E6-8EC1AF85834A}" xr6:coauthVersionLast="32" xr6:coauthVersionMax="32" xr10:uidLastSave="{00000000-0000-0000-0000-000000000000}"/>
  <bookViews>
    <workbookView xWindow="120" yWindow="30" windowWidth="16140" windowHeight="117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53" i="1" l="1"/>
  <c r="B53" i="1"/>
  <c r="C53" i="1" s="1"/>
  <c r="F53" i="1"/>
  <c r="K65" i="1"/>
  <c r="J65" i="1"/>
  <c r="K63" i="1"/>
  <c r="K62" i="1"/>
  <c r="K49" i="1"/>
  <c r="K29" i="1"/>
  <c r="F52" i="1"/>
  <c r="N6" i="1" l="1"/>
  <c r="N9" i="1" s="1"/>
  <c r="N7" i="1"/>
  <c r="N8" i="1" s="1"/>
  <c r="J6" i="1"/>
  <c r="J9" i="1"/>
  <c r="J7" i="1"/>
  <c r="J8" i="1" s="1"/>
  <c r="F6" i="1"/>
  <c r="F9" i="1" s="1"/>
  <c r="G16" i="1"/>
  <c r="G17" i="1"/>
  <c r="G39" i="1"/>
  <c r="G38" i="1"/>
  <c r="G35" i="1"/>
  <c r="F7" i="1"/>
  <c r="F8" i="1" s="1"/>
  <c r="B7" i="1"/>
  <c r="B8" i="1" s="1"/>
  <c r="B6" i="1"/>
  <c r="B9" i="1"/>
  <c r="C13" i="1"/>
  <c r="C17" i="1"/>
  <c r="C21" i="1"/>
  <c r="C25" i="1"/>
  <c r="C26" i="1"/>
  <c r="C15" i="1"/>
  <c r="C19" i="1"/>
  <c r="C23" i="1"/>
  <c r="C27" i="1"/>
  <c r="C32" i="1"/>
  <c r="O47" i="1"/>
  <c r="O16" i="1"/>
  <c r="O20" i="1"/>
  <c r="O24" i="1"/>
  <c r="O13" i="1"/>
  <c r="O17" i="1"/>
  <c r="O21" i="1"/>
  <c r="O25" i="1"/>
  <c r="O18" i="1"/>
  <c r="O22" i="1"/>
  <c r="O26" i="1"/>
  <c r="O33" i="1"/>
  <c r="O15" i="1"/>
  <c r="O19" i="1"/>
  <c r="O23" i="1"/>
  <c r="O27" i="1"/>
  <c r="G41" i="1"/>
  <c r="G45" i="1"/>
  <c r="G27" i="1"/>
  <c r="G23" i="1"/>
  <c r="G21" i="1" l="1"/>
  <c r="G44" i="1"/>
  <c r="G34" i="1"/>
  <c r="G33" i="1"/>
  <c r="G19" i="1"/>
  <c r="G15" i="1"/>
  <c r="G22" i="1"/>
  <c r="G43" i="1"/>
  <c r="G32" i="1"/>
  <c r="G14" i="1"/>
  <c r="G25" i="1"/>
  <c r="G40" i="1"/>
  <c r="G37" i="1"/>
  <c r="G13" i="1"/>
  <c r="G24" i="1"/>
  <c r="G42" i="1"/>
  <c r="G18" i="1"/>
  <c r="G47" i="1"/>
  <c r="G36" i="1"/>
  <c r="C47" i="1"/>
  <c r="C46" i="1"/>
  <c r="C45" i="1"/>
  <c r="C36" i="1"/>
  <c r="C43" i="1"/>
  <c r="C42" i="1"/>
  <c r="C41" i="1"/>
  <c r="C20" i="1"/>
  <c r="C39" i="1"/>
  <c r="C38" i="1"/>
  <c r="C37" i="1"/>
  <c r="C12" i="1"/>
  <c r="C35" i="1"/>
  <c r="C34" i="1"/>
  <c r="C33" i="1"/>
  <c r="C40" i="1"/>
  <c r="G46" i="1"/>
  <c r="C44" i="1"/>
  <c r="C22" i="1"/>
  <c r="G12" i="1"/>
  <c r="C49" i="1"/>
  <c r="C48" i="1"/>
  <c r="C24" i="1"/>
  <c r="C18" i="1"/>
  <c r="G26" i="1"/>
  <c r="C16" i="1"/>
  <c r="C14" i="1"/>
  <c r="G20" i="1"/>
  <c r="O45" i="1"/>
  <c r="O12" i="1"/>
  <c r="O40" i="1"/>
  <c r="O32" i="1"/>
  <c r="O36" i="1"/>
  <c r="O46" i="1"/>
  <c r="O38" i="1"/>
  <c r="O34" i="1"/>
  <c r="O35" i="1"/>
  <c r="O37" i="1"/>
  <c r="O43" i="1"/>
  <c r="O39" i="1"/>
  <c r="O41" i="1"/>
  <c r="O42" i="1"/>
  <c r="O14" i="1"/>
  <c r="O44" i="1"/>
  <c r="C29" i="1" l="1"/>
  <c r="C52" i="1" s="1"/>
  <c r="T7" i="1" s="1"/>
  <c r="C28" i="1"/>
  <c r="B52" i="1" s="1"/>
  <c r="S7" i="1" s="1"/>
  <c r="K48" i="1"/>
  <c r="T9" i="1"/>
  <c r="K28" i="1"/>
  <c r="V7" i="1"/>
  <c r="U7" i="1"/>
  <c r="O48" i="1"/>
  <c r="O49" i="1"/>
  <c r="G29" i="1"/>
  <c r="G28" i="1"/>
  <c r="G48" i="1"/>
  <c r="G49" i="1"/>
  <c r="O29" i="1"/>
  <c r="O52" i="1" s="1"/>
  <c r="T10" i="1" s="1"/>
  <c r="O28" i="1"/>
  <c r="N52" i="1" s="1"/>
  <c r="S10" i="1" s="1"/>
  <c r="S9" i="1" l="1"/>
  <c r="U9" i="1"/>
  <c r="V9" i="1"/>
  <c r="U8" i="1"/>
  <c r="G53" i="1"/>
  <c r="V8" i="1" s="1"/>
  <c r="S8" i="1"/>
  <c r="G52" i="1"/>
  <c r="T8" i="1" s="1"/>
  <c r="U10" i="1"/>
  <c r="O53" i="1"/>
  <c r="V10" i="1" s="1"/>
</calcChain>
</file>

<file path=xl/sharedStrings.xml><?xml version="1.0" encoding="utf-8"?>
<sst xmlns="http://schemas.openxmlformats.org/spreadsheetml/2006/main" count="90" uniqueCount="20">
  <si>
    <t>O.D.</t>
  </si>
  <si>
    <t>conv</t>
  </si>
  <si>
    <t>avg</t>
  </si>
  <si>
    <t>stdev</t>
  </si>
  <si>
    <t>10% fibre</t>
  </si>
  <si>
    <t>um</t>
  </si>
  <si>
    <t>pixel</t>
  </si>
  <si>
    <t>micron</t>
  </si>
  <si>
    <t>I.D.</t>
  </si>
  <si>
    <t xml:space="preserve">frac error </t>
  </si>
  <si>
    <t>-</t>
  </si>
  <si>
    <t>conv factor</t>
  </si>
  <si>
    <t>um/pixel</t>
  </si>
  <si>
    <t>average</t>
  </si>
  <si>
    <t>wall thickness/um</t>
  </si>
  <si>
    <t>S.A inside/m2</t>
  </si>
  <si>
    <t>20% fibre</t>
  </si>
  <si>
    <t>40% fibre</t>
  </si>
  <si>
    <t>thickness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</si>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</sst>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Calibri"/>
    </font>
    <font>
      <sz val="8"/>
      <name val="Calibri"/>
    </font>
    <font>
      <b/>
      <sz val="10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0" fontId="3" fillId="0" borderId="0" xfId="0" applyFont="1"/>
    <xf numFmtId="9" fontId="3" fillId="0" borderId="0" xfId="0" applyNumberFormat="1" applyFont="1"/>
    <xf numFmtId="9" fontId="0" fillId="0" borderId="0" xfId="0" applyNumberFormat="1"/>
    <xf numFmtId="11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84375E-2"/>
          <c:y val="6.2972369642890089E-2"/>
          <c:w val="0.888671875"/>
          <c:h val="0.833754174071864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Sheet1!$T$7:$T$10</c:f>
                <c:numCache>
                  <c:formatCode>General</c:formatCode>
                  <c:ptCount val="4"/>
                  <c:pt idx="0">
                    <c:v>4.2588497526128801</c:v>
                  </c:pt>
                  <c:pt idx="1">
                    <c:v>4.583872469886547</c:v>
                  </c:pt>
                  <c:pt idx="2">
                    <c:v>144.27799999999999</c:v>
                  </c:pt>
                  <c:pt idx="3">
                    <c:v>7.036096149365461</c:v>
                  </c:pt>
                </c:numCache>
              </c:numRef>
            </c:plus>
            <c:minus>
              <c:numRef>
                <c:f>Sheet1!$T$7:$T$10</c:f>
                <c:numCache>
                  <c:formatCode>General</c:formatCode>
                  <c:ptCount val="4"/>
                  <c:pt idx="0">
                    <c:v>4.2588497526128801</c:v>
                  </c:pt>
                  <c:pt idx="1">
                    <c:v>4.583872469886547</c:v>
                  </c:pt>
                  <c:pt idx="2">
                    <c:v>144.27799999999999</c:v>
                  </c:pt>
                  <c:pt idx="3">
                    <c:v>7.036096149365461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Sheet1!$S$7:$S$10</c:f>
              <c:numCache>
                <c:formatCode>0</c:formatCode>
                <c:ptCount val="4"/>
                <c:pt idx="0">
                  <c:v>141.26900694120314</c:v>
                </c:pt>
                <c:pt idx="1">
                  <c:v>139.19498864618868</c:v>
                </c:pt>
                <c:pt idx="2">
                  <c:v>0</c:v>
                </c:pt>
                <c:pt idx="3">
                  <c:v>142.3438322534081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2-4ADC-AA79-7317EB2AB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087576"/>
        <c:axId val="1"/>
      </c:barChart>
      <c:catAx>
        <c:axId val="341087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1087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552450</xdr:colOff>
      <xdr:row>10</xdr:row>
      <xdr:rowOff>104775</xdr:rowOff>
    </xdr:from>
    <xdr:to>
      <xdr:col>23</xdr:col>
      <xdr:colOff>552450</xdr:colOff>
      <xdr:row>34</xdr:row>
      <xdr:rowOff>0</xdr:rowOff>
    </xdr:to>
    <xdr:graphicFrame macro="">
      <xdr:nvGraphicFramePr>
        <xdr:cNvPr id="1029" name="Chart 1">
          <a:extLst>
            <a:ext uri="{FF2B5EF4-FFF2-40B4-BE49-F238E27FC236}">
              <a16:creationId xmlns:a16="http://schemas.microsoft.com/office/drawing/2014/main" id="{4570AD77-C459-4EA3-AE9D-BBDD9A1D5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topLeftCell="C37" zoomScaleNormal="100" workbookViewId="0">
      <selection activeCell="G53" sqref="G53"/>
    </sheetView>
  </sheetViews>
  <sheetFormatPr defaultRowHeight="12.75" x14ac:dyDescent="0.2"/>
  <cols>
    <col min="1" max="1" width="12.28515625" customWidth="1"/>
    <col min="3" max="3" width="11.7109375" bestFit="1" customWidth="1"/>
    <col min="5" max="5" width="15.42578125" customWidth="1"/>
    <col min="9" max="9" width="16.28515625" customWidth="1"/>
    <col min="13" max="13" width="16.140625" customWidth="1"/>
  </cols>
  <sheetData>
    <row r="1" spans="1:22" ht="15.75" x14ac:dyDescent="0.25">
      <c r="A1" s="5" t="s">
        <v>4</v>
      </c>
      <c r="E1" s="5" t="s">
        <v>16</v>
      </c>
      <c r="I1" s="5" t="s">
        <v>17</v>
      </c>
      <c r="M1" s="6">
        <v>0.6</v>
      </c>
    </row>
    <row r="2" spans="1:22" x14ac:dyDescent="0.2">
      <c r="A2" t="s">
        <v>1</v>
      </c>
      <c r="B2">
        <v>100</v>
      </c>
      <c r="C2" t="s">
        <v>5</v>
      </c>
      <c r="E2" t="s">
        <v>1</v>
      </c>
      <c r="F2">
        <v>100</v>
      </c>
      <c r="G2" t="s">
        <v>5</v>
      </c>
      <c r="I2" t="s">
        <v>1</v>
      </c>
      <c r="J2">
        <v>200</v>
      </c>
      <c r="K2" t="s">
        <v>5</v>
      </c>
      <c r="M2" t="s">
        <v>1</v>
      </c>
      <c r="N2">
        <v>100</v>
      </c>
      <c r="O2" t="s">
        <v>5</v>
      </c>
    </row>
    <row r="3" spans="1:22" x14ac:dyDescent="0.2">
      <c r="B3" s="1">
        <v>0.39627588600000002</v>
      </c>
      <c r="C3" t="s">
        <v>6</v>
      </c>
      <c r="F3" s="1">
        <v>0.39763779500000002</v>
      </c>
      <c r="G3" t="s">
        <v>6</v>
      </c>
      <c r="J3" s="1">
        <v>0.62925352999999995</v>
      </c>
      <c r="K3" t="s">
        <v>6</v>
      </c>
      <c r="N3" s="1">
        <v>0.393238052</v>
      </c>
      <c r="O3" t="s">
        <v>6</v>
      </c>
    </row>
    <row r="4" spans="1:22" x14ac:dyDescent="0.2">
      <c r="B4" s="1">
        <v>0.39227495200000001</v>
      </c>
      <c r="F4" s="1">
        <v>0.39636070800000001</v>
      </c>
      <c r="J4" s="1">
        <v>0.62924026399999999</v>
      </c>
      <c r="N4" s="1">
        <v>0.39898466500000002</v>
      </c>
    </row>
    <row r="5" spans="1:22" x14ac:dyDescent="0.2">
      <c r="B5" s="1">
        <v>0.39225367100000003</v>
      </c>
      <c r="F5" s="1">
        <v>0.39227495200000001</v>
      </c>
      <c r="J5" s="1">
        <v>0.63333941999999999</v>
      </c>
      <c r="N5" s="1">
        <v>0.393700787</v>
      </c>
    </row>
    <row r="6" spans="1:22" x14ac:dyDescent="0.2">
      <c r="A6" t="s">
        <v>2</v>
      </c>
      <c r="B6" s="1">
        <f>AVERAGE(B3:B5)</f>
        <v>0.39360150300000002</v>
      </c>
      <c r="C6" t="s">
        <v>6</v>
      </c>
      <c r="E6" t="s">
        <v>2</v>
      </c>
      <c r="F6" s="1">
        <f>AVERAGE(F3:F5)</f>
        <v>0.39542448499999999</v>
      </c>
      <c r="G6" t="s">
        <v>6</v>
      </c>
      <c r="I6" t="s">
        <v>2</v>
      </c>
      <c r="J6" s="1">
        <f>AVERAGE(J3:J5)</f>
        <v>0.63061107133333338</v>
      </c>
      <c r="K6" t="s">
        <v>6</v>
      </c>
      <c r="M6" t="s">
        <v>2</v>
      </c>
      <c r="N6" s="1">
        <f>AVERAGE(N3:N5)</f>
        <v>0.39530783466666669</v>
      </c>
      <c r="O6" t="s">
        <v>6</v>
      </c>
      <c r="S6" t="s">
        <v>18</v>
      </c>
      <c r="U6" t="s">
        <v>19</v>
      </c>
    </row>
    <row r="7" spans="1:22" x14ac:dyDescent="0.2">
      <c r="A7" t="s">
        <v>3</v>
      </c>
      <c r="B7" s="1">
        <f>STDEV(B3:B5)</f>
        <v>2.3161080594948525E-3</v>
      </c>
      <c r="C7" t="s">
        <v>6</v>
      </c>
      <c r="E7" t="s">
        <v>3</v>
      </c>
      <c r="F7" s="1">
        <f>STDEV(F3:F5)</f>
        <v>2.8013222574275543E-3</v>
      </c>
      <c r="G7" t="s">
        <v>6</v>
      </c>
      <c r="I7" t="s">
        <v>3</v>
      </c>
      <c r="J7" s="1">
        <f>STDEV(J3:J5)</f>
        <v>2.3628285659068396E-3</v>
      </c>
      <c r="K7" t="s">
        <v>6</v>
      </c>
      <c r="M7" t="s">
        <v>3</v>
      </c>
      <c r="N7" s="1">
        <f>STDEV(N3:N5)</f>
        <v>3.1926230430707582E-3</v>
      </c>
      <c r="O7" t="s">
        <v>6</v>
      </c>
      <c r="R7" s="7">
        <v>0.1</v>
      </c>
      <c r="S7" s="3">
        <f>B52</f>
        <v>141.26900694120314</v>
      </c>
      <c r="T7" s="3">
        <f>C52</f>
        <v>4.2588497526128801</v>
      </c>
      <c r="U7" s="8">
        <f>B53</f>
        <v>1.9842511034693813E-3</v>
      </c>
      <c r="V7" s="8">
        <f>C53</f>
        <v>1.2517979601229526E-5</v>
      </c>
    </row>
    <row r="8" spans="1:22" x14ac:dyDescent="0.2">
      <c r="A8" t="s">
        <v>9</v>
      </c>
      <c r="B8" s="1">
        <f>B7/B6</f>
        <v>5.8843984127135117E-3</v>
      </c>
      <c r="C8" t="s">
        <v>10</v>
      </c>
      <c r="E8" t="s">
        <v>9</v>
      </c>
      <c r="F8" s="1">
        <f>F7/F6</f>
        <v>7.0843419254312343E-3</v>
      </c>
      <c r="G8" t="s">
        <v>10</v>
      </c>
      <c r="I8" t="s">
        <v>9</v>
      </c>
      <c r="J8" s="1">
        <f>J7/J6</f>
        <v>3.74688722307236E-3</v>
      </c>
      <c r="K8" t="s">
        <v>10</v>
      </c>
      <c r="M8" t="s">
        <v>9</v>
      </c>
      <c r="N8" s="1">
        <f>N7/N6</f>
        <v>8.0762958967480532E-3</v>
      </c>
      <c r="O8" t="s">
        <v>10</v>
      </c>
      <c r="R8" s="7">
        <v>0.2</v>
      </c>
      <c r="S8" s="3">
        <f>F52</f>
        <v>139.19498864618868</v>
      </c>
      <c r="T8" s="3">
        <f>G52</f>
        <v>4.583872469886547</v>
      </c>
      <c r="U8" s="8">
        <f>F53</f>
        <v>1.9894539918869861E-3</v>
      </c>
      <c r="V8" s="8">
        <f>G53</f>
        <v>9.3210376932942284E-6</v>
      </c>
    </row>
    <row r="9" spans="1:22" x14ac:dyDescent="0.2">
      <c r="A9" t="s">
        <v>11</v>
      </c>
      <c r="B9" s="3">
        <f>B2/B6</f>
        <v>254.06407048196661</v>
      </c>
      <c r="C9" t="s">
        <v>12</v>
      </c>
      <c r="E9" t="s">
        <v>11</v>
      </c>
      <c r="F9" s="3">
        <f>F2/F6</f>
        <v>252.89278684904906</v>
      </c>
      <c r="G9" t="s">
        <v>12</v>
      </c>
      <c r="I9" t="s">
        <v>11</v>
      </c>
      <c r="J9" s="3">
        <f>J2/J6</f>
        <v>317.15269377863876</v>
      </c>
      <c r="K9" t="s">
        <v>12</v>
      </c>
      <c r="M9" t="s">
        <v>11</v>
      </c>
      <c r="N9" s="3">
        <f>N2/N6</f>
        <v>252.96741230621564</v>
      </c>
      <c r="O9" t="s">
        <v>12</v>
      </c>
      <c r="R9" s="7">
        <v>0.4</v>
      </c>
      <c r="S9" s="3">
        <f>J52</f>
        <v>0</v>
      </c>
      <c r="T9" s="3">
        <f>K52</f>
        <v>144.27799999999999</v>
      </c>
      <c r="U9" s="8">
        <f>J65</f>
        <v>2.0531976176908356E-3</v>
      </c>
      <c r="V9" s="8">
        <f>K65</f>
        <v>9.4738437343389381E-5</v>
      </c>
    </row>
    <row r="10" spans="1:22" x14ac:dyDescent="0.2">
      <c r="B10" s="1"/>
      <c r="F10" s="1"/>
      <c r="J10" s="1"/>
      <c r="N10" s="1"/>
      <c r="R10" s="7">
        <v>0.6</v>
      </c>
      <c r="S10" s="3">
        <f>N52</f>
        <v>142.3438322534081</v>
      </c>
      <c r="T10" s="3">
        <f>O52</f>
        <v>7.036096149365461</v>
      </c>
      <c r="U10" s="8">
        <f>N53</f>
        <v>2.0646768750304779E-3</v>
      </c>
      <c r="V10" s="8">
        <f>O53</f>
        <v>2.0582847318220657E-5</v>
      </c>
    </row>
    <row r="11" spans="1:22" x14ac:dyDescent="0.2">
      <c r="A11" t="s">
        <v>0</v>
      </c>
      <c r="B11" t="s">
        <v>6</v>
      </c>
      <c r="C11" t="s">
        <v>7</v>
      </c>
      <c r="E11" t="s">
        <v>0</v>
      </c>
      <c r="F11" t="s">
        <v>6</v>
      </c>
      <c r="G11" t="s">
        <v>7</v>
      </c>
      <c r="I11" t="s">
        <v>0</v>
      </c>
      <c r="J11" t="s">
        <v>6</v>
      </c>
      <c r="K11" t="s">
        <v>7</v>
      </c>
      <c r="M11" t="s">
        <v>0</v>
      </c>
      <c r="N11" t="s">
        <v>6</v>
      </c>
      <c r="O11" t="s">
        <v>7</v>
      </c>
    </row>
    <row r="12" spans="1:22" x14ac:dyDescent="0.2">
      <c r="A12">
        <v>1</v>
      </c>
      <c r="B12" s="1">
        <v>3.5926160970000001</v>
      </c>
      <c r="C12" s="3">
        <f>$B$9*B12</f>
        <v>912.75466928285584</v>
      </c>
      <c r="E12">
        <v>1</v>
      </c>
      <c r="F12" s="1">
        <v>3.5886127249999999</v>
      </c>
      <c r="G12" s="3">
        <f>$F$9*F12</f>
        <v>907.53427294721007</v>
      </c>
      <c r="I12">
        <v>1</v>
      </c>
      <c r="J12" s="1"/>
      <c r="K12">
        <v>923.70249999999999</v>
      </c>
      <c r="M12">
        <v>1</v>
      </c>
      <c r="N12" s="1">
        <v>3.7309542800000002</v>
      </c>
      <c r="O12" s="3">
        <f>$N$9*N12</f>
        <v>943.80984964439995</v>
      </c>
    </row>
    <row r="13" spans="1:22" x14ac:dyDescent="0.2">
      <c r="A13">
        <v>2</v>
      </c>
      <c r="B13" s="1">
        <v>3.6240048109999998</v>
      </c>
      <c r="C13" s="3">
        <f t="shared" ref="C13:C27" si="0">$B$9*B13</f>
        <v>920.72941372888999</v>
      </c>
      <c r="E13">
        <v>2</v>
      </c>
      <c r="F13" s="1">
        <v>3.614195096</v>
      </c>
      <c r="G13" s="3">
        <f t="shared" ref="G13:G27" si="1">$F$9*F13</f>
        <v>914.00387004360641</v>
      </c>
      <c r="I13">
        <v>2</v>
      </c>
      <c r="J13" s="1"/>
      <c r="K13">
        <v>910.61175000000003</v>
      </c>
      <c r="M13">
        <v>2</v>
      </c>
      <c r="N13" s="1">
        <v>3.7020418190000002</v>
      </c>
      <c r="O13" s="3">
        <f t="shared" ref="O13:O27" si="2">$N$9*N13</f>
        <v>936.49593920182554</v>
      </c>
    </row>
    <row r="14" spans="1:22" x14ac:dyDescent="0.2">
      <c r="A14">
        <v>3</v>
      </c>
      <c r="B14" s="1">
        <v>3.56863844</v>
      </c>
      <c r="C14" s="3">
        <f t="shared" si="0"/>
        <v>906.66280814481536</v>
      </c>
      <c r="E14">
        <v>3</v>
      </c>
      <c r="F14" s="1">
        <v>3.632882827</v>
      </c>
      <c r="G14" s="3">
        <f t="shared" si="1"/>
        <v>918.7298624160818</v>
      </c>
      <c r="I14">
        <v>3</v>
      </c>
      <c r="J14" s="1"/>
      <c r="K14">
        <v>950.61950000000002</v>
      </c>
      <c r="M14">
        <v>3</v>
      </c>
      <c r="N14" s="1">
        <v>3.7547232149999998</v>
      </c>
      <c r="O14" s="3">
        <f t="shared" si="2"/>
        <v>949.82261562462452</v>
      </c>
    </row>
    <row r="15" spans="1:22" x14ac:dyDescent="0.2">
      <c r="A15">
        <v>4</v>
      </c>
      <c r="B15" s="1">
        <v>3.596830856</v>
      </c>
      <c r="C15" s="3">
        <f t="shared" si="0"/>
        <v>913.82548811049628</v>
      </c>
      <c r="E15">
        <v>4</v>
      </c>
      <c r="F15" s="1">
        <v>3.6038329189999998</v>
      </c>
      <c r="G15" s="3">
        <f t="shared" si="1"/>
        <v>911.38335022425326</v>
      </c>
      <c r="I15">
        <v>4</v>
      </c>
      <c r="J15" s="1"/>
      <c r="K15">
        <v>893.67499999999995</v>
      </c>
      <c r="M15">
        <v>4</v>
      </c>
      <c r="N15" s="1">
        <v>3.7547232149999998</v>
      </c>
      <c r="O15" s="3">
        <f t="shared" si="2"/>
        <v>949.82261562462452</v>
      </c>
    </row>
    <row r="16" spans="1:22" x14ac:dyDescent="0.2">
      <c r="A16">
        <v>5</v>
      </c>
      <c r="B16" s="1">
        <v>3.6120117980000002</v>
      </c>
      <c r="C16" s="3">
        <f t="shared" si="0"/>
        <v>917.68242002876696</v>
      </c>
      <c r="E16">
        <v>5</v>
      </c>
      <c r="F16" s="1">
        <v>3.543426857</v>
      </c>
      <c r="G16" s="3">
        <f t="shared" si="1"/>
        <v>896.10709286249687</v>
      </c>
      <c r="I16">
        <v>5</v>
      </c>
      <c r="J16" s="1"/>
      <c r="M16">
        <v>5</v>
      </c>
      <c r="N16" s="1">
        <v>3.7385722110000001</v>
      </c>
      <c r="O16" s="3">
        <f t="shared" si="2"/>
        <v>945.7369379365972</v>
      </c>
    </row>
    <row r="17" spans="1:15" x14ac:dyDescent="0.2">
      <c r="A17">
        <v>6</v>
      </c>
      <c r="B17" s="1">
        <v>3.6251264019999998</v>
      </c>
      <c r="C17" s="3">
        <f t="shared" si="0"/>
        <v>921.01436970376596</v>
      </c>
      <c r="E17">
        <v>6</v>
      </c>
      <c r="F17" s="1">
        <v>3.5984045170000001</v>
      </c>
      <c r="G17" s="3">
        <f t="shared" si="1"/>
        <v>910.0105465143364</v>
      </c>
      <c r="I17">
        <v>6</v>
      </c>
      <c r="J17" s="1"/>
      <c r="M17">
        <v>6</v>
      </c>
      <c r="N17" s="1">
        <v>3.7385722110000001</v>
      </c>
      <c r="O17" s="3">
        <f t="shared" si="2"/>
        <v>945.7369379365972</v>
      </c>
    </row>
    <row r="18" spans="1:15" x14ac:dyDescent="0.2">
      <c r="A18">
        <v>7</v>
      </c>
      <c r="B18" s="1">
        <v>3.5928577380000002</v>
      </c>
      <c r="C18" s="3">
        <f t="shared" si="0"/>
        <v>912.81606157891122</v>
      </c>
      <c r="E18">
        <v>7</v>
      </c>
      <c r="F18" s="1">
        <v>3.6232508999999999</v>
      </c>
      <c r="G18" s="3">
        <f t="shared" si="1"/>
        <v>916.29401755432514</v>
      </c>
      <c r="I18">
        <v>7</v>
      </c>
      <c r="J18" s="1"/>
      <c r="M18">
        <v>7</v>
      </c>
      <c r="N18" s="1">
        <v>3.6980463029999999</v>
      </c>
      <c r="O18" s="3">
        <f t="shared" si="2"/>
        <v>935.48520385847746</v>
      </c>
    </row>
    <row r="19" spans="1:15" x14ac:dyDescent="0.2">
      <c r="A19">
        <v>8</v>
      </c>
      <c r="B19" s="1">
        <v>3.588417325</v>
      </c>
      <c r="C19" s="3">
        <f t="shared" si="0"/>
        <v>911.68791217751004</v>
      </c>
      <c r="E19">
        <v>8</v>
      </c>
      <c r="F19" s="1">
        <v>3.5910960460000001</v>
      </c>
      <c r="G19" s="3">
        <f t="shared" si="1"/>
        <v>908.1622869155409</v>
      </c>
      <c r="I19">
        <v>8</v>
      </c>
      <c r="J19" s="1"/>
      <c r="M19">
        <v>8</v>
      </c>
      <c r="N19" s="1">
        <v>3.7146850979999999</v>
      </c>
      <c r="O19" s="3">
        <f t="shared" si="2"/>
        <v>939.69427677352098</v>
      </c>
    </row>
    <row r="20" spans="1:15" x14ac:dyDescent="0.2">
      <c r="A20">
        <v>9</v>
      </c>
      <c r="B20" s="1">
        <v>3.5894616639999999</v>
      </c>
      <c r="C20" s="3">
        <f t="shared" si="0"/>
        <v>911.95324119481313</v>
      </c>
      <c r="E20">
        <v>9</v>
      </c>
      <c r="F20" s="1">
        <v>3.604340155</v>
      </c>
      <c r="G20" s="3">
        <f t="shared" si="1"/>
        <v>911.51162654988343</v>
      </c>
      <c r="I20">
        <v>9</v>
      </c>
      <c r="J20" s="1"/>
      <c r="M20">
        <v>9</v>
      </c>
      <c r="N20" s="1">
        <v>3.658796417</v>
      </c>
      <c r="O20" s="3">
        <f t="shared" si="2"/>
        <v>925.55626176374346</v>
      </c>
    </row>
    <row r="21" spans="1:15" x14ac:dyDescent="0.2">
      <c r="A21">
        <v>10</v>
      </c>
      <c r="B21" s="1">
        <v>3.6162178009999999</v>
      </c>
      <c r="C21" s="3">
        <f t="shared" si="0"/>
        <v>918.75101427140623</v>
      </c>
      <c r="E21">
        <v>10</v>
      </c>
      <c r="F21" s="1">
        <v>3.6107682300000001</v>
      </c>
      <c r="G21" s="3">
        <f t="shared" si="1"/>
        <v>913.13724035070823</v>
      </c>
      <c r="I21">
        <v>10</v>
      </c>
      <c r="J21" s="1"/>
      <c r="M21">
        <v>10</v>
      </c>
      <c r="N21" s="1">
        <v>3.7279434029999998</v>
      </c>
      <c r="O21" s="3">
        <f t="shared" si="2"/>
        <v>943.04819588093756</v>
      </c>
    </row>
    <row r="22" spans="1:15" x14ac:dyDescent="0.2">
      <c r="A22">
        <v>11</v>
      </c>
      <c r="B22" s="1">
        <v>3.5721524599999999</v>
      </c>
      <c r="C22" s="3">
        <f t="shared" si="0"/>
        <v>907.55559436977035</v>
      </c>
      <c r="E22">
        <v>11</v>
      </c>
      <c r="F22" s="1">
        <v>3.598354515</v>
      </c>
      <c r="G22" s="3">
        <f t="shared" si="1"/>
        <v>909.99790136920831</v>
      </c>
      <c r="I22">
        <v>11</v>
      </c>
      <c r="J22" s="1"/>
      <c r="M22">
        <v>11</v>
      </c>
      <c r="N22" s="1">
        <v>3.7279803610000002</v>
      </c>
      <c r="O22" s="3">
        <f t="shared" si="2"/>
        <v>943.05754505056166</v>
      </c>
    </row>
    <row r="23" spans="1:15" x14ac:dyDescent="0.2">
      <c r="A23">
        <v>12</v>
      </c>
      <c r="B23" s="1">
        <v>3.6073427370000002</v>
      </c>
      <c r="C23" s="3">
        <f t="shared" si="0"/>
        <v>916.49617938577842</v>
      </c>
      <c r="E23">
        <v>12</v>
      </c>
      <c r="F23" s="1">
        <v>3.6375581170000002</v>
      </c>
      <c r="G23" s="3">
        <f t="shared" si="1"/>
        <v>919.91220953350933</v>
      </c>
      <c r="I23">
        <v>12</v>
      </c>
      <c r="J23" s="1"/>
      <c r="M23">
        <v>12</v>
      </c>
      <c r="N23" s="1">
        <v>3.7633988029999998</v>
      </c>
      <c r="O23" s="3">
        <f t="shared" si="2"/>
        <v>952.01725667121934</v>
      </c>
    </row>
    <row r="24" spans="1:15" x14ac:dyDescent="0.2">
      <c r="A24">
        <v>13</v>
      </c>
      <c r="B24" s="1">
        <v>3.6184539280000001</v>
      </c>
      <c r="C24" s="3">
        <f t="shared" si="0"/>
        <v>919.31913379914101</v>
      </c>
      <c r="E24">
        <v>13</v>
      </c>
      <c r="F24" s="1">
        <v>3.6088673789999999</v>
      </c>
      <c r="G24" s="3">
        <f t="shared" si="1"/>
        <v>912.6565288439333</v>
      </c>
      <c r="I24">
        <v>13</v>
      </c>
      <c r="J24" s="1"/>
      <c r="M24">
        <v>13</v>
      </c>
      <c r="N24" s="1">
        <v>3.668059526</v>
      </c>
      <c r="O24" s="3">
        <f t="shared" si="2"/>
        <v>927.89952647738392</v>
      </c>
    </row>
    <row r="25" spans="1:15" x14ac:dyDescent="0.2">
      <c r="A25">
        <v>14</v>
      </c>
      <c r="B25" s="1">
        <v>3.5937869720000002</v>
      </c>
      <c r="C25" s="3">
        <f t="shared" si="0"/>
        <v>913.05214655138138</v>
      </c>
      <c r="E25">
        <v>14</v>
      </c>
      <c r="F25" s="1">
        <v>3.6467705129999999</v>
      </c>
      <c r="G25" s="3">
        <f t="shared" si="1"/>
        <v>922.24195803150621</v>
      </c>
      <c r="I25">
        <v>14</v>
      </c>
      <c r="J25" s="1"/>
      <c r="M25">
        <v>14</v>
      </c>
      <c r="N25" s="1">
        <v>3.7134646330000001</v>
      </c>
      <c r="O25" s="3">
        <f t="shared" si="2"/>
        <v>939.38553890066078</v>
      </c>
    </row>
    <row r="26" spans="1:15" x14ac:dyDescent="0.2">
      <c r="A26">
        <v>15</v>
      </c>
      <c r="B26" s="1">
        <v>3.5743530990000001</v>
      </c>
      <c r="C26" s="3">
        <f t="shared" si="0"/>
        <v>908.11469767177175</v>
      </c>
      <c r="E26">
        <v>15</v>
      </c>
      <c r="F26" s="1">
        <v>3.5930083310000001</v>
      </c>
      <c r="G26" s="3">
        <f t="shared" si="1"/>
        <v>908.64588999844057</v>
      </c>
      <c r="I26">
        <v>15</v>
      </c>
      <c r="J26" s="1"/>
      <c r="M26">
        <v>15</v>
      </c>
      <c r="N26" s="1">
        <v>3.7406759319999998</v>
      </c>
      <c r="O26" s="3">
        <f t="shared" si="2"/>
        <v>946.26911079418142</v>
      </c>
    </row>
    <row r="27" spans="1:15" x14ac:dyDescent="0.2">
      <c r="A27">
        <v>16</v>
      </c>
      <c r="B27" s="1">
        <v>3.5971279090000001</v>
      </c>
      <c r="C27" s="3">
        <f t="shared" si="0"/>
        <v>913.90095860482518</v>
      </c>
      <c r="E27">
        <v>16</v>
      </c>
      <c r="F27" s="1">
        <v>3.5830083309999998</v>
      </c>
      <c r="G27" s="3">
        <f t="shared" si="1"/>
        <v>906.11696212995002</v>
      </c>
      <c r="I27">
        <v>16</v>
      </c>
      <c r="J27" s="1"/>
      <c r="M27">
        <v>16</v>
      </c>
      <c r="N27" s="1">
        <v>3.7415008869999999</v>
      </c>
      <c r="O27" s="3">
        <f t="shared" si="2"/>
        <v>946.4777975258005</v>
      </c>
    </row>
    <row r="28" spans="1:15" x14ac:dyDescent="0.2">
      <c r="B28" s="2" t="s">
        <v>13</v>
      </c>
      <c r="C28" s="4">
        <f>AVERAGE(C12:C27)</f>
        <v>914.14475678780616</v>
      </c>
      <c r="F28" s="2" t="s">
        <v>13</v>
      </c>
      <c r="G28" s="4">
        <f>AVERAGE(G12:G27)</f>
        <v>911.65285101781194</v>
      </c>
      <c r="J28" s="2" t="s">
        <v>13</v>
      </c>
      <c r="K28" s="4">
        <f>AVERAGE(K12:K27)</f>
        <v>919.65218750000008</v>
      </c>
      <c r="N28" s="2" t="s">
        <v>13</v>
      </c>
      <c r="O28" s="4">
        <f>AVERAGE(O12:O27)</f>
        <v>941.89472560407228</v>
      </c>
    </row>
    <row r="29" spans="1:15" x14ac:dyDescent="0.2">
      <c r="C29" s="3">
        <f>STDEV(C12:C27)</f>
        <v>4.5331028431073772</v>
      </c>
      <c r="G29" s="3">
        <f>STDEV(G12:G27)</f>
        <v>6.2007664925057862</v>
      </c>
      <c r="K29" s="3">
        <f>STDEV(K12:K27)</f>
        <v>24.027229382666921</v>
      </c>
      <c r="O29" s="3">
        <f>STDEV(O12:O27)</f>
        <v>7.5204685115297627</v>
      </c>
    </row>
    <row r="31" spans="1:15" x14ac:dyDescent="0.2">
      <c r="A31" t="s">
        <v>8</v>
      </c>
      <c r="B31" t="s">
        <v>6</v>
      </c>
      <c r="C31" t="s">
        <v>7</v>
      </c>
      <c r="E31" t="s">
        <v>8</v>
      </c>
      <c r="F31" t="s">
        <v>6</v>
      </c>
      <c r="G31" t="s">
        <v>7</v>
      </c>
      <c r="I31" t="s">
        <v>8</v>
      </c>
      <c r="J31" t="s">
        <v>6</v>
      </c>
      <c r="K31" t="s">
        <v>7</v>
      </c>
      <c r="M31" t="s">
        <v>8</v>
      </c>
      <c r="N31" t="s">
        <v>6</v>
      </c>
      <c r="O31" t="s">
        <v>7</v>
      </c>
    </row>
    <row r="32" spans="1:15" x14ac:dyDescent="0.2">
      <c r="A32">
        <v>1</v>
      </c>
      <c r="B32" s="1">
        <v>2.4861676670000001</v>
      </c>
      <c r="C32" s="3">
        <f>$B$9*B32</f>
        <v>631.64587737867453</v>
      </c>
      <c r="E32">
        <v>1</v>
      </c>
      <c r="F32" s="1">
        <v>2.5000848599999999</v>
      </c>
      <c r="G32" s="3">
        <f>$F$9*F32</f>
        <v>632.25342760451463</v>
      </c>
      <c r="I32">
        <v>1</v>
      </c>
      <c r="J32" s="1"/>
      <c r="K32" s="9">
        <v>610.66399999999999</v>
      </c>
      <c r="M32">
        <v>1</v>
      </c>
      <c r="N32" s="1">
        <v>2.571637752</v>
      </c>
      <c r="O32" s="3">
        <f>$N$9*N32</f>
        <v>650.54054751241347</v>
      </c>
    </row>
    <row r="33" spans="1:15" x14ac:dyDescent="0.2">
      <c r="A33">
        <v>2</v>
      </c>
      <c r="B33" s="1">
        <v>2.472839134</v>
      </c>
      <c r="C33" s="3">
        <f t="shared" ref="C33:C47" si="3">$B$9*B33</f>
        <v>628.25957603114125</v>
      </c>
      <c r="E33">
        <v>2</v>
      </c>
      <c r="F33" s="1">
        <v>2.5130079539999999</v>
      </c>
      <c r="G33" s="3">
        <f t="shared" ref="G33:G47" si="4">$F$9*F33</f>
        <v>635.52158486088683</v>
      </c>
      <c r="I33">
        <v>2</v>
      </c>
      <c r="J33" s="1"/>
      <c r="K33" s="9">
        <v>682.75</v>
      </c>
      <c r="M33">
        <v>2</v>
      </c>
      <c r="N33" s="1">
        <v>2.6373238369999998</v>
      </c>
      <c r="O33" s="3">
        <f t="shared" ref="O33:O47" si="5">$N$9*N33</f>
        <v>667.1569864593896</v>
      </c>
    </row>
    <row r="34" spans="1:15" x14ac:dyDescent="0.2">
      <c r="A34">
        <v>3</v>
      </c>
      <c r="B34" s="1">
        <v>2.4871646799999998</v>
      </c>
      <c r="C34" s="3">
        <f t="shared" si="3"/>
        <v>631.89918255977784</v>
      </c>
      <c r="E34">
        <v>3</v>
      </c>
      <c r="F34" s="1">
        <v>2.5150931509999999</v>
      </c>
      <c r="G34" s="3">
        <f t="shared" si="4"/>
        <v>636.04891614134613</v>
      </c>
      <c r="I34">
        <v>3</v>
      </c>
      <c r="J34" s="1"/>
      <c r="K34" s="9">
        <v>648.08349999999996</v>
      </c>
      <c r="M34">
        <v>3</v>
      </c>
      <c r="N34" s="1">
        <v>2.604616289</v>
      </c>
      <c r="O34" s="3">
        <f t="shared" si="5"/>
        <v>658.8830426789483</v>
      </c>
    </row>
    <row r="35" spans="1:15" x14ac:dyDescent="0.2">
      <c r="A35">
        <v>4</v>
      </c>
      <c r="B35" s="1">
        <v>2.489167567</v>
      </c>
      <c r="C35" s="3">
        <f t="shared" si="3"/>
        <v>632.40804418371329</v>
      </c>
      <c r="E35">
        <v>4</v>
      </c>
      <c r="F35" s="1">
        <v>2.4799999640000001</v>
      </c>
      <c r="G35" s="3">
        <f t="shared" si="4"/>
        <v>627.1741022815014</v>
      </c>
      <c r="I35">
        <v>4</v>
      </c>
      <c r="J35" s="1"/>
      <c r="K35">
        <v>682.26700000000005</v>
      </c>
      <c r="M35">
        <v>4</v>
      </c>
      <c r="N35" s="1">
        <v>2.604616289</v>
      </c>
      <c r="O35" s="3">
        <f t="shared" si="5"/>
        <v>658.8830426789483</v>
      </c>
    </row>
    <row r="36" spans="1:15" x14ac:dyDescent="0.2">
      <c r="A36">
        <v>5</v>
      </c>
      <c r="B36" s="1">
        <v>2.5170041699999999</v>
      </c>
      <c r="C36" s="3">
        <f t="shared" si="3"/>
        <v>639.48032485028386</v>
      </c>
      <c r="E36">
        <v>5</v>
      </c>
      <c r="F36" s="1">
        <v>2.5085794730000002</v>
      </c>
      <c r="G36" s="3">
        <f t="shared" si="4"/>
        <v>634.40165395928886</v>
      </c>
      <c r="I36">
        <v>5</v>
      </c>
      <c r="J36" s="1"/>
      <c r="K36">
        <v>644.00099999999998</v>
      </c>
      <c r="M36">
        <v>5</v>
      </c>
      <c r="N36" s="1">
        <v>2.6251967980000002</v>
      </c>
      <c r="O36" s="3">
        <f t="shared" si="5"/>
        <v>664.08924078462314</v>
      </c>
    </row>
    <row r="37" spans="1:15" x14ac:dyDescent="0.2">
      <c r="A37">
        <v>6</v>
      </c>
      <c r="B37" s="1">
        <v>2.4760069009999999</v>
      </c>
      <c r="C37" s="3">
        <f t="shared" si="3"/>
        <v>629.06439180949974</v>
      </c>
      <c r="E37">
        <v>6</v>
      </c>
      <c r="F37" s="1">
        <v>2.4910602759999998</v>
      </c>
      <c r="G37" s="3">
        <f t="shared" si="4"/>
        <v>629.97117540660122</v>
      </c>
      <c r="I37">
        <v>6</v>
      </c>
      <c r="J37" s="1"/>
      <c r="K37" s="3"/>
      <c r="M37">
        <v>6</v>
      </c>
      <c r="N37" s="1">
        <v>2.6038967820000001</v>
      </c>
      <c r="O37" s="3">
        <f t="shared" si="5"/>
        <v>658.70103085502205</v>
      </c>
    </row>
    <row r="38" spans="1:15" x14ac:dyDescent="0.2">
      <c r="A38">
        <v>7</v>
      </c>
      <c r="B38" s="1">
        <v>2.4550220650000001</v>
      </c>
      <c r="C38" s="3">
        <f t="shared" si="3"/>
        <v>623.73289895694325</v>
      </c>
      <c r="E38">
        <v>7</v>
      </c>
      <c r="F38" s="1">
        <v>2.5093679949999999</v>
      </c>
      <c r="G38" s="3">
        <f t="shared" si="4"/>
        <v>634.60106548536055</v>
      </c>
      <c r="I38">
        <v>7</v>
      </c>
      <c r="J38" s="1"/>
      <c r="K38" s="3"/>
      <c r="M38">
        <v>7</v>
      </c>
      <c r="N38" s="1">
        <v>2.5480955170000001</v>
      </c>
      <c r="O38" s="3">
        <f t="shared" si="5"/>
        <v>644.58512924455874</v>
      </c>
    </row>
    <row r="39" spans="1:15" x14ac:dyDescent="0.2">
      <c r="A39">
        <v>8</v>
      </c>
      <c r="B39" s="1">
        <v>2.4769540819999998</v>
      </c>
      <c r="C39" s="3">
        <f t="shared" si="3"/>
        <v>629.30503646984289</v>
      </c>
      <c r="E39">
        <v>8</v>
      </c>
      <c r="F39" s="1">
        <v>2.4934229640000001</v>
      </c>
      <c r="G39" s="3">
        <f t="shared" si="4"/>
        <v>630.56868215937618</v>
      </c>
      <c r="I39">
        <v>8</v>
      </c>
      <c r="J39" s="1"/>
      <c r="K39" s="3"/>
      <c r="M39">
        <v>8</v>
      </c>
      <c r="N39" s="1">
        <v>2.5480955170000001</v>
      </c>
      <c r="O39" s="3">
        <f t="shared" si="5"/>
        <v>644.58512924455874</v>
      </c>
    </row>
    <row r="40" spans="1:15" x14ac:dyDescent="0.2">
      <c r="A40">
        <v>9</v>
      </c>
      <c r="B40" s="1">
        <v>2.4914436009999998</v>
      </c>
      <c r="C40" s="3">
        <f t="shared" si="3"/>
        <v>632.98630264630867</v>
      </c>
      <c r="E40">
        <v>9</v>
      </c>
      <c r="F40" s="1">
        <v>2.5136224029999998</v>
      </c>
      <c r="G40" s="3">
        <f t="shared" si="4"/>
        <v>635.67697458087343</v>
      </c>
      <c r="I40">
        <v>9</v>
      </c>
      <c r="J40" s="1"/>
      <c r="K40" s="3"/>
      <c r="M40">
        <v>9</v>
      </c>
      <c r="N40" s="1">
        <v>2.5972371949999999</v>
      </c>
      <c r="O40" s="3">
        <f t="shared" si="5"/>
        <v>657.01637236460397</v>
      </c>
    </row>
    <row r="41" spans="1:15" x14ac:dyDescent="0.2">
      <c r="A41">
        <v>10</v>
      </c>
      <c r="B41" s="1">
        <v>2.491956176</v>
      </c>
      <c r="C41" s="3">
        <f t="shared" si="3"/>
        <v>633.11652953723603</v>
      </c>
      <c r="E41">
        <v>10</v>
      </c>
      <c r="F41" s="1">
        <v>2.49455428</v>
      </c>
      <c r="G41" s="3">
        <f t="shared" si="4"/>
        <v>630.85478381542305</v>
      </c>
      <c r="I41">
        <v>10</v>
      </c>
      <c r="J41" s="1"/>
      <c r="K41" s="3"/>
      <c r="M41">
        <v>10</v>
      </c>
      <c r="N41" s="1">
        <v>2.6180967509999999</v>
      </c>
      <c r="O41" s="3">
        <f t="shared" si="5"/>
        <v>662.29316026778054</v>
      </c>
    </row>
    <row r="42" spans="1:15" x14ac:dyDescent="0.2">
      <c r="A42">
        <v>11</v>
      </c>
      <c r="B42" s="1">
        <v>2.4839136850000001</v>
      </c>
      <c r="C42" s="3">
        <f t="shared" si="3"/>
        <v>631.07322153696146</v>
      </c>
      <c r="E42">
        <v>11</v>
      </c>
      <c r="F42" s="1">
        <v>2.5025559039999998</v>
      </c>
      <c r="G42" s="3">
        <f t="shared" si="4"/>
        <v>632.87833680810127</v>
      </c>
      <c r="I42">
        <v>11</v>
      </c>
      <c r="J42" s="1"/>
      <c r="K42" s="3"/>
      <c r="M42">
        <v>11</v>
      </c>
      <c r="N42" s="1">
        <v>2.610523546</v>
      </c>
      <c r="O42" s="3">
        <f t="shared" si="5"/>
        <v>660.37738619606614</v>
      </c>
    </row>
    <row r="43" spans="1:15" x14ac:dyDescent="0.2">
      <c r="A43">
        <v>12</v>
      </c>
      <c r="B43" s="1">
        <v>2.4597064899999999</v>
      </c>
      <c r="C43" s="3">
        <f t="shared" si="3"/>
        <v>624.92304304031063</v>
      </c>
      <c r="E43">
        <v>12</v>
      </c>
      <c r="F43" s="1">
        <v>2.5044731570000001</v>
      </c>
      <c r="G43" s="3">
        <f t="shared" si="4"/>
        <v>633.36319626236605</v>
      </c>
      <c r="I43">
        <v>12</v>
      </c>
      <c r="J43" s="1"/>
      <c r="K43" s="3"/>
      <c r="M43">
        <v>12</v>
      </c>
      <c r="N43" s="1">
        <v>2.5909912479999999</v>
      </c>
      <c r="O43" s="3">
        <f t="shared" si="5"/>
        <v>655.43635131461224</v>
      </c>
    </row>
    <row r="44" spans="1:15" x14ac:dyDescent="0.2">
      <c r="A44">
        <v>13</v>
      </c>
      <c r="B44" s="1">
        <v>2.5072447420000001</v>
      </c>
      <c r="C44" s="3">
        <f t="shared" si="3"/>
        <v>637.00080484702823</v>
      </c>
      <c r="E44">
        <v>13</v>
      </c>
      <c r="F44" s="1">
        <v>2.528951631</v>
      </c>
      <c r="G44" s="3">
        <f t="shared" si="4"/>
        <v>639.55362577003791</v>
      </c>
      <c r="I44">
        <v>13</v>
      </c>
      <c r="J44" s="1"/>
      <c r="K44" s="3"/>
      <c r="M44">
        <v>13</v>
      </c>
      <c r="N44" s="1">
        <v>2.6090559070000001</v>
      </c>
      <c r="O44" s="3">
        <f t="shared" si="5"/>
        <v>660.00612135603637</v>
      </c>
    </row>
    <row r="45" spans="1:15" x14ac:dyDescent="0.2">
      <c r="A45">
        <v>14</v>
      </c>
      <c r="B45" s="1">
        <v>2.4954576249999998</v>
      </c>
      <c r="C45" s="3">
        <f t="shared" si="3"/>
        <v>634.00612192276094</v>
      </c>
      <c r="E45">
        <v>14</v>
      </c>
      <c r="F45" s="1">
        <v>2.5107780659999999</v>
      </c>
      <c r="G45" s="3">
        <f t="shared" si="4"/>
        <v>634.95766227020556</v>
      </c>
      <c r="I45">
        <v>14</v>
      </c>
      <c r="J45" s="1"/>
      <c r="K45" s="3"/>
      <c r="M45">
        <v>14</v>
      </c>
      <c r="N45" s="1">
        <v>2.6282180770000001</v>
      </c>
      <c r="O45" s="3">
        <f t="shared" si="5"/>
        <v>664.85352591510821</v>
      </c>
    </row>
    <row r="46" spans="1:15" x14ac:dyDescent="0.2">
      <c r="A46">
        <v>15</v>
      </c>
      <c r="B46" s="1">
        <v>2.4926595379999998</v>
      </c>
      <c r="C46" s="3">
        <f t="shared" si="3"/>
        <v>633.29522854997833</v>
      </c>
      <c r="E46">
        <v>15</v>
      </c>
      <c r="F46" s="1">
        <v>2.504973068</v>
      </c>
      <c r="G46" s="3">
        <f t="shared" si="4"/>
        <v>633.48962014833251</v>
      </c>
      <c r="I46">
        <v>15</v>
      </c>
      <c r="J46" s="1"/>
      <c r="K46" s="3"/>
      <c r="M46">
        <v>15</v>
      </c>
      <c r="N46" s="1">
        <v>2.584735539</v>
      </c>
      <c r="O46" s="3">
        <f t="shared" si="5"/>
        <v>653.85386079674151</v>
      </c>
    </row>
    <row r="47" spans="1:15" x14ac:dyDescent="0.2">
      <c r="A47">
        <v>16</v>
      </c>
      <c r="B47" s="1">
        <v>2.4935100069999998</v>
      </c>
      <c r="C47" s="3">
        <f t="shared" si="3"/>
        <v>633.51130216593697</v>
      </c>
      <c r="E47">
        <v>16</v>
      </c>
      <c r="F47" s="1">
        <v>2.4946981680000002</v>
      </c>
      <c r="G47" s="3">
        <f t="shared" si="4"/>
        <v>630.89117205273726</v>
      </c>
      <c r="I47">
        <v>16</v>
      </c>
      <c r="J47" s="1"/>
      <c r="K47" s="3"/>
      <c r="M47">
        <v>16</v>
      </c>
      <c r="N47" s="1">
        <v>2.5855189959999998</v>
      </c>
      <c r="O47" s="3">
        <f t="shared" si="5"/>
        <v>654.05204988668459</v>
      </c>
    </row>
    <row r="48" spans="1:15" x14ac:dyDescent="0.2">
      <c r="B48" s="2" t="s">
        <v>13</v>
      </c>
      <c r="C48" s="4">
        <f>AVERAGE(C32:C47)</f>
        <v>631.60674290539987</v>
      </c>
      <c r="F48" s="2" t="s">
        <v>13</v>
      </c>
      <c r="G48" s="4">
        <f>AVERAGE(G32:G47)</f>
        <v>633.26287372543459</v>
      </c>
      <c r="J48" s="2" t="s">
        <v>13</v>
      </c>
      <c r="K48" s="4">
        <f>AVERAGE(K32:K47)</f>
        <v>653.55310000000009</v>
      </c>
      <c r="N48" s="2" t="s">
        <v>13</v>
      </c>
      <c r="O48" s="4">
        <f>AVERAGE(O32:O47)</f>
        <v>657.20706109725609</v>
      </c>
    </row>
    <row r="49" spans="1:15" x14ac:dyDescent="0.2">
      <c r="B49" s="2"/>
      <c r="C49" s="3">
        <f>STDEV(C32:C47)</f>
        <v>3.9845966621183839</v>
      </c>
      <c r="F49" s="2"/>
      <c r="G49" s="3">
        <f>STDEV(G32:G47)</f>
        <v>2.9669784472673086</v>
      </c>
      <c r="J49" s="2"/>
      <c r="K49" s="3">
        <f>STDEV(K32:K47)</f>
        <v>30.156181208004458</v>
      </c>
      <c r="N49" s="2"/>
      <c r="O49" s="3">
        <f>STDEV(O32:O47)</f>
        <v>6.5517237872011593</v>
      </c>
    </row>
    <row r="52" spans="1:15" x14ac:dyDescent="0.2">
      <c r="A52" t="s">
        <v>14</v>
      </c>
      <c r="B52" s="3">
        <f>(C28-C48)/2</f>
        <v>141.26900694120314</v>
      </c>
      <c r="C52" s="3">
        <f>(C29+C49)/2</f>
        <v>4.2588497526128801</v>
      </c>
      <c r="E52" t="s">
        <v>14</v>
      </c>
      <c r="F52" s="3">
        <f>(G28-G48)/2</f>
        <v>139.19498864618868</v>
      </c>
      <c r="G52" s="3">
        <f>(G29+G49)/2</f>
        <v>4.583872469886547</v>
      </c>
      <c r="I52" t="s">
        <v>14</v>
      </c>
      <c r="J52" s="3"/>
      <c r="K52">
        <v>144.27799999999999</v>
      </c>
      <c r="M52" t="s">
        <v>14</v>
      </c>
      <c r="N52" s="3">
        <f>(O28-O48)/2</f>
        <v>142.3438322534081</v>
      </c>
      <c r="O52" s="3">
        <f>(O29+O49)/2</f>
        <v>7.036096149365461</v>
      </c>
    </row>
    <row r="53" spans="1:15" x14ac:dyDescent="0.2">
      <c r="A53" t="s">
        <v>15</v>
      </c>
      <c r="B53">
        <f>PI()*(C48/1000000)</f>
        <v>1.9842511034693813E-3</v>
      </c>
      <c r="C53">
        <f>B53*(C49/C48)</f>
        <v>1.2517979601229526E-5</v>
      </c>
      <c r="E53" t="s">
        <v>15</v>
      </c>
      <c r="F53">
        <f>PI()*(G48/1000000)</f>
        <v>1.9894539918869861E-3</v>
      </c>
      <c r="G53">
        <f>F53*(G49/G48)</f>
        <v>9.3210376932942284E-6</v>
      </c>
      <c r="K53">
        <v>134</v>
      </c>
      <c r="M53" t="s">
        <v>15</v>
      </c>
      <c r="N53">
        <f>PI()*(O48/1000000)</f>
        <v>2.0646768750304779E-3</v>
      </c>
      <c r="O53">
        <f>N53*(O49/O48)</f>
        <v>2.0582847318220657E-5</v>
      </c>
    </row>
    <row r="54" spans="1:15" x14ac:dyDescent="0.2">
      <c r="K54">
        <v>130.91999999999999</v>
      </c>
    </row>
    <row r="55" spans="1:15" x14ac:dyDescent="0.2">
      <c r="K55">
        <v>125.3</v>
      </c>
    </row>
    <row r="56" spans="1:15" x14ac:dyDescent="0.2">
      <c r="K56">
        <v>127.012</v>
      </c>
    </row>
    <row r="57" spans="1:15" x14ac:dyDescent="0.2">
      <c r="K57">
        <v>135.20400000000001</v>
      </c>
    </row>
    <row r="58" spans="1:15" x14ac:dyDescent="0.2">
      <c r="K58">
        <v>167.547</v>
      </c>
    </row>
    <row r="59" spans="1:15" x14ac:dyDescent="0.2">
      <c r="K59">
        <v>116.92700000000001</v>
      </c>
    </row>
    <row r="60" spans="1:15" x14ac:dyDescent="0.2">
      <c r="K60">
        <v>107.48</v>
      </c>
    </row>
    <row r="61" spans="1:15" x14ac:dyDescent="0.2">
      <c r="K61">
        <v>145.23099999999999</v>
      </c>
    </row>
    <row r="62" spans="1:15" x14ac:dyDescent="0.2">
      <c r="J62" s="2" t="s">
        <v>13</v>
      </c>
      <c r="K62" s="4">
        <f>AVERAGE(K52:K61)</f>
        <v>133.38989999999998</v>
      </c>
    </row>
    <row r="63" spans="1:15" x14ac:dyDescent="0.2">
      <c r="J63" s="2"/>
      <c r="K63" s="3">
        <f>STDEV(K52:K61)</f>
        <v>16.612269638566744</v>
      </c>
    </row>
    <row r="65" spans="9:11" x14ac:dyDescent="0.2">
      <c r="I65" t="s">
        <v>15</v>
      </c>
      <c r="J65">
        <f>PI()*(K48/1000000)</f>
        <v>2.0531976176908356E-3</v>
      </c>
      <c r="K65">
        <f>J65*(K49/K48)</f>
        <v>9.4738437343389381E-5</v>
      </c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isa20</dc:creator>
  <cp:lastModifiedBy>Kim Luetchford</cp:lastModifiedBy>
  <dcterms:created xsi:type="dcterms:W3CDTF">2014-10-29T15:49:33Z</dcterms:created>
  <dcterms:modified xsi:type="dcterms:W3CDTF">2018-05-03T14:39:10Z</dcterms:modified>
</cp:coreProperties>
</file>