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468" windowWidth="25158" windowHeight="14088" activeTab="3"/>
  </bookViews>
  <sheets>
    <sheet name="PMFC-1 Dark" sheetId="1" r:id="rId1"/>
    <sheet name="PMFC-2 Dark" sheetId="2" r:id="rId2"/>
    <sheet name="PMFC-3 Light" sheetId="3" r:id="rId3"/>
    <sheet name="PMFC-4 Light" sheetId="4" r:id="rId4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<sst xmlns="http://schemas.openxmlformats.org/spreadsheetml/2006/main" count="79" uniqueCount="20">
  <si>
    <t>Resistor</t>
  </si>
  <si>
    <t>Voltage / V</t>
  </si>
  <si>
    <t>Current density / mA m-2</t>
  </si>
  <si>
    <t>Power density / mW m-2</t>
  </si>
  <si>
    <t>Anode area, cm2</t>
  </si>
  <si>
    <t>Anode area, m2</t>
  </si>
  <si>
    <t>Average MFC1$MFC3</t>
  </si>
  <si>
    <t>Average MFC7$MFC8</t>
  </si>
  <si>
    <t>St error MFC1$MFC3</t>
  </si>
  <si>
    <t>St error MFC7$MFC8</t>
  </si>
  <si>
    <t>M_FTO1</t>
  </si>
  <si>
    <t>M_FTO2</t>
  </si>
  <si>
    <t>M_FTOCu1</t>
  </si>
  <si>
    <t>M_FTOCu2</t>
  </si>
  <si>
    <r>
      <t>OCV (</t>
    </r>
    <r>
      <rPr>
        <sz val="11"/>
        <color indexed="8"/>
        <rFont val="Calibri"/>
        <family val="2"/>
      </rPr>
      <t>∞</t>
    </r>
    <r>
      <rPr>
        <sz val="11"/>
        <color theme="1"/>
        <rFont val="Calibri"/>
        <family val="2"/>
      </rPr>
      <t>)</t>
    </r>
  </si>
  <si>
    <t>M_CF1</t>
  </si>
  <si>
    <t>M_CF2</t>
  </si>
  <si>
    <t>M_FTO_CuO_Nf1</t>
  </si>
  <si>
    <t>M_FTO_CuO_Nf3</t>
  </si>
  <si>
    <t>M_FTO_CuO_Nf0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</si>
</sst>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17" borderId="11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" fontId="0" fillId="34" borderId="0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D2" sqref="D2"/>
    </sheetView>
  </sheetViews>
  <sheetFormatPr defaultColWidth="8.8515625" defaultRowHeight="15"/>
  <cols>
    <col min="1" max="1" width="9.421875" style="5" bestFit="1" customWidth="1"/>
    <col min="2" max="2" width="11.00390625" style="5" customWidth="1"/>
    <col min="3" max="3" width="10.7109375" style="5" customWidth="1"/>
    <col min="4" max="4" width="12.421875" style="5" customWidth="1"/>
    <col min="5" max="5" width="11.7109375" style="5" bestFit="1" customWidth="1"/>
    <col min="6" max="6" width="9.00390625" style="6" customWidth="1"/>
    <col min="7" max="7" width="11.28125" style="5" customWidth="1"/>
    <col min="8" max="8" width="14.7109375" style="5" customWidth="1"/>
    <col min="9" max="9" width="12.00390625" style="5" bestFit="1" customWidth="1"/>
    <col min="10" max="10" width="11.7109375" style="5" customWidth="1"/>
    <col min="11" max="11" width="7.7109375" style="6" customWidth="1"/>
    <col min="12" max="13" width="13.00390625" style="5" bestFit="1" customWidth="1"/>
    <col min="14" max="15" width="11.7109375" style="5" bestFit="1" customWidth="1"/>
    <col min="16" max="16384" width="8.8515625" style="5" customWidth="1"/>
  </cols>
  <sheetData>
    <row r="1" spans="1:2" ht="30" customHeight="1">
      <c r="A1" s="3" t="s">
        <v>4</v>
      </c>
      <c r="B1" s="5">
        <v>12.8</v>
      </c>
    </row>
    <row r="2" spans="1:2" ht="28.5">
      <c r="A2" s="3" t="s">
        <v>5</v>
      </c>
      <c r="B2" s="5">
        <f>B1/10000</f>
        <v>0.00128</v>
      </c>
    </row>
    <row r="3" spans="2:15" s="11" customFormat="1" ht="14.25">
      <c r="B3" s="26" t="s">
        <v>1</v>
      </c>
      <c r="C3" s="26"/>
      <c r="D3" s="26"/>
      <c r="E3" s="26"/>
      <c r="F3" s="17"/>
      <c r="G3" s="26" t="s">
        <v>2</v>
      </c>
      <c r="H3" s="26"/>
      <c r="I3" s="26"/>
      <c r="J3" s="26"/>
      <c r="K3" s="20"/>
      <c r="L3" s="26" t="s">
        <v>3</v>
      </c>
      <c r="M3" s="26"/>
      <c r="N3" s="26"/>
      <c r="O3" s="26"/>
    </row>
    <row r="4" spans="1:15" s="8" customFormat="1" ht="28.5">
      <c r="A4" s="8" t="s">
        <v>0</v>
      </c>
      <c r="B4" s="15" t="s">
        <v>15</v>
      </c>
      <c r="C4" s="15" t="s">
        <v>16</v>
      </c>
      <c r="D4" s="9" t="s">
        <v>6</v>
      </c>
      <c r="E4" s="9" t="s">
        <v>8</v>
      </c>
      <c r="F4" s="18"/>
      <c r="G4" s="15" t="s">
        <v>10</v>
      </c>
      <c r="H4" s="15" t="s">
        <v>11</v>
      </c>
      <c r="I4" s="9" t="s">
        <v>6</v>
      </c>
      <c r="J4" s="9" t="s">
        <v>8</v>
      </c>
      <c r="K4" s="18"/>
      <c r="L4" s="15" t="s">
        <v>10</v>
      </c>
      <c r="M4" s="15" t="s">
        <v>11</v>
      </c>
      <c r="N4" s="9" t="s">
        <v>6</v>
      </c>
      <c r="O4" s="9" t="s">
        <v>8</v>
      </c>
    </row>
    <row r="5" spans="1:15" ht="14.25">
      <c r="A5" s="5" t="s">
        <v>14</v>
      </c>
      <c r="B5" s="2">
        <v>0.249737</v>
      </c>
      <c r="C5" s="2">
        <v>0.29326</v>
      </c>
      <c r="D5" s="12">
        <f>AVERAGE(B5:C5)</f>
        <v>0.2714985</v>
      </c>
      <c r="E5" s="12">
        <f>_xlfn.STDEV.S(B5:C5)/SQRT(2)</f>
        <v>0.021761500000000017</v>
      </c>
      <c r="F5" s="19"/>
      <c r="G5" s="12"/>
      <c r="H5" s="12"/>
      <c r="I5" s="12">
        <v>0</v>
      </c>
      <c r="J5" s="12"/>
      <c r="K5" s="19"/>
      <c r="L5" s="12"/>
      <c r="M5" s="12"/>
      <c r="N5" s="12">
        <v>0</v>
      </c>
      <c r="O5" s="12">
        <v>0</v>
      </c>
    </row>
    <row r="6" spans="1:15" ht="14.25">
      <c r="A6" s="5">
        <v>900000</v>
      </c>
      <c r="B6" s="12">
        <v>0.225923</v>
      </c>
      <c r="C6" s="12">
        <v>0.258821</v>
      </c>
      <c r="D6" s="12">
        <f>AVERAGE(B6:C6)</f>
        <v>0.24237200000000003</v>
      </c>
      <c r="E6" s="12">
        <f>_xlfn.STDEV.S(B6:C6)/SQRT(2)</f>
        <v>0.016449000000000005</v>
      </c>
      <c r="F6" s="19"/>
      <c r="G6" s="12">
        <f>((B6/$A6)*1000)/$B$2</f>
        <v>0.1961137152777778</v>
      </c>
      <c r="H6" s="12">
        <f>((C6/$A6)*1000)/$B$2</f>
        <v>0.22467100694444445</v>
      </c>
      <c r="I6" s="12">
        <f>AVERAGE(G6:H6)</f>
        <v>0.21039236111111112</v>
      </c>
      <c r="J6" s="12">
        <f>_xlfn.STDEV.S(G6:H6)/SQRT(2)</f>
        <v>0.014278645833333324</v>
      </c>
      <c r="K6" s="19"/>
      <c r="L6" s="12">
        <f>G6*B6</f>
        <v>0.044306598896701396</v>
      </c>
      <c r="M6" s="12">
        <f>H6*C6</f>
        <v>0.05814957468836806</v>
      </c>
      <c r="N6" s="12">
        <f>AVERAGE(L6:M6)</f>
        <v>0.051228086792534724</v>
      </c>
      <c r="O6" s="12">
        <f>_xlfn.STDEV.S(L6:M6)/SQRT(2)</f>
        <v>0.006921487895833377</v>
      </c>
    </row>
    <row r="7" spans="1:15" ht="14.25">
      <c r="A7" s="5">
        <v>800000</v>
      </c>
      <c r="B7" s="2">
        <v>0.224597</v>
      </c>
      <c r="C7" s="2">
        <v>0.253406</v>
      </c>
      <c r="D7" s="12">
        <f aca="true" t="shared" si="0" ref="D7:D18">AVERAGE(B7:C7)</f>
        <v>0.2390015</v>
      </c>
      <c r="E7" s="12">
        <f aca="true" t="shared" si="1" ref="E7:E18">_xlfn.STDEV.S(B7:C7)/SQRT(2)</f>
        <v>0.014404500000000013</v>
      </c>
      <c r="F7" s="19"/>
      <c r="G7" s="12">
        <f aca="true" t="shared" si="2" ref="G7:G18">((B7/$A7)*1000)/$B$2</f>
        <v>0.21933300781249998</v>
      </c>
      <c r="H7" s="12">
        <f aca="true" t="shared" si="3" ref="H7:H18">((C7/$A7)*1000)/$B$2</f>
        <v>0.247466796875</v>
      </c>
      <c r="I7" s="12">
        <f aca="true" t="shared" si="4" ref="I7:I18">AVERAGE(G7:H7)</f>
        <v>0.23339990234375</v>
      </c>
      <c r="J7" s="12">
        <f aca="true" t="shared" si="5" ref="J7:J18">_xlfn.STDEV.S(G7:H7)/SQRT(2)</f>
        <v>0.014066894531250011</v>
      </c>
      <c r="K7" s="21"/>
      <c r="L7" s="12">
        <f aca="true" t="shared" si="6" ref="L7:L18">G7*B7</f>
        <v>0.04926153555566406</v>
      </c>
      <c r="M7" s="12">
        <f aca="true" t="shared" si="7" ref="M7:M18">H7*C7</f>
        <v>0.06270957112890625</v>
      </c>
      <c r="N7" s="12">
        <f aca="true" t="shared" si="8" ref="N7:N18">AVERAGE(L7:M7)</f>
        <v>0.05598555334228515</v>
      </c>
      <c r="O7" s="12">
        <f aca="true" t="shared" si="9" ref="O7:O18">_xlfn.STDEV.S(L7:M7)/SQRT(2)</f>
        <v>0.006724017786621149</v>
      </c>
    </row>
    <row r="8" spans="1:15" ht="14.25">
      <c r="A8" s="5">
        <v>700000</v>
      </c>
      <c r="B8" s="2">
        <v>0.223003</v>
      </c>
      <c r="C8" s="2">
        <v>0.249571</v>
      </c>
      <c r="D8" s="12">
        <f t="shared" si="0"/>
        <v>0.236287</v>
      </c>
      <c r="E8" s="12">
        <f t="shared" si="1"/>
        <v>0.013283999999999989</v>
      </c>
      <c r="F8" s="19"/>
      <c r="G8" s="12">
        <f t="shared" si="2"/>
        <v>0.24888727678571426</v>
      </c>
      <c r="H8" s="12">
        <f t="shared" si="3"/>
        <v>0.27853906249999993</v>
      </c>
      <c r="I8" s="12">
        <f t="shared" si="4"/>
        <v>0.26371316964285707</v>
      </c>
      <c r="J8" s="12">
        <f t="shared" si="5"/>
        <v>0.014825892857142834</v>
      </c>
      <c r="K8" s="21"/>
      <c r="L8" s="12">
        <f t="shared" si="6"/>
        <v>0.055502609385044636</v>
      </c>
      <c r="M8" s="12">
        <f t="shared" si="7"/>
        <v>0.06951527236718748</v>
      </c>
      <c r="N8" s="12">
        <f t="shared" si="8"/>
        <v>0.06250894087611605</v>
      </c>
      <c r="O8" s="12">
        <f t="shared" si="9"/>
        <v>0.007006331491071436</v>
      </c>
    </row>
    <row r="9" spans="1:15" ht="14.25">
      <c r="A9" s="5">
        <v>600000</v>
      </c>
      <c r="B9" s="2">
        <v>0.220469</v>
      </c>
      <c r="C9" s="2">
        <v>0.245324</v>
      </c>
      <c r="D9" s="12">
        <f t="shared" si="0"/>
        <v>0.2328965</v>
      </c>
      <c r="E9" s="12">
        <f t="shared" si="1"/>
        <v>0.012427499999999992</v>
      </c>
      <c r="F9" s="19"/>
      <c r="G9" s="12">
        <f t="shared" si="2"/>
        <v>0.2870690104166666</v>
      </c>
      <c r="H9" s="12">
        <f t="shared" si="3"/>
        <v>0.3194322916666666</v>
      </c>
      <c r="I9" s="12">
        <f t="shared" si="4"/>
        <v>0.3032506510416666</v>
      </c>
      <c r="J9" s="12">
        <f t="shared" si="5"/>
        <v>0.016181640624999993</v>
      </c>
      <c r="K9" s="21"/>
      <c r="L9" s="12">
        <f t="shared" si="6"/>
        <v>0.06328981765755207</v>
      </c>
      <c r="M9" s="12">
        <f t="shared" si="7"/>
        <v>0.0783644075208333</v>
      </c>
      <c r="N9" s="12">
        <f t="shared" si="8"/>
        <v>0.07082711258919269</v>
      </c>
      <c r="O9" s="12">
        <f t="shared" si="9"/>
        <v>0.0075372949316405945</v>
      </c>
    </row>
    <row r="10" spans="1:15" ht="14.25">
      <c r="A10" s="5">
        <v>400000</v>
      </c>
      <c r="B10" s="2">
        <v>0.210974</v>
      </c>
      <c r="C10" s="2">
        <v>0.231392</v>
      </c>
      <c r="D10" s="12">
        <f>AVERAGE(B10:C10)</f>
        <v>0.221183</v>
      </c>
      <c r="E10" s="12">
        <f>_xlfn.STDEV.S(B10:C10)/SQRT(2)</f>
        <v>0.010208999999999996</v>
      </c>
      <c r="F10" s="19"/>
      <c r="G10" s="12">
        <f aca="true" t="shared" si="10" ref="G10:H12">((B10/$A10)*1000)/$B$2</f>
        <v>0.41205859375</v>
      </c>
      <c r="H10" s="12">
        <f t="shared" si="10"/>
        <v>0.4519374999999999</v>
      </c>
      <c r="I10" s="12">
        <f t="shared" si="4"/>
        <v>0.43199804687499993</v>
      </c>
      <c r="J10" s="12">
        <f t="shared" si="5"/>
        <v>0.01993945312499995</v>
      </c>
      <c r="K10" s="21"/>
      <c r="L10" s="12">
        <f aca="true" t="shared" si="11" ref="L10:M12">G10*B10</f>
        <v>0.0869336497578125</v>
      </c>
      <c r="M10" s="12">
        <f t="shared" si="11"/>
        <v>0.10457472199999997</v>
      </c>
      <c r="N10" s="12">
        <f t="shared" si="8"/>
        <v>0.09575418587890623</v>
      </c>
      <c r="O10" s="12">
        <f t="shared" si="9"/>
        <v>0.008820536121093734</v>
      </c>
    </row>
    <row r="11" spans="1:15" ht="14.25">
      <c r="A11" s="5">
        <v>200000</v>
      </c>
      <c r="B11" s="2">
        <v>0.185732</v>
      </c>
      <c r="C11" s="2">
        <v>0.199107</v>
      </c>
      <c r="D11" s="12">
        <f>AVERAGE(B11:C11)</f>
        <v>0.19241950000000002</v>
      </c>
      <c r="E11" s="12">
        <f>_xlfn.STDEV.S(B11:C11)/SQRT(2)</f>
        <v>0.006687499999999999</v>
      </c>
      <c r="F11" s="19"/>
      <c r="G11" s="12">
        <f t="shared" si="10"/>
        <v>0.725515625</v>
      </c>
      <c r="H11" s="12">
        <f t="shared" si="10"/>
        <v>0.7777617187499999</v>
      </c>
      <c r="I11" s="12">
        <f t="shared" si="4"/>
        <v>0.7516386718749999</v>
      </c>
      <c r="J11" s="12">
        <f t="shared" si="5"/>
        <v>0.026123046874999944</v>
      </c>
      <c r="K11" s="21"/>
      <c r="L11" s="12">
        <f t="shared" si="11"/>
        <v>0.13475146806250002</v>
      </c>
      <c r="M11" s="12">
        <f t="shared" si="11"/>
        <v>0.15485780253515624</v>
      </c>
      <c r="N11" s="12">
        <f t="shared" si="8"/>
        <v>0.14480463529882814</v>
      </c>
      <c r="O11" s="12">
        <f t="shared" si="9"/>
        <v>0.010053167236328112</v>
      </c>
    </row>
    <row r="12" spans="1:15" ht="14.25">
      <c r="A12" s="5">
        <v>150000</v>
      </c>
      <c r="B12" s="2">
        <v>0.17183</v>
      </c>
      <c r="C12" s="2">
        <v>0.183075</v>
      </c>
      <c r="D12" s="12">
        <f>AVERAGE(B12:C12)</f>
        <v>0.1774525</v>
      </c>
      <c r="E12" s="12">
        <f>_xlfn.STDEV.S(B12:C12)/SQRT(2)</f>
        <v>0.005622499999999989</v>
      </c>
      <c r="F12" s="19"/>
      <c r="G12" s="12">
        <f t="shared" si="10"/>
        <v>0.8949479166666666</v>
      </c>
      <c r="H12" s="12">
        <f t="shared" si="10"/>
        <v>0.953515625</v>
      </c>
      <c r="I12" s="12">
        <f>AVERAGE(G12:H12)</f>
        <v>0.9242317708333333</v>
      </c>
      <c r="J12" s="12">
        <f t="shared" si="5"/>
        <v>0.029283854166666675</v>
      </c>
      <c r="K12" s="21"/>
      <c r="L12" s="12">
        <f t="shared" si="11"/>
        <v>0.15377890052083334</v>
      </c>
      <c r="M12" s="12">
        <f t="shared" si="11"/>
        <v>0.17456487304687499</v>
      </c>
      <c r="N12" s="12">
        <f t="shared" si="8"/>
        <v>0.16417188678385417</v>
      </c>
      <c r="O12" s="12">
        <f t="shared" si="9"/>
        <v>0.010392986263020819</v>
      </c>
    </row>
    <row r="13" spans="1:15" ht="14.25">
      <c r="A13" s="5">
        <v>95000</v>
      </c>
      <c r="B13" s="2">
        <v>0.143892</v>
      </c>
      <c r="C13" s="2">
        <v>0.152376</v>
      </c>
      <c r="D13" s="12">
        <f t="shared" si="0"/>
        <v>0.148134</v>
      </c>
      <c r="E13" s="12">
        <f t="shared" si="1"/>
        <v>0.004242000000000009</v>
      </c>
      <c r="F13" s="19"/>
      <c r="G13" s="12">
        <f t="shared" si="2"/>
        <v>1.1833223684210525</v>
      </c>
      <c r="H13" s="12">
        <f t="shared" si="3"/>
        <v>1.2530921052631578</v>
      </c>
      <c r="I13" s="12">
        <f t="shared" si="4"/>
        <v>1.218207236842105</v>
      </c>
      <c r="J13" s="12">
        <f t="shared" si="5"/>
        <v>0.03488486842105265</v>
      </c>
      <c r="K13" s="21"/>
      <c r="L13" s="12">
        <f t="shared" si="6"/>
        <v>0.17027062223684208</v>
      </c>
      <c r="M13" s="12">
        <f t="shared" si="7"/>
        <v>0.19094116263157895</v>
      </c>
      <c r="N13" s="12">
        <f t="shared" si="8"/>
        <v>0.18060589243421052</v>
      </c>
      <c r="O13" s="12">
        <f t="shared" si="9"/>
        <v>0.010335270197368435</v>
      </c>
    </row>
    <row r="14" spans="1:15" ht="14.25">
      <c r="A14" s="5">
        <v>80000</v>
      </c>
      <c r="B14" s="2">
        <v>0.133366</v>
      </c>
      <c r="C14" s="2">
        <v>0.140903</v>
      </c>
      <c r="D14" s="12">
        <f t="shared" si="0"/>
        <v>0.1371345</v>
      </c>
      <c r="E14" s="12">
        <f t="shared" si="1"/>
        <v>0.0037684999999999936</v>
      </c>
      <c r="F14" s="19"/>
      <c r="G14" s="12">
        <f t="shared" si="2"/>
        <v>1.30240234375</v>
      </c>
      <c r="H14" s="12">
        <f t="shared" si="3"/>
        <v>1.376005859375</v>
      </c>
      <c r="I14" s="12">
        <f t="shared" si="4"/>
        <v>1.3392041015625</v>
      </c>
      <c r="J14" s="12">
        <f t="shared" si="5"/>
        <v>0.03680175781249994</v>
      </c>
      <c r="K14" s="21"/>
      <c r="L14" s="12">
        <f t="shared" si="6"/>
        <v>0.17369619097656253</v>
      </c>
      <c r="M14" s="12">
        <f t="shared" si="7"/>
        <v>0.19388335360351563</v>
      </c>
      <c r="N14" s="12">
        <f t="shared" si="8"/>
        <v>0.18378977229003907</v>
      </c>
      <c r="O14" s="12">
        <f t="shared" si="9"/>
        <v>0.010093581313476555</v>
      </c>
    </row>
    <row r="15" spans="1:15" ht="14.25">
      <c r="A15" s="5">
        <v>70000</v>
      </c>
      <c r="B15" s="2">
        <v>0.124047</v>
      </c>
      <c r="C15" s="2">
        <v>0.130914</v>
      </c>
      <c r="D15" s="12">
        <f t="shared" si="0"/>
        <v>0.1274805</v>
      </c>
      <c r="E15" s="12">
        <f t="shared" si="1"/>
        <v>0.003433499999999999</v>
      </c>
      <c r="F15" s="19"/>
      <c r="G15" s="12">
        <f t="shared" si="2"/>
        <v>1.384453125</v>
      </c>
      <c r="H15" s="12">
        <f t="shared" si="3"/>
        <v>1.4610937499999999</v>
      </c>
      <c r="I15" s="12">
        <f t="shared" si="4"/>
        <v>1.4227734375</v>
      </c>
      <c r="J15" s="12">
        <f t="shared" si="5"/>
        <v>0.0383203124999999</v>
      </c>
      <c r="K15" s="21"/>
      <c r="L15" s="12">
        <f t="shared" si="6"/>
        <v>0.17173725679687502</v>
      </c>
      <c r="M15" s="12">
        <f t="shared" si="7"/>
        <v>0.1912776271875</v>
      </c>
      <c r="N15" s="12">
        <f t="shared" si="8"/>
        <v>0.1815074419921875</v>
      </c>
      <c r="O15" s="12">
        <f t="shared" si="9"/>
        <v>0.009770185195312487</v>
      </c>
    </row>
    <row r="16" spans="1:15" ht="14.25">
      <c r="A16" s="5">
        <v>50000</v>
      </c>
      <c r="B16" s="2">
        <v>0.103976</v>
      </c>
      <c r="C16" s="2">
        <v>0.109538</v>
      </c>
      <c r="D16" s="12">
        <f t="shared" si="0"/>
        <v>0.10675699999999999</v>
      </c>
      <c r="E16" s="12">
        <f t="shared" si="1"/>
        <v>0.0027809999999999988</v>
      </c>
      <c r="F16" s="19"/>
      <c r="G16" s="12">
        <f t="shared" si="2"/>
        <v>1.624625</v>
      </c>
      <c r="H16" s="12">
        <f t="shared" si="3"/>
        <v>1.7115312499999997</v>
      </c>
      <c r="I16" s="12">
        <f t="shared" si="4"/>
        <v>1.6680781249999999</v>
      </c>
      <c r="J16" s="12">
        <f t="shared" si="5"/>
        <v>0.04345312499999986</v>
      </c>
      <c r="K16" s="21"/>
      <c r="L16" s="12">
        <f t="shared" si="6"/>
        <v>0.16892200899999998</v>
      </c>
      <c r="M16" s="12">
        <f t="shared" si="7"/>
        <v>0.18747771006249997</v>
      </c>
      <c r="N16" s="12">
        <f t="shared" si="8"/>
        <v>0.17819985953124998</v>
      </c>
      <c r="O16" s="12">
        <f t="shared" si="9"/>
        <v>0.00927785053124999</v>
      </c>
    </row>
    <row r="17" spans="1:15" ht="14.25">
      <c r="A17" s="5">
        <v>35000</v>
      </c>
      <c r="B17" s="2">
        <v>0.08302</v>
      </c>
      <c r="C17" s="2">
        <v>0.087796</v>
      </c>
      <c r="D17" s="12">
        <f t="shared" si="0"/>
        <v>0.085408</v>
      </c>
      <c r="E17" s="12">
        <f t="shared" si="1"/>
        <v>0.0023880000000000012</v>
      </c>
      <c r="F17" s="19"/>
      <c r="G17" s="12">
        <f t="shared" si="2"/>
        <v>1.853125</v>
      </c>
      <c r="H17" s="12">
        <f t="shared" si="3"/>
        <v>1.9597321428571426</v>
      </c>
      <c r="I17" s="12">
        <f t="shared" si="4"/>
        <v>1.9064285714285711</v>
      </c>
      <c r="J17" s="12">
        <f t="shared" si="5"/>
        <v>0.05330357142857133</v>
      </c>
      <c r="K17" s="21"/>
      <c r="L17" s="12">
        <f t="shared" si="6"/>
        <v>0.1538464375</v>
      </c>
      <c r="M17" s="12">
        <f t="shared" si="7"/>
        <v>0.17205664321428568</v>
      </c>
      <c r="N17" s="12">
        <f t="shared" si="8"/>
        <v>0.16295154035714282</v>
      </c>
      <c r="O17" s="12">
        <f t="shared" si="9"/>
        <v>0.009105102857142845</v>
      </c>
    </row>
    <row r="18" spans="1:15" ht="14.25">
      <c r="A18" s="5">
        <v>15000</v>
      </c>
      <c r="B18" s="2">
        <v>0.045603</v>
      </c>
      <c r="C18" s="2">
        <v>0.04944</v>
      </c>
      <c r="D18" s="12">
        <f t="shared" si="0"/>
        <v>0.047521499999999994</v>
      </c>
      <c r="E18" s="12">
        <f t="shared" si="1"/>
        <v>0.0019185</v>
      </c>
      <c r="F18" s="19"/>
      <c r="G18" s="12">
        <f t="shared" si="2"/>
        <v>2.37515625</v>
      </c>
      <c r="H18" s="12">
        <f t="shared" si="3"/>
        <v>2.5749999999999997</v>
      </c>
      <c r="I18" s="12">
        <f t="shared" si="4"/>
        <v>2.4750781249999996</v>
      </c>
      <c r="J18" s="12">
        <f t="shared" si="5"/>
        <v>0.09992187499999992</v>
      </c>
      <c r="K18" s="21"/>
      <c r="L18" s="12">
        <f t="shared" si="6"/>
        <v>0.10831425046874998</v>
      </c>
      <c r="M18" s="12">
        <f t="shared" si="7"/>
        <v>0.12730799999999998</v>
      </c>
      <c r="N18" s="12">
        <f t="shared" si="8"/>
        <v>0.11781112523437498</v>
      </c>
      <c r="O18" s="12">
        <f t="shared" si="9"/>
        <v>0.009496874765624996</v>
      </c>
    </row>
    <row r="19" spans="2:15" ht="14.25">
      <c r="B19" s="2"/>
      <c r="C19" s="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2"/>
    </row>
    <row r="20" spans="2:15" ht="14.25">
      <c r="B20" s="2"/>
      <c r="C20" s="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4.25">
      <c r="B21" s="2"/>
      <c r="C21" s="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4.25">
      <c r="B22" s="2"/>
      <c r="C22" s="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4.25">
      <c r="B23" s="2"/>
      <c r="C23" s="2"/>
      <c r="D23" s="12"/>
      <c r="E23" s="12"/>
      <c r="F23" s="13"/>
      <c r="G23" s="12"/>
      <c r="H23" s="12"/>
      <c r="I23" s="12"/>
      <c r="J23" s="12"/>
      <c r="K23" s="13"/>
      <c r="L23" s="12"/>
      <c r="M23" s="12"/>
      <c r="N23" s="12"/>
      <c r="O23" s="12"/>
    </row>
    <row r="24" spans="2:15" ht="14.25">
      <c r="B24" s="2"/>
      <c r="C24" s="2"/>
      <c r="D24" s="12"/>
      <c r="E24" s="12"/>
      <c r="F24" s="13"/>
      <c r="G24" s="12"/>
      <c r="H24" s="12"/>
      <c r="I24" s="12"/>
      <c r="J24" s="12"/>
      <c r="K24" s="13"/>
      <c r="L24" s="12"/>
      <c r="M24" s="12"/>
      <c r="N24" s="12"/>
      <c r="O24" s="12"/>
    </row>
  </sheetData>
  <sheetProtection/>
  <mergeCells count="3">
    <mergeCell ref="B3:E3"/>
    <mergeCell ref="G3:J3"/>
    <mergeCell ref="L3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21" sqref="D21"/>
    </sheetView>
  </sheetViews>
  <sheetFormatPr defaultColWidth="8.8515625" defaultRowHeight="15"/>
  <cols>
    <col min="1" max="1" width="9.421875" style="1" bestFit="1" customWidth="1"/>
    <col min="2" max="2" width="11.00390625" style="1" customWidth="1"/>
    <col min="3" max="3" width="10.7109375" style="1" customWidth="1"/>
    <col min="4" max="4" width="12.421875" style="5" customWidth="1"/>
    <col min="5" max="5" width="11.7109375" style="5" bestFit="1" customWidth="1"/>
    <col min="6" max="6" width="11.28125" style="1" customWidth="1"/>
    <col min="7" max="7" width="14.7109375" style="1" customWidth="1"/>
    <col min="8" max="8" width="12.00390625" style="5" bestFit="1" customWidth="1"/>
    <col min="9" max="9" width="11.7109375" style="5" customWidth="1"/>
    <col min="10" max="11" width="13.00390625" style="1" bestFit="1" customWidth="1"/>
    <col min="12" max="13" width="11.7109375" style="5" bestFit="1" customWidth="1"/>
    <col min="14" max="16384" width="8.8515625" style="1" customWidth="1"/>
  </cols>
  <sheetData>
    <row r="1" spans="1:2" ht="30" customHeight="1">
      <c r="A1" s="3" t="s">
        <v>4</v>
      </c>
      <c r="B1" s="1">
        <v>2</v>
      </c>
    </row>
    <row r="2" spans="1:2" ht="28.5">
      <c r="A2" s="3" t="s">
        <v>5</v>
      </c>
      <c r="B2" s="1">
        <f>B1/10000</f>
        <v>0.0002</v>
      </c>
    </row>
    <row r="3" spans="2:13" s="11" customFormat="1" ht="14.25">
      <c r="B3" s="26" t="s">
        <v>1</v>
      </c>
      <c r="C3" s="26"/>
      <c r="D3" s="26"/>
      <c r="E3" s="26"/>
      <c r="F3" s="26" t="s">
        <v>2</v>
      </c>
      <c r="G3" s="26"/>
      <c r="H3" s="26"/>
      <c r="I3" s="26"/>
      <c r="J3" s="26" t="s">
        <v>3</v>
      </c>
      <c r="K3" s="26"/>
      <c r="L3" s="26"/>
      <c r="M3" s="26"/>
    </row>
    <row r="4" spans="1:13" s="8" customFormat="1" ht="28.5">
      <c r="A4" s="8" t="s">
        <v>0</v>
      </c>
      <c r="B4" s="15" t="s">
        <v>10</v>
      </c>
      <c r="C4" s="15" t="s">
        <v>11</v>
      </c>
      <c r="D4" s="9" t="s">
        <v>6</v>
      </c>
      <c r="E4" s="9" t="s">
        <v>8</v>
      </c>
      <c r="F4" s="15" t="s">
        <v>10</v>
      </c>
      <c r="G4" s="15" t="s">
        <v>11</v>
      </c>
      <c r="H4" s="9" t="s">
        <v>6</v>
      </c>
      <c r="I4" s="9" t="s">
        <v>8</v>
      </c>
      <c r="J4" s="15" t="s">
        <v>10</v>
      </c>
      <c r="K4" s="15" t="s">
        <v>11</v>
      </c>
      <c r="L4" s="9" t="s">
        <v>6</v>
      </c>
      <c r="M4" s="9" t="s">
        <v>8</v>
      </c>
    </row>
    <row r="5" spans="1:13" ht="14.25">
      <c r="A5" s="1" t="s">
        <v>14</v>
      </c>
      <c r="B5" s="2">
        <v>0.166023</v>
      </c>
      <c r="C5" s="2">
        <v>0.220271</v>
      </c>
      <c r="D5" s="12">
        <f>AVERAGE(B5:C5)</f>
        <v>0.193147</v>
      </c>
      <c r="E5" s="12">
        <f aca="true" t="shared" si="0" ref="E5:E18">_xlfn.STDEV.S(B5:C5)/SQRT(2)</f>
        <v>0.027123999999999905</v>
      </c>
      <c r="F5" s="12"/>
      <c r="G5" s="12"/>
      <c r="H5" s="12">
        <v>0</v>
      </c>
      <c r="I5" s="12"/>
      <c r="J5" s="12"/>
      <c r="K5" s="12"/>
      <c r="L5" s="12">
        <v>0</v>
      </c>
      <c r="M5" s="12">
        <v>0</v>
      </c>
    </row>
    <row r="6" spans="1:13" s="5" customFormat="1" ht="14.25">
      <c r="A6" s="5">
        <v>900000</v>
      </c>
      <c r="B6" s="12">
        <v>0.12659</v>
      </c>
      <c r="C6" s="12">
        <v>0.185277</v>
      </c>
      <c r="D6" s="12">
        <f>AVERAGE(B6:C6)</f>
        <v>0.1559335</v>
      </c>
      <c r="E6" s="12">
        <f>_xlfn.STDEV.S(B6:C6)/SQRT(2)</f>
        <v>0.029343499999999963</v>
      </c>
      <c r="F6" s="12">
        <f aca="true" t="shared" si="1" ref="F6:G10">((B6/$A6)*1000)/$B$2</f>
        <v>0.7032777777777778</v>
      </c>
      <c r="G6" s="12">
        <f t="shared" si="1"/>
        <v>1.0293166666666667</v>
      </c>
      <c r="H6" s="12">
        <f>AVERAGE(F6:G6)</f>
        <v>0.8662972222222223</v>
      </c>
      <c r="I6" s="12">
        <f>_xlfn.STDEV.S(F6:G6)/SQRT(2)</f>
        <v>0.1630194444444441</v>
      </c>
      <c r="J6" s="12">
        <f aca="true" t="shared" si="2" ref="J6:J18">F6*B6</f>
        <v>0.0890279338888889</v>
      </c>
      <c r="K6" s="12">
        <f aca="true" t="shared" si="3" ref="K6:K18">G6*C6</f>
        <v>0.19070870404999998</v>
      </c>
      <c r="L6" s="12">
        <f aca="true" t="shared" si="4" ref="L6:L18">AVERAGE(J6:K6)</f>
        <v>0.13986831896944443</v>
      </c>
      <c r="M6" s="12">
        <f aca="true" t="shared" si="5" ref="M6:M18">_xlfn.STDEV.S(J6:K6)/SQRT(2)</f>
        <v>0.050840385080555564</v>
      </c>
    </row>
    <row r="7" spans="1:13" ht="14.25">
      <c r="A7" s="1">
        <v>800000</v>
      </c>
      <c r="B7" s="2">
        <v>0.122828</v>
      </c>
      <c r="C7" s="2">
        <v>0.182208</v>
      </c>
      <c r="D7" s="12">
        <f aca="true" t="shared" si="6" ref="D7:D18">AVERAGE(B7:C7)</f>
        <v>0.15251800000000001</v>
      </c>
      <c r="E7" s="12">
        <f t="shared" si="0"/>
        <v>0.029689999999999946</v>
      </c>
      <c r="F7" s="12">
        <f t="shared" si="1"/>
        <v>0.767675</v>
      </c>
      <c r="G7" s="12">
        <f t="shared" si="1"/>
        <v>1.1388</v>
      </c>
      <c r="H7" s="12">
        <f>AVERAGE(F7:G7)</f>
        <v>0.9532375</v>
      </c>
      <c r="I7" s="12">
        <f>_xlfn.STDEV.S(F7:G7)/SQRT(2)</f>
        <v>0.18556250000000038</v>
      </c>
      <c r="J7" s="12">
        <f t="shared" si="2"/>
        <v>0.0942919849</v>
      </c>
      <c r="K7" s="12">
        <f t="shared" si="3"/>
        <v>0.20749847040000002</v>
      </c>
      <c r="L7" s="12">
        <f>AVERAGE(J7:K7)</f>
        <v>0.15089522765000002</v>
      </c>
      <c r="M7" s="12">
        <f>_xlfn.STDEV.S(J7:K7)/SQRT(2)</f>
        <v>0.05660324274999997</v>
      </c>
    </row>
    <row r="8" spans="1:13" ht="14.25">
      <c r="A8" s="1">
        <v>700000</v>
      </c>
      <c r="B8" s="2">
        <v>0.118697</v>
      </c>
      <c r="C8" s="2">
        <v>0.178557</v>
      </c>
      <c r="D8" s="12">
        <f t="shared" si="6"/>
        <v>0.148627</v>
      </c>
      <c r="E8" s="12">
        <f t="shared" si="0"/>
        <v>0.02992999999999997</v>
      </c>
      <c r="F8" s="12">
        <f t="shared" si="1"/>
        <v>0.8478357142857142</v>
      </c>
      <c r="G8" s="12">
        <f t="shared" si="1"/>
        <v>1.2754071428571427</v>
      </c>
      <c r="H8" s="12">
        <f aca="true" t="shared" si="7" ref="H8:H18">AVERAGE(F8:G8)</f>
        <v>1.0616214285714285</v>
      </c>
      <c r="I8" s="12">
        <f aca="true" t="shared" si="8" ref="I8:I18">_xlfn.STDEV.S(F8:G8)/SQRT(2)</f>
        <v>0.2137857142857138</v>
      </c>
      <c r="J8" s="12">
        <f t="shared" si="2"/>
        <v>0.10063555577857142</v>
      </c>
      <c r="K8" s="12">
        <f t="shared" si="3"/>
        <v>0.22773287320714283</v>
      </c>
      <c r="L8" s="12">
        <f t="shared" si="4"/>
        <v>0.16418421449285714</v>
      </c>
      <c r="M8" s="12">
        <f t="shared" si="5"/>
        <v>0.06354865871428567</v>
      </c>
    </row>
    <row r="9" spans="1:13" ht="14.25">
      <c r="A9" s="1">
        <v>600000</v>
      </c>
      <c r="B9" s="2">
        <v>0.178</v>
      </c>
      <c r="C9" s="2">
        <v>0.126</v>
      </c>
      <c r="D9" s="12">
        <f t="shared" si="6"/>
        <v>0.152</v>
      </c>
      <c r="E9" s="12">
        <f t="shared" si="0"/>
        <v>0.02599999999999999</v>
      </c>
      <c r="F9" s="12">
        <f t="shared" si="1"/>
        <v>1.4833333333333332</v>
      </c>
      <c r="G9" s="12">
        <f t="shared" si="1"/>
        <v>1.05</v>
      </c>
      <c r="H9" s="12">
        <f t="shared" si="7"/>
        <v>1.2666666666666666</v>
      </c>
      <c r="I9" s="12">
        <f t="shared" si="8"/>
        <v>0.21666666666666615</v>
      </c>
      <c r="J9" s="12">
        <f t="shared" si="2"/>
        <v>0.2640333333333333</v>
      </c>
      <c r="K9" s="12">
        <f t="shared" si="3"/>
        <v>0.1323</v>
      </c>
      <c r="L9" s="12">
        <f t="shared" si="4"/>
        <v>0.19816666666666666</v>
      </c>
      <c r="M9" s="12">
        <f t="shared" si="5"/>
        <v>0.06586666666666666</v>
      </c>
    </row>
    <row r="10" spans="1:13" ht="14.25">
      <c r="A10" s="1">
        <v>400000</v>
      </c>
      <c r="B10" s="2">
        <v>0.099836</v>
      </c>
      <c r="C10" s="2">
        <v>0.161529</v>
      </c>
      <c r="D10" s="12">
        <f t="shared" si="6"/>
        <v>0.1306825</v>
      </c>
      <c r="E10" s="12">
        <f t="shared" si="0"/>
        <v>0.030846499999999964</v>
      </c>
      <c r="F10" s="12">
        <f t="shared" si="1"/>
        <v>1.24795</v>
      </c>
      <c r="G10" s="12">
        <f t="shared" si="1"/>
        <v>2.0191125</v>
      </c>
      <c r="H10" s="12">
        <f t="shared" si="7"/>
        <v>1.6335312499999999</v>
      </c>
      <c r="I10" s="12">
        <f t="shared" si="8"/>
        <v>0.38558125000000004</v>
      </c>
      <c r="J10" s="12">
        <f t="shared" si="2"/>
        <v>0.12459033619999998</v>
      </c>
      <c r="K10" s="12">
        <f t="shared" si="3"/>
        <v>0.3261452230125</v>
      </c>
      <c r="L10" s="12">
        <f t="shared" si="4"/>
        <v>0.22536777960624998</v>
      </c>
      <c r="M10" s="12">
        <f t="shared" si="5"/>
        <v>0.10077744340625001</v>
      </c>
    </row>
    <row r="11" spans="1:13" ht="14.25">
      <c r="A11" s="1">
        <v>200000</v>
      </c>
      <c r="B11" s="2">
        <v>0.073312</v>
      </c>
      <c r="C11" s="2">
        <v>0.135891</v>
      </c>
      <c r="D11" s="12">
        <f t="shared" si="6"/>
        <v>0.10460150000000001</v>
      </c>
      <c r="E11" s="12">
        <f t="shared" si="0"/>
        <v>0.03128949999999997</v>
      </c>
      <c r="F11" s="12">
        <f aca="true" t="shared" si="9" ref="F11:F18">((B11/$A11)*1000)/$B$2</f>
        <v>1.8328000000000002</v>
      </c>
      <c r="G11" s="12">
        <f aca="true" t="shared" si="10" ref="G11:G18">((C11/$A11)*1000)/$B$2</f>
        <v>3.397275</v>
      </c>
      <c r="H11" s="12">
        <f t="shared" si="7"/>
        <v>2.6150375</v>
      </c>
      <c r="I11" s="12">
        <f t="shared" si="8"/>
        <v>0.7822374999999999</v>
      </c>
      <c r="J11" s="12">
        <f t="shared" si="2"/>
        <v>0.13436623360000002</v>
      </c>
      <c r="K11" s="12">
        <f t="shared" si="3"/>
        <v>0.461659097025</v>
      </c>
      <c r="L11" s="12">
        <f t="shared" si="4"/>
        <v>0.29801266531250004</v>
      </c>
      <c r="M11" s="12">
        <f t="shared" si="5"/>
        <v>0.16364643171249996</v>
      </c>
    </row>
    <row r="12" spans="1:13" ht="14.25">
      <c r="A12" s="1">
        <v>150000</v>
      </c>
      <c r="B12" s="2">
        <v>0.06205</v>
      </c>
      <c r="C12" s="2">
        <v>0.123699</v>
      </c>
      <c r="D12" s="12">
        <f t="shared" si="6"/>
        <v>0.0928745</v>
      </c>
      <c r="E12" s="12">
        <f t="shared" si="0"/>
        <v>0.030824500000000008</v>
      </c>
      <c r="F12" s="12">
        <f t="shared" si="9"/>
        <v>2.0683333333333334</v>
      </c>
      <c r="G12" s="12">
        <f t="shared" si="10"/>
        <v>4.1232999999999995</v>
      </c>
      <c r="H12" s="12">
        <f t="shared" si="7"/>
        <v>3.0958166666666664</v>
      </c>
      <c r="I12" s="12">
        <f t="shared" si="8"/>
        <v>1.0274833333333337</v>
      </c>
      <c r="J12" s="12">
        <f t="shared" si="2"/>
        <v>0.12834008333333333</v>
      </c>
      <c r="K12" s="12">
        <f t="shared" si="3"/>
        <v>0.5100480866999999</v>
      </c>
      <c r="L12" s="12">
        <f t="shared" si="4"/>
        <v>0.31919408501666663</v>
      </c>
      <c r="M12" s="12">
        <f t="shared" si="5"/>
        <v>0.19085400168333325</v>
      </c>
    </row>
    <row r="13" spans="1:13" ht="14.25">
      <c r="A13" s="1">
        <v>95000</v>
      </c>
      <c r="B13" s="2">
        <v>0.04593</v>
      </c>
      <c r="C13" s="2">
        <v>0.10396</v>
      </c>
      <c r="D13" s="12">
        <f t="shared" si="6"/>
        <v>0.074945</v>
      </c>
      <c r="E13" s="12">
        <f t="shared" si="0"/>
        <v>0.029014999999999985</v>
      </c>
      <c r="F13" s="12">
        <f t="shared" si="9"/>
        <v>2.417368421052631</v>
      </c>
      <c r="G13" s="12">
        <f t="shared" si="10"/>
        <v>5.47157894736842</v>
      </c>
      <c r="H13" s="12">
        <f t="shared" si="7"/>
        <v>3.944473684210526</v>
      </c>
      <c r="I13" s="12">
        <f t="shared" si="8"/>
        <v>1.5271052631578943</v>
      </c>
      <c r="J13" s="12">
        <f t="shared" si="2"/>
        <v>0.11102973157894734</v>
      </c>
      <c r="K13" s="12">
        <f t="shared" si="3"/>
        <v>0.5688253473684209</v>
      </c>
      <c r="L13" s="12">
        <f t="shared" si="4"/>
        <v>0.33992753947368415</v>
      </c>
      <c r="M13" s="12">
        <f t="shared" si="5"/>
        <v>0.2288978078947368</v>
      </c>
    </row>
    <row r="14" spans="1:13" ht="14.25">
      <c r="A14" s="1">
        <v>80000</v>
      </c>
      <c r="B14" s="2">
        <v>0.040303</v>
      </c>
      <c r="C14" s="2">
        <v>0.095985</v>
      </c>
      <c r="D14" s="12">
        <f t="shared" si="6"/>
        <v>0.068144</v>
      </c>
      <c r="E14" s="12">
        <f t="shared" si="0"/>
        <v>0.027841</v>
      </c>
      <c r="F14" s="12">
        <f t="shared" si="9"/>
        <v>2.5189375000000003</v>
      </c>
      <c r="G14" s="12">
        <f t="shared" si="10"/>
        <v>5.999062499999999</v>
      </c>
      <c r="H14" s="12">
        <f t="shared" si="7"/>
        <v>4.2589999999999995</v>
      </c>
      <c r="I14" s="12">
        <f t="shared" si="8"/>
        <v>1.7400625000000007</v>
      </c>
      <c r="J14" s="12">
        <f t="shared" si="2"/>
        <v>0.1015207380625</v>
      </c>
      <c r="K14" s="12">
        <f t="shared" si="3"/>
        <v>0.5758200140624999</v>
      </c>
      <c r="L14" s="12">
        <f t="shared" si="4"/>
        <v>0.33867037606249994</v>
      </c>
      <c r="M14" s="12">
        <f t="shared" si="5"/>
        <v>0.23714963800000002</v>
      </c>
    </row>
    <row r="15" spans="1:13" ht="14.25">
      <c r="A15" s="1">
        <v>70000</v>
      </c>
      <c r="B15" s="2">
        <v>0.036224</v>
      </c>
      <c r="C15" s="2">
        <v>0.089884</v>
      </c>
      <c r="D15" s="12">
        <f t="shared" si="6"/>
        <v>0.063054</v>
      </c>
      <c r="E15" s="12">
        <f t="shared" si="0"/>
        <v>0.026830000000000003</v>
      </c>
      <c r="F15" s="12">
        <f t="shared" si="9"/>
        <v>2.587428571428571</v>
      </c>
      <c r="G15" s="12">
        <f t="shared" si="10"/>
        <v>6.420285714285714</v>
      </c>
      <c r="H15" s="12">
        <f t="shared" si="7"/>
        <v>4.503857142857143</v>
      </c>
      <c r="I15" s="12">
        <f t="shared" si="8"/>
        <v>1.91642857142857</v>
      </c>
      <c r="J15" s="12">
        <f t="shared" si="2"/>
        <v>0.09372701257142856</v>
      </c>
      <c r="K15" s="12">
        <f t="shared" si="3"/>
        <v>0.5770809611428571</v>
      </c>
      <c r="L15" s="12">
        <f t="shared" si="4"/>
        <v>0.33540398685714284</v>
      </c>
      <c r="M15" s="12">
        <f t="shared" si="5"/>
        <v>0.24167697428571427</v>
      </c>
    </row>
    <row r="16" spans="1:13" ht="14.25">
      <c r="A16" s="1">
        <v>50000</v>
      </c>
      <c r="B16" s="2">
        <v>0.027842</v>
      </c>
      <c r="C16" s="2">
        <v>0.075418</v>
      </c>
      <c r="D16" s="12">
        <f t="shared" si="6"/>
        <v>0.051629999999999995</v>
      </c>
      <c r="E16" s="12">
        <f t="shared" si="0"/>
        <v>0.023788000000000007</v>
      </c>
      <c r="F16" s="12">
        <f t="shared" si="9"/>
        <v>2.7842</v>
      </c>
      <c r="G16" s="12">
        <f t="shared" si="10"/>
        <v>7.541799999999999</v>
      </c>
      <c r="H16" s="12">
        <f t="shared" si="7"/>
        <v>5.162999999999999</v>
      </c>
      <c r="I16" s="12">
        <f t="shared" si="8"/>
        <v>2.3788</v>
      </c>
      <c r="J16" s="12">
        <f t="shared" si="2"/>
        <v>0.07751769639999999</v>
      </c>
      <c r="K16" s="12">
        <f t="shared" si="3"/>
        <v>0.5687874723999999</v>
      </c>
      <c r="L16" s="12">
        <f t="shared" si="4"/>
        <v>0.32315258439999994</v>
      </c>
      <c r="M16" s="12">
        <f t="shared" si="5"/>
        <v>0.24563488799999997</v>
      </c>
    </row>
    <row r="17" spans="1:13" ht="14.25">
      <c r="A17" s="1">
        <v>35000</v>
      </c>
      <c r="B17" s="2">
        <v>0.020486</v>
      </c>
      <c r="C17" s="2">
        <v>0.060946</v>
      </c>
      <c r="D17" s="12">
        <f t="shared" si="6"/>
        <v>0.040716</v>
      </c>
      <c r="E17" s="12">
        <f t="shared" si="0"/>
        <v>0.020229999999999995</v>
      </c>
      <c r="F17" s="12">
        <f t="shared" si="9"/>
        <v>2.9265714285714286</v>
      </c>
      <c r="G17" s="12">
        <f t="shared" si="10"/>
        <v>8.706571428571428</v>
      </c>
      <c r="H17" s="12">
        <f t="shared" si="7"/>
        <v>5.816571428571428</v>
      </c>
      <c r="I17" s="12">
        <f t="shared" si="8"/>
        <v>2.89</v>
      </c>
      <c r="J17" s="12">
        <f t="shared" si="2"/>
        <v>0.05995374228571429</v>
      </c>
      <c r="K17" s="12">
        <f t="shared" si="3"/>
        <v>0.5306307022857142</v>
      </c>
      <c r="L17" s="12">
        <f t="shared" si="4"/>
        <v>0.2952922222857142</v>
      </c>
      <c r="M17" s="12">
        <f t="shared" si="5"/>
        <v>0.23533847999999993</v>
      </c>
    </row>
    <row r="18" spans="1:13" ht="14.25">
      <c r="A18" s="1">
        <v>15000</v>
      </c>
      <c r="B18" s="2">
        <v>0.009</v>
      </c>
      <c r="C18" s="2">
        <v>0.033</v>
      </c>
      <c r="D18" s="12">
        <f t="shared" si="6"/>
        <v>0.021</v>
      </c>
      <c r="E18" s="12">
        <f t="shared" si="0"/>
        <v>0.011999999999999999</v>
      </c>
      <c r="F18" s="12">
        <f t="shared" si="9"/>
        <v>2.9999999999999996</v>
      </c>
      <c r="G18" s="12">
        <f t="shared" si="10"/>
        <v>11</v>
      </c>
      <c r="H18" s="12">
        <f t="shared" si="7"/>
        <v>7</v>
      </c>
      <c r="I18" s="12">
        <f t="shared" si="8"/>
        <v>4</v>
      </c>
      <c r="J18" s="12">
        <f t="shared" si="2"/>
        <v>0.026999999999999993</v>
      </c>
      <c r="K18" s="12">
        <f t="shared" si="3"/>
        <v>0.363</v>
      </c>
      <c r="L18" s="12">
        <f t="shared" si="4"/>
        <v>0.19499999999999998</v>
      </c>
      <c r="M18" s="12">
        <f t="shared" si="5"/>
        <v>0.168</v>
      </c>
    </row>
    <row r="19" spans="2:13" ht="14.25">
      <c r="B19" s="2"/>
      <c r="C19" s="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4.25">
      <c r="B20" s="2"/>
      <c r="C20" s="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4.25">
      <c r="B21" s="2"/>
      <c r="C21" s="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4.25">
      <c r="B22" s="2"/>
      <c r="C22" s="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4.25">
      <c r="B23" s="2"/>
      <c r="C23" s="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4.25">
      <c r="B24" s="2"/>
      <c r="C24" s="2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sheetProtection/>
  <mergeCells count="3">
    <mergeCell ref="B3:E3"/>
    <mergeCell ref="F3:I3"/>
    <mergeCell ref="J3:M3"/>
  </mergeCells>
  <printOptions/>
  <pageMargins left="0.7" right="0.7" top="0.75" bottom="0.75" header="0.3" footer="0.3"/>
  <pageSetup horizontalDpi="600" verticalDpi="600" orientation="portrait" paperSize="9" r:id="rId1"/>
  <ignoredErrors>
    <ignoredError sqref="D6:D11 E6:E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" sqref="E2"/>
    </sheetView>
  </sheetViews>
  <sheetFormatPr defaultColWidth="8.8515625" defaultRowHeight="15"/>
  <cols>
    <col min="1" max="1" width="11.00390625" style="5" customWidth="1"/>
    <col min="2" max="2" width="14.8515625" style="5" customWidth="1"/>
    <col min="3" max="3" width="11.8515625" style="6" customWidth="1"/>
    <col min="4" max="4" width="12.140625" style="6" customWidth="1"/>
    <col min="5" max="5" width="12.140625" style="4" customWidth="1"/>
    <col min="6" max="6" width="12.7109375" style="5" customWidth="1"/>
    <col min="7" max="7" width="10.7109375" style="6" customWidth="1"/>
    <col min="8" max="8" width="11.7109375" style="6" bestFit="1" customWidth="1"/>
    <col min="9" max="9" width="12.00390625" style="4" bestFit="1" customWidth="1"/>
    <col min="10" max="10" width="13.00390625" style="5" bestFit="1" customWidth="1"/>
    <col min="11" max="11" width="13.00390625" style="6" bestFit="1" customWidth="1"/>
    <col min="12" max="12" width="12.140625" style="5" customWidth="1"/>
    <col min="13" max="13" width="12.00390625" style="4" customWidth="1"/>
    <col min="14" max="16384" width="8.8515625" style="5" customWidth="1"/>
  </cols>
  <sheetData>
    <row r="1" spans="1:2" ht="30" customHeight="1">
      <c r="A1" s="3" t="s">
        <v>4</v>
      </c>
      <c r="B1" s="5">
        <v>2</v>
      </c>
    </row>
    <row r="2" spans="1:2" ht="28.5">
      <c r="A2" s="3" t="s">
        <v>5</v>
      </c>
      <c r="B2" s="5">
        <f>B1/10000</f>
        <v>0.0002</v>
      </c>
    </row>
    <row r="3" spans="2:13" s="11" customFormat="1" ht="14.25">
      <c r="B3" s="26" t="s">
        <v>1</v>
      </c>
      <c r="C3" s="26"/>
      <c r="D3" s="26"/>
      <c r="E3" s="27"/>
      <c r="F3" s="26" t="s">
        <v>2</v>
      </c>
      <c r="G3" s="26"/>
      <c r="H3" s="26"/>
      <c r="I3" s="27"/>
      <c r="J3" s="24" t="s">
        <v>3</v>
      </c>
      <c r="K3" s="24"/>
      <c r="L3" s="24"/>
      <c r="M3" s="25"/>
    </row>
    <row r="4" spans="1:13" s="8" customFormat="1" ht="28.5">
      <c r="A4" s="8" t="s">
        <v>0</v>
      </c>
      <c r="B4" s="16" t="s">
        <v>12</v>
      </c>
      <c r="C4" s="16" t="s">
        <v>13</v>
      </c>
      <c r="D4" s="9" t="s">
        <v>7</v>
      </c>
      <c r="E4" s="10" t="s">
        <v>9</v>
      </c>
      <c r="F4" s="16" t="s">
        <v>12</v>
      </c>
      <c r="G4" s="16" t="s">
        <v>13</v>
      </c>
      <c r="H4" s="9" t="s">
        <v>7</v>
      </c>
      <c r="I4" s="10" t="s">
        <v>9</v>
      </c>
      <c r="J4" s="16" t="s">
        <v>12</v>
      </c>
      <c r="K4" s="16" t="s">
        <v>13</v>
      </c>
      <c r="L4" s="9" t="s">
        <v>7</v>
      </c>
      <c r="M4" s="10" t="s">
        <v>9</v>
      </c>
    </row>
    <row r="5" spans="1:13" ht="14.25">
      <c r="A5" s="5" t="s">
        <v>14</v>
      </c>
      <c r="B5" s="2">
        <v>0.322591</v>
      </c>
      <c r="C5" s="7">
        <v>0.28409</v>
      </c>
      <c r="D5" s="13">
        <f>AVERAGE(B5:C5)</f>
        <v>0.3033405</v>
      </c>
      <c r="E5" s="14">
        <f>_xlfn.STDEV.S(B5:C5)/SQRT(2)</f>
        <v>0.019250500000000004</v>
      </c>
      <c r="F5" s="12"/>
      <c r="G5" s="13"/>
      <c r="H5" s="13">
        <v>0</v>
      </c>
      <c r="I5" s="14"/>
      <c r="J5" s="12"/>
      <c r="K5" s="13"/>
      <c r="L5" s="12">
        <v>0</v>
      </c>
      <c r="M5" s="14">
        <v>0</v>
      </c>
    </row>
    <row r="6" spans="1:13" ht="14.25">
      <c r="A6" s="5">
        <v>900000</v>
      </c>
      <c r="B6" s="12">
        <v>0.307793</v>
      </c>
      <c r="C6" s="13">
        <v>0.278695</v>
      </c>
      <c r="D6" s="13">
        <f>AVERAGE(B6:C6)</f>
        <v>0.293244</v>
      </c>
      <c r="E6" s="14">
        <f>_xlfn.STDEV.S(B6:C6)/SQRT(2)</f>
        <v>0.014548999999999977</v>
      </c>
      <c r="F6" s="12">
        <f aca="true" t="shared" si="0" ref="F6:F18">((B6/$A6)*1000)/$B$2</f>
        <v>1.7099611111111108</v>
      </c>
      <c r="G6" s="13">
        <f aca="true" t="shared" si="1" ref="G6:G18">((C6/$A6)*1000)/$B$2</f>
        <v>1.5483055555555556</v>
      </c>
      <c r="H6" s="13">
        <f aca="true" t="shared" si="2" ref="H6:H18">AVERAGE(F6:G6)</f>
        <v>1.6291333333333333</v>
      </c>
      <c r="I6" s="14">
        <f aca="true" t="shared" si="3" ref="I6:I18">_xlfn.STDEV.S(F6:G6)/SQRT(2)</f>
        <v>0.08082777777777761</v>
      </c>
      <c r="J6" s="12">
        <f aca="true" t="shared" si="4" ref="J6:J18">F6*B6</f>
        <v>0.526314060272222</v>
      </c>
      <c r="K6" s="13">
        <f aca="true" t="shared" si="5" ref="K6:K18">G6*C6</f>
        <v>0.4315050168055556</v>
      </c>
      <c r="L6" s="12">
        <f aca="true" t="shared" si="6" ref="L6:L18">AVERAGE(J6:K6)</f>
        <v>0.47890953853888885</v>
      </c>
      <c r="M6" s="14">
        <f aca="true" t="shared" si="7" ref="M6:M18">_xlfn.STDEV.S(J6:K6)/SQRT(2)</f>
        <v>0.04740452173333323</v>
      </c>
    </row>
    <row r="7" spans="1:13" ht="14.25">
      <c r="A7" s="5">
        <v>800000</v>
      </c>
      <c r="B7" s="2">
        <v>0.3049</v>
      </c>
      <c r="C7" s="7">
        <v>0.278648</v>
      </c>
      <c r="D7" s="13">
        <f>AVERAGE(B7:C7)</f>
        <v>0.291774</v>
      </c>
      <c r="E7" s="14">
        <f>_xlfn.STDEV.S(B7:C7)/SQRT(2)</f>
        <v>0.013125999999999997</v>
      </c>
      <c r="F7" s="12">
        <f t="shared" si="0"/>
        <v>1.905625</v>
      </c>
      <c r="G7" s="13">
        <f t="shared" si="1"/>
        <v>1.74155</v>
      </c>
      <c r="H7" s="13">
        <f>AVERAGE(F7:G7)</f>
        <v>1.8235875</v>
      </c>
      <c r="I7" s="14">
        <f>_xlfn.STDEV.S(F7:G7)/SQRT(2)</f>
        <v>0.08203749999999997</v>
      </c>
      <c r="J7" s="12">
        <f t="shared" si="4"/>
        <v>0.5810250625</v>
      </c>
      <c r="K7" s="13">
        <f t="shared" si="5"/>
        <v>0.4852794244</v>
      </c>
      <c r="L7" s="12">
        <f>AVERAGE(J7:K7)</f>
        <v>0.53315224345</v>
      </c>
      <c r="M7" s="14">
        <f>_xlfn.STDEV.S(J7:K7)/SQRT(2)</f>
        <v>0.04787281904999998</v>
      </c>
    </row>
    <row r="8" spans="1:13" ht="14.25">
      <c r="A8" s="5">
        <v>700000</v>
      </c>
      <c r="B8" s="2">
        <v>0.304986</v>
      </c>
      <c r="C8" s="7">
        <v>0.278287</v>
      </c>
      <c r="D8" s="13">
        <f aca="true" t="shared" si="8" ref="D8:D18">AVERAGE(B8:C8)</f>
        <v>0.29163649999999997</v>
      </c>
      <c r="E8" s="14">
        <f aca="true" t="shared" si="9" ref="E8:E18">_xlfn.STDEV.S(B8:C8)/SQRT(2)</f>
        <v>0.013349499999999986</v>
      </c>
      <c r="F8" s="12">
        <f t="shared" si="0"/>
        <v>2.178471428571428</v>
      </c>
      <c r="G8" s="13">
        <f t="shared" si="1"/>
        <v>1.9877642857142857</v>
      </c>
      <c r="H8" s="13">
        <f t="shared" si="2"/>
        <v>2.083117857142857</v>
      </c>
      <c r="I8" s="14">
        <f t="shared" si="3"/>
        <v>0.09535357142857125</v>
      </c>
      <c r="J8" s="12">
        <f t="shared" si="4"/>
        <v>0.6644032871142855</v>
      </c>
      <c r="K8" s="13">
        <f t="shared" si="5"/>
        <v>0.5531689597785714</v>
      </c>
      <c r="L8" s="12">
        <f t="shared" si="6"/>
        <v>0.6087861234464285</v>
      </c>
      <c r="M8" s="14">
        <f t="shared" si="7"/>
        <v>0.055617163667857066</v>
      </c>
    </row>
    <row r="9" spans="1:13" ht="14.25">
      <c r="A9" s="5">
        <v>600000</v>
      </c>
      <c r="B9" s="2">
        <v>0.297839</v>
      </c>
      <c r="C9" s="7">
        <v>0.277669</v>
      </c>
      <c r="D9" s="13">
        <f t="shared" si="8"/>
        <v>0.287754</v>
      </c>
      <c r="E9" s="14">
        <f t="shared" si="9"/>
        <v>0.01008500000000001</v>
      </c>
      <c r="F9" s="12">
        <f t="shared" si="0"/>
        <v>2.4819916666666666</v>
      </c>
      <c r="G9" s="13">
        <f t="shared" si="1"/>
        <v>2.3139083333333335</v>
      </c>
      <c r="H9" s="13">
        <f t="shared" si="2"/>
        <v>2.39795</v>
      </c>
      <c r="I9" s="14">
        <f t="shared" si="3"/>
        <v>0.08404166666666657</v>
      </c>
      <c r="J9" s="12">
        <f t="shared" si="4"/>
        <v>0.7392339160083333</v>
      </c>
      <c r="K9" s="13">
        <f t="shared" si="5"/>
        <v>0.6425006130083334</v>
      </c>
      <c r="L9" s="12">
        <f t="shared" si="6"/>
        <v>0.6908672645083334</v>
      </c>
      <c r="M9" s="14">
        <f t="shared" si="7"/>
        <v>0.04836665149999996</v>
      </c>
    </row>
    <row r="10" spans="1:13" ht="14.25">
      <c r="A10" s="5">
        <v>400000</v>
      </c>
      <c r="B10" s="2">
        <v>0.284938</v>
      </c>
      <c r="C10" s="7">
        <v>0.273573</v>
      </c>
      <c r="D10" s="13">
        <f t="shared" si="8"/>
        <v>0.2792555</v>
      </c>
      <c r="E10" s="14">
        <f t="shared" si="9"/>
        <v>0.005682500000000006</v>
      </c>
      <c r="F10" s="12">
        <f t="shared" si="0"/>
        <v>3.5617249999999996</v>
      </c>
      <c r="G10" s="13">
        <f t="shared" si="1"/>
        <v>3.4196625000000003</v>
      </c>
      <c r="H10" s="13">
        <f t="shared" si="2"/>
        <v>3.49069375</v>
      </c>
      <c r="I10" s="14">
        <f t="shared" si="3"/>
        <v>0.07103124999999966</v>
      </c>
      <c r="J10" s="12">
        <f t="shared" si="4"/>
        <v>1.01487079805</v>
      </c>
      <c r="K10" s="13">
        <f t="shared" si="5"/>
        <v>0.9355273291125001</v>
      </c>
      <c r="L10" s="12">
        <f t="shared" si="6"/>
        <v>0.9751990635812501</v>
      </c>
      <c r="M10" s="14">
        <f t="shared" si="7"/>
        <v>0.03967173446874994</v>
      </c>
    </row>
    <row r="11" spans="1:13" ht="14.25">
      <c r="A11" s="5">
        <v>200000</v>
      </c>
      <c r="B11" s="2">
        <v>0.247066</v>
      </c>
      <c r="C11" s="7">
        <v>0.258724</v>
      </c>
      <c r="D11" s="13">
        <f t="shared" si="8"/>
        <v>0.252895</v>
      </c>
      <c r="E11" s="14">
        <f t="shared" si="9"/>
        <v>0.005829000000000001</v>
      </c>
      <c r="F11" s="12">
        <f t="shared" si="0"/>
        <v>6.1766499999999995</v>
      </c>
      <c r="G11" s="13">
        <f t="shared" si="1"/>
        <v>6.468100000000001</v>
      </c>
      <c r="H11" s="13">
        <f t="shared" si="2"/>
        <v>6.322375</v>
      </c>
      <c r="I11" s="14">
        <f t="shared" si="3"/>
        <v>0.14572500000000055</v>
      </c>
      <c r="J11" s="12">
        <f t="shared" si="4"/>
        <v>1.5260402089</v>
      </c>
      <c r="K11" s="13">
        <f t="shared" si="5"/>
        <v>1.6734527044000003</v>
      </c>
      <c r="L11" s="12">
        <f t="shared" si="6"/>
        <v>1.5997464566500001</v>
      </c>
      <c r="M11" s="14">
        <f t="shared" si="7"/>
        <v>0.0737062477500001</v>
      </c>
    </row>
    <row r="12" spans="1:13" ht="14.25">
      <c r="A12" s="5">
        <v>150000</v>
      </c>
      <c r="B12" s="2">
        <v>0.221895</v>
      </c>
      <c r="C12" s="7">
        <v>0.247038</v>
      </c>
      <c r="D12" s="13">
        <f t="shared" si="8"/>
        <v>0.23446650000000002</v>
      </c>
      <c r="E12" s="14">
        <f t="shared" si="9"/>
        <v>0.0125715</v>
      </c>
      <c r="F12" s="12">
        <f t="shared" si="0"/>
        <v>7.3965</v>
      </c>
      <c r="G12" s="13">
        <f t="shared" si="1"/>
        <v>8.2346</v>
      </c>
      <c r="H12" s="13">
        <f t="shared" si="2"/>
        <v>7.81555</v>
      </c>
      <c r="I12" s="14">
        <f t="shared" si="3"/>
        <v>0.4190500000000003</v>
      </c>
      <c r="J12" s="12">
        <f t="shared" si="4"/>
        <v>1.6412463675</v>
      </c>
      <c r="K12" s="13">
        <f t="shared" si="5"/>
        <v>2.0342591148</v>
      </c>
      <c r="L12" s="12">
        <f t="shared" si="6"/>
        <v>1.83775274115</v>
      </c>
      <c r="M12" s="14">
        <f t="shared" si="7"/>
        <v>0.19650637364999907</v>
      </c>
    </row>
    <row r="13" spans="1:13" ht="14.25">
      <c r="A13" s="5">
        <v>95000</v>
      </c>
      <c r="B13" s="2">
        <v>0.180529</v>
      </c>
      <c r="C13" s="7">
        <v>0.22125</v>
      </c>
      <c r="D13" s="13">
        <f t="shared" si="8"/>
        <v>0.2008895</v>
      </c>
      <c r="E13" s="14">
        <f t="shared" si="9"/>
        <v>0.020360499999999945</v>
      </c>
      <c r="F13" s="12">
        <f t="shared" si="0"/>
        <v>9.501526315789473</v>
      </c>
      <c r="G13" s="13">
        <f t="shared" si="1"/>
        <v>11.644736842105262</v>
      </c>
      <c r="H13" s="13">
        <f t="shared" si="2"/>
        <v>10.573131578947368</v>
      </c>
      <c r="I13" s="14">
        <f t="shared" si="3"/>
        <v>1.0716052631578912</v>
      </c>
      <c r="J13" s="12">
        <f t="shared" si="4"/>
        <v>1.7153010442631578</v>
      </c>
      <c r="K13" s="13">
        <f t="shared" si="5"/>
        <v>2.5763980263157893</v>
      </c>
      <c r="L13" s="12">
        <f t="shared" si="6"/>
        <v>2.1458495352894733</v>
      </c>
      <c r="M13" s="14">
        <f t="shared" si="7"/>
        <v>0.4305484910263164</v>
      </c>
    </row>
    <row r="14" spans="1:13" ht="14.25">
      <c r="A14" s="5">
        <v>80000</v>
      </c>
      <c r="B14" s="2">
        <v>0.161633</v>
      </c>
      <c r="C14" s="7">
        <v>0.208693</v>
      </c>
      <c r="D14" s="13">
        <f t="shared" si="8"/>
        <v>0.185163</v>
      </c>
      <c r="E14" s="14">
        <f t="shared" si="9"/>
        <v>0.023529999999999905</v>
      </c>
      <c r="F14" s="12">
        <f t="shared" si="0"/>
        <v>10.102062499999999</v>
      </c>
      <c r="G14" s="13">
        <f t="shared" si="1"/>
        <v>13.043312499999999</v>
      </c>
      <c r="H14" s="13">
        <f t="shared" si="2"/>
        <v>11.572687499999999</v>
      </c>
      <c r="I14" s="14">
        <f t="shared" si="3"/>
        <v>1.4706250000000034</v>
      </c>
      <c r="J14" s="12">
        <f t="shared" si="4"/>
        <v>1.6328266680624999</v>
      </c>
      <c r="K14" s="13">
        <f t="shared" si="5"/>
        <v>2.7220480155624998</v>
      </c>
      <c r="L14" s="12">
        <f t="shared" si="6"/>
        <v>2.1774373418125</v>
      </c>
      <c r="M14" s="14">
        <f t="shared" si="7"/>
        <v>0.5446106737500002</v>
      </c>
    </row>
    <row r="15" spans="1:13" ht="14.25">
      <c r="A15" s="5">
        <v>70000</v>
      </c>
      <c r="B15" s="2">
        <v>0.14769</v>
      </c>
      <c r="C15" s="7">
        <v>0.198383</v>
      </c>
      <c r="D15" s="13">
        <f t="shared" si="8"/>
        <v>0.17303649999999998</v>
      </c>
      <c r="E15" s="14">
        <f t="shared" si="9"/>
        <v>0.025346500000000043</v>
      </c>
      <c r="F15" s="12">
        <f t="shared" si="0"/>
        <v>10.549285714285714</v>
      </c>
      <c r="G15" s="13">
        <f t="shared" si="1"/>
        <v>14.170214285714284</v>
      </c>
      <c r="H15" s="13">
        <f t="shared" si="2"/>
        <v>12.359749999999998</v>
      </c>
      <c r="I15" s="14">
        <f t="shared" si="3"/>
        <v>1.81046428571429</v>
      </c>
      <c r="J15" s="12">
        <f t="shared" si="4"/>
        <v>1.558024007142857</v>
      </c>
      <c r="K15" s="13">
        <f t="shared" si="5"/>
        <v>2.811129620642857</v>
      </c>
      <c r="L15" s="12">
        <f t="shared" si="6"/>
        <v>2.184576813892857</v>
      </c>
      <c r="M15" s="14">
        <f t="shared" si="7"/>
        <v>0.6265528067499996</v>
      </c>
    </row>
    <row r="16" spans="1:13" ht="14.25">
      <c r="A16" s="5">
        <v>50000</v>
      </c>
      <c r="B16" s="2">
        <v>0.118677</v>
      </c>
      <c r="C16" s="7">
        <v>0.174157</v>
      </c>
      <c r="D16" s="13">
        <f t="shared" si="8"/>
        <v>0.14641700000000002</v>
      </c>
      <c r="E16" s="14">
        <f t="shared" si="9"/>
        <v>0.027739999999999876</v>
      </c>
      <c r="F16" s="12">
        <f t="shared" si="0"/>
        <v>11.8677</v>
      </c>
      <c r="G16" s="13">
        <f t="shared" si="1"/>
        <v>17.415699999999998</v>
      </c>
      <c r="H16" s="13">
        <f t="shared" si="2"/>
        <v>14.641699999999998</v>
      </c>
      <c r="I16" s="14">
        <f t="shared" si="3"/>
        <v>2.774000000000005</v>
      </c>
      <c r="J16" s="12">
        <f t="shared" si="4"/>
        <v>1.4084230329</v>
      </c>
      <c r="K16" s="13">
        <f t="shared" si="5"/>
        <v>3.0330660649</v>
      </c>
      <c r="L16" s="12">
        <f t="shared" si="6"/>
        <v>2.2207445489</v>
      </c>
      <c r="M16" s="14">
        <f t="shared" si="7"/>
        <v>0.8123215159999996</v>
      </c>
    </row>
    <row r="17" spans="1:13" ht="14.25">
      <c r="A17" s="5">
        <v>35000</v>
      </c>
      <c r="B17" s="2">
        <v>0.090448</v>
      </c>
      <c r="C17" s="7">
        <v>0.146339</v>
      </c>
      <c r="D17" s="13">
        <f t="shared" si="8"/>
        <v>0.1183935</v>
      </c>
      <c r="E17" s="14">
        <f t="shared" si="9"/>
        <v>0.027945500000000012</v>
      </c>
      <c r="F17" s="12">
        <f t="shared" si="0"/>
        <v>12.921142857142856</v>
      </c>
      <c r="G17" s="13">
        <f t="shared" si="1"/>
        <v>20.905571428571424</v>
      </c>
      <c r="H17" s="13">
        <f t="shared" si="2"/>
        <v>16.91335714285714</v>
      </c>
      <c r="I17" s="14">
        <f t="shared" si="3"/>
        <v>3.992214285714284</v>
      </c>
      <c r="J17" s="12">
        <f t="shared" si="4"/>
        <v>1.168691529142857</v>
      </c>
      <c r="K17" s="13">
        <f t="shared" si="5"/>
        <v>3.0593004172857134</v>
      </c>
      <c r="L17" s="12">
        <f t="shared" si="6"/>
        <v>2.1139959732142852</v>
      </c>
      <c r="M17" s="14">
        <f t="shared" si="7"/>
        <v>0.9453044440714282</v>
      </c>
    </row>
    <row r="18" spans="1:13" ht="14.25">
      <c r="A18" s="5">
        <v>15000</v>
      </c>
      <c r="B18" s="2">
        <v>0.043325</v>
      </c>
      <c r="C18" s="7">
        <v>0.083442</v>
      </c>
      <c r="D18" s="13">
        <f t="shared" si="8"/>
        <v>0.06338350000000001</v>
      </c>
      <c r="E18" s="14">
        <f t="shared" si="9"/>
        <v>0.02005849999999998</v>
      </c>
      <c r="F18" s="12">
        <f t="shared" si="0"/>
        <v>14.441666666666666</v>
      </c>
      <c r="G18" s="13">
        <f t="shared" si="1"/>
        <v>27.814</v>
      </c>
      <c r="H18" s="13">
        <f t="shared" si="2"/>
        <v>21.127833333333335</v>
      </c>
      <c r="I18" s="14">
        <f t="shared" si="3"/>
        <v>6.686166666666664</v>
      </c>
      <c r="J18" s="12">
        <f t="shared" si="4"/>
        <v>0.6256852083333334</v>
      </c>
      <c r="K18" s="13">
        <f t="shared" si="5"/>
        <v>2.3208557880000003</v>
      </c>
      <c r="L18" s="12">
        <f t="shared" si="6"/>
        <v>1.4732704981666669</v>
      </c>
      <c r="M18" s="14">
        <f t="shared" si="7"/>
        <v>0.8475852898333333</v>
      </c>
    </row>
    <row r="19" spans="1:13" ht="14.25">
      <c r="A19" s="2"/>
      <c r="B19" s="2"/>
      <c r="C19" s="7"/>
      <c r="D19" s="13"/>
      <c r="E19" s="14"/>
      <c r="F19" s="12"/>
      <c r="G19" s="13"/>
      <c r="H19" s="13"/>
      <c r="I19" s="14"/>
      <c r="J19" s="12"/>
      <c r="K19" s="13"/>
      <c r="L19" s="12"/>
      <c r="M19" s="14"/>
    </row>
    <row r="20" spans="1:13" ht="14.25">
      <c r="A20" s="2"/>
      <c r="B20" s="2"/>
      <c r="C20" s="7"/>
      <c r="D20" s="13"/>
      <c r="E20" s="14"/>
      <c r="F20" s="12"/>
      <c r="G20" s="13"/>
      <c r="H20" s="13"/>
      <c r="I20" s="14"/>
      <c r="J20" s="12"/>
      <c r="K20" s="13"/>
      <c r="L20" s="12"/>
      <c r="M20" s="14"/>
    </row>
    <row r="21" spans="1:13" ht="14.25">
      <c r="A21" s="2"/>
      <c r="B21" s="2"/>
      <c r="C21" s="7"/>
      <c r="D21" s="13"/>
      <c r="E21" s="14"/>
      <c r="F21" s="12"/>
      <c r="G21" s="13"/>
      <c r="H21" s="13"/>
      <c r="I21" s="14"/>
      <c r="J21" s="12"/>
      <c r="K21" s="13"/>
      <c r="L21" s="12"/>
      <c r="M21" s="14"/>
    </row>
    <row r="22" spans="1:13" ht="14.25">
      <c r="A22" s="2"/>
      <c r="B22" s="2"/>
      <c r="C22" s="7"/>
      <c r="D22" s="13"/>
      <c r="E22" s="14"/>
      <c r="F22" s="12"/>
      <c r="G22" s="13"/>
      <c r="H22" s="13"/>
      <c r="I22" s="14"/>
      <c r="J22" s="12"/>
      <c r="K22" s="13"/>
      <c r="L22" s="12"/>
      <c r="M22" s="14"/>
    </row>
    <row r="23" spans="1:13" ht="14.25">
      <c r="A23" s="2"/>
      <c r="B23" s="2"/>
      <c r="C23" s="7"/>
      <c r="D23" s="13"/>
      <c r="E23" s="14"/>
      <c r="F23" s="12"/>
      <c r="G23" s="13"/>
      <c r="H23" s="13"/>
      <c r="I23" s="14"/>
      <c r="J23" s="12"/>
      <c r="K23" s="13"/>
      <c r="L23" s="12"/>
      <c r="M23" s="14"/>
    </row>
    <row r="24" spans="1:13" ht="14.25">
      <c r="A24" s="2"/>
      <c r="B24" s="2"/>
      <c r="C24" s="7"/>
      <c r="D24" s="13"/>
      <c r="E24" s="14"/>
      <c r="F24" s="12"/>
      <c r="G24" s="13"/>
      <c r="H24" s="13"/>
      <c r="I24" s="14"/>
      <c r="J24" s="12"/>
      <c r="K24" s="13"/>
      <c r="L24" s="12"/>
      <c r="M24" s="14"/>
    </row>
  </sheetData>
  <sheetProtection/>
  <mergeCells count="2">
    <mergeCell ref="F3:I3"/>
    <mergeCell ref="B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9.421875" style="5" bestFit="1" customWidth="1"/>
    <col min="2" max="4" width="16.28125" style="5" bestFit="1" customWidth="1"/>
    <col min="5" max="5" width="11.7109375" style="5" bestFit="1" customWidth="1"/>
    <col min="6" max="6" width="14.8515625" style="5" customWidth="1"/>
    <col min="7" max="9" width="16.28125" style="5" bestFit="1" customWidth="1"/>
    <col min="10" max="10" width="11.7109375" style="5" customWidth="1"/>
    <col min="11" max="11" width="12.7109375" style="5" customWidth="1"/>
    <col min="12" max="14" width="16.28125" style="5" bestFit="1" customWidth="1"/>
    <col min="15" max="15" width="11.7109375" style="5" bestFit="1" customWidth="1"/>
    <col min="16" max="16" width="13.00390625" style="5" bestFit="1" customWidth="1"/>
    <col min="17" max="16384" width="9.140625" style="5" customWidth="1"/>
  </cols>
  <sheetData>
    <row r="1" spans="1:2" ht="28.5">
      <c r="A1" s="3" t="s">
        <v>4</v>
      </c>
      <c r="B1" s="5">
        <v>2</v>
      </c>
    </row>
    <row r="2" spans="1:2" ht="28.5">
      <c r="A2" s="3" t="s">
        <v>5</v>
      </c>
      <c r="B2" s="5">
        <f>B1/10000</f>
        <v>0.0002</v>
      </c>
    </row>
    <row r="3" spans="2:16" s="11" customFormat="1" ht="14.25">
      <c r="B3" s="26" t="s">
        <v>1</v>
      </c>
      <c r="C3" s="26"/>
      <c r="D3" s="26"/>
      <c r="E3" s="26"/>
      <c r="F3" s="26"/>
      <c r="G3" s="28" t="s">
        <v>2</v>
      </c>
      <c r="H3" s="26"/>
      <c r="I3" s="26"/>
      <c r="J3" s="26"/>
      <c r="K3" s="26"/>
      <c r="L3" s="28" t="s">
        <v>3</v>
      </c>
      <c r="M3" s="26"/>
      <c r="N3" s="26"/>
      <c r="O3" s="26"/>
      <c r="P3" s="26"/>
    </row>
    <row r="4" spans="1:16" s="8" customFormat="1" ht="28.5">
      <c r="A4" s="8" t="s">
        <v>0</v>
      </c>
      <c r="B4" s="15" t="s">
        <v>17</v>
      </c>
      <c r="C4" s="15" t="s">
        <v>18</v>
      </c>
      <c r="D4" s="15" t="s">
        <v>19</v>
      </c>
      <c r="E4" s="9" t="s">
        <v>6</v>
      </c>
      <c r="F4" s="9" t="s">
        <v>8</v>
      </c>
      <c r="G4" s="22" t="s">
        <v>17</v>
      </c>
      <c r="H4" s="15" t="s">
        <v>18</v>
      </c>
      <c r="I4" s="15" t="s">
        <v>19</v>
      </c>
      <c r="J4" s="9" t="s">
        <v>6</v>
      </c>
      <c r="K4" s="9" t="s">
        <v>8</v>
      </c>
      <c r="L4" s="22" t="s">
        <v>17</v>
      </c>
      <c r="M4" s="15" t="s">
        <v>18</v>
      </c>
      <c r="N4" s="15" t="s">
        <v>19</v>
      </c>
      <c r="O4" s="9" t="s">
        <v>6</v>
      </c>
      <c r="P4" s="9" t="s">
        <v>8</v>
      </c>
    </row>
    <row r="5" spans="1:16" ht="14.25">
      <c r="A5" s="5" t="s">
        <v>14</v>
      </c>
      <c r="B5" s="2">
        <v>0.2688</v>
      </c>
      <c r="C5" s="2">
        <v>0.287</v>
      </c>
      <c r="D5" s="12">
        <v>0.327278</v>
      </c>
      <c r="E5" s="12">
        <f>AVERAGE(B5:D5)</f>
        <v>0.29435933333333336</v>
      </c>
      <c r="F5" s="12">
        <f>_xlfn.STDEV.S(B5:D5)/SQRT(3)</f>
        <v>0.017277528385481283</v>
      </c>
      <c r="G5" s="23"/>
      <c r="H5" s="13"/>
      <c r="I5" s="6"/>
      <c r="J5" s="13">
        <v>0</v>
      </c>
      <c r="K5" s="13"/>
      <c r="L5" s="23"/>
      <c r="M5" s="13"/>
      <c r="N5" s="6"/>
      <c r="O5" s="13">
        <v>0</v>
      </c>
      <c r="P5" s="13">
        <v>0</v>
      </c>
    </row>
    <row r="6" spans="1:16" ht="14.25">
      <c r="A6" s="5">
        <v>900000</v>
      </c>
      <c r="B6" s="12">
        <v>0.255883</v>
      </c>
      <c r="C6" s="12">
        <v>0.278206</v>
      </c>
      <c r="D6" s="12">
        <v>0.323561</v>
      </c>
      <c r="E6" s="12">
        <f>AVERAGE(B6:D6)</f>
        <v>0.2858833333333333</v>
      </c>
      <c r="F6" s="12">
        <f aca="true" t="shared" si="0" ref="F6:F18">_xlfn.STDEV.S(B6:D6)/SQRT(3)</f>
        <v>0.019910499795613136</v>
      </c>
      <c r="G6" s="23">
        <f>((B6/$A6)*1000)/$B$2</f>
        <v>1.4215722222222225</v>
      </c>
      <c r="H6" s="13">
        <f>((C6/$A6)*1000)/$B$2</f>
        <v>1.5455888888888887</v>
      </c>
      <c r="I6" s="13">
        <f>((D6/$A6)*1000)/$B$2</f>
        <v>1.797561111111111</v>
      </c>
      <c r="J6" s="13">
        <f>AVERAGE(G6:I6)</f>
        <v>1.5882407407407406</v>
      </c>
      <c r="K6" s="13">
        <f>_xlfn.STDEV.S(G6:I6)/SQRT(3)</f>
        <v>0.11061388775340628</v>
      </c>
      <c r="L6" s="23">
        <f>G6*B6</f>
        <v>0.363756164938889</v>
      </c>
      <c r="M6" s="13">
        <f>H6*C6</f>
        <v>0.4299921024222222</v>
      </c>
      <c r="N6" s="13">
        <f>I6*D6</f>
        <v>0.5816206706722221</v>
      </c>
      <c r="O6" s="13">
        <f>AVERAGE(L6:N6)</f>
        <v>0.4584563126777777</v>
      </c>
      <c r="P6" s="13">
        <f>_xlfn.STDEV.S(L6:N6)/SQRT(3)</f>
        <v>0.06448228222726976</v>
      </c>
    </row>
    <row r="7" spans="1:16" ht="14.25">
      <c r="A7" s="5">
        <v>800000</v>
      </c>
      <c r="B7" s="2">
        <v>0.253023</v>
      </c>
      <c r="C7" s="2">
        <v>0.277112</v>
      </c>
      <c r="D7" s="12">
        <v>0.32336</v>
      </c>
      <c r="E7" s="12">
        <f aca="true" t="shared" si="1" ref="E7:E18">AVERAGE(B7:D7)</f>
        <v>0.28449833333333335</v>
      </c>
      <c r="F7" s="12">
        <f t="shared" si="0"/>
        <v>0.020637682624536927</v>
      </c>
      <c r="G7" s="23">
        <f aca="true" t="shared" si="2" ref="G7:I18">((B7/$A7)*1000)/$B$2</f>
        <v>1.58139375</v>
      </c>
      <c r="H7" s="13">
        <f t="shared" si="2"/>
        <v>1.73195</v>
      </c>
      <c r="I7" s="13">
        <f t="shared" si="2"/>
        <v>2.021</v>
      </c>
      <c r="J7" s="13">
        <f aca="true" t="shared" si="3" ref="J7:J18">AVERAGE(G7:I7)</f>
        <v>1.7781145833333334</v>
      </c>
      <c r="K7" s="13">
        <f aca="true" t="shared" si="4" ref="K7:K18">_xlfn.STDEV.S(G7:I7)/SQRT(3)</f>
        <v>0.1289855164033549</v>
      </c>
      <c r="L7" s="23">
        <f aca="true" t="shared" si="5" ref="L7:N18">G7*B7</f>
        <v>0.40012899080625</v>
      </c>
      <c r="M7" s="13">
        <f t="shared" si="5"/>
        <v>0.47994412840000006</v>
      </c>
      <c r="N7" s="13">
        <f t="shared" si="5"/>
        <v>0.65351056</v>
      </c>
      <c r="O7" s="13">
        <f aca="true" t="shared" si="6" ref="O7:O18">AVERAGE(L7:N7)</f>
        <v>0.5111945597354167</v>
      </c>
      <c r="P7" s="13">
        <f aca="true" t="shared" si="7" ref="P7:P18">_xlfn.STDEV.S(L7:N7)/SQRT(3)</f>
        <v>0.0747952694488071</v>
      </c>
    </row>
    <row r="8" spans="1:16" ht="14.25">
      <c r="A8" s="5">
        <v>700000</v>
      </c>
      <c r="B8" s="2">
        <v>0.250216</v>
      </c>
      <c r="C8" s="2">
        <v>0.275866</v>
      </c>
      <c r="D8" s="12">
        <v>0.322873</v>
      </c>
      <c r="E8" s="12">
        <f t="shared" si="1"/>
        <v>0.282985</v>
      </c>
      <c r="F8" s="12">
        <f t="shared" si="0"/>
        <v>0.021274162991761013</v>
      </c>
      <c r="G8" s="23">
        <f t="shared" si="2"/>
        <v>1.7872571428571427</v>
      </c>
      <c r="H8" s="13">
        <f t="shared" si="2"/>
        <v>1.9704714285714284</v>
      </c>
      <c r="I8" s="13">
        <f t="shared" si="2"/>
        <v>2.3062357142857146</v>
      </c>
      <c r="J8" s="13">
        <f t="shared" si="3"/>
        <v>2.021321428571429</v>
      </c>
      <c r="K8" s="13">
        <f t="shared" si="4"/>
        <v>0.1519583070840043</v>
      </c>
      <c r="L8" s="23">
        <f t="shared" si="5"/>
        <v>0.4472003332571428</v>
      </c>
      <c r="M8" s="13">
        <f t="shared" si="5"/>
        <v>0.5435860711142857</v>
      </c>
      <c r="N8" s="13">
        <f t="shared" si="5"/>
        <v>0.7446212437785715</v>
      </c>
      <c r="O8" s="13">
        <f t="shared" si="6"/>
        <v>0.57846921605</v>
      </c>
      <c r="P8" s="13">
        <f t="shared" si="7"/>
        <v>0.08761169034305757</v>
      </c>
    </row>
    <row r="9" spans="1:16" ht="14.25">
      <c r="A9" s="5">
        <v>600000</v>
      </c>
      <c r="B9" s="2">
        <v>0.246515</v>
      </c>
      <c r="C9" s="2">
        <v>0.273907</v>
      </c>
      <c r="D9" s="12">
        <v>0.321957</v>
      </c>
      <c r="E9" s="12">
        <f t="shared" si="1"/>
        <v>0.280793</v>
      </c>
      <c r="F9" s="12">
        <f t="shared" si="0"/>
        <v>0.022048708110302743</v>
      </c>
      <c r="G9" s="23">
        <f t="shared" si="2"/>
        <v>2.054291666666667</v>
      </c>
      <c r="H9" s="13">
        <f t="shared" si="2"/>
        <v>2.2825583333333332</v>
      </c>
      <c r="I9" s="13">
        <f t="shared" si="2"/>
        <v>2.6829749999999994</v>
      </c>
      <c r="J9" s="13">
        <f t="shared" si="3"/>
        <v>2.3399416666666664</v>
      </c>
      <c r="K9" s="13">
        <f t="shared" si="4"/>
        <v>0.1837392342525241</v>
      </c>
      <c r="L9" s="23">
        <f t="shared" si="5"/>
        <v>0.5064137102083334</v>
      </c>
      <c r="M9" s="13">
        <f t="shared" si="5"/>
        <v>0.6252087054083333</v>
      </c>
      <c r="N9" s="13">
        <f t="shared" si="5"/>
        <v>0.8638025820749998</v>
      </c>
      <c r="O9" s="13">
        <f t="shared" si="6"/>
        <v>0.6651416658972221</v>
      </c>
      <c r="P9" s="13">
        <f t="shared" si="7"/>
        <v>0.10508358963794401</v>
      </c>
    </row>
    <row r="10" spans="1:16" ht="14.25">
      <c r="A10" s="5">
        <v>400000</v>
      </c>
      <c r="B10" s="2">
        <v>0.234597</v>
      </c>
      <c r="C10" s="2">
        <v>0.265949</v>
      </c>
      <c r="D10" s="12">
        <v>0.317739</v>
      </c>
      <c r="E10" s="12">
        <f t="shared" si="1"/>
        <v>0.2727616666666666</v>
      </c>
      <c r="F10" s="12">
        <f t="shared" si="0"/>
        <v>0.02424154396439689</v>
      </c>
      <c r="G10" s="23">
        <f t="shared" si="2"/>
        <v>2.9324625</v>
      </c>
      <c r="H10" s="13">
        <f t="shared" si="2"/>
        <v>3.3243625</v>
      </c>
      <c r="I10" s="13">
        <f t="shared" si="2"/>
        <v>3.9717374999999997</v>
      </c>
      <c r="J10" s="13">
        <f t="shared" si="3"/>
        <v>3.409520833333333</v>
      </c>
      <c r="K10" s="13">
        <f t="shared" si="4"/>
        <v>0.30301929955496104</v>
      </c>
      <c r="L10" s="23">
        <f t="shared" si="5"/>
        <v>0.6879469051125</v>
      </c>
      <c r="M10" s="13">
        <f t="shared" si="5"/>
        <v>0.8841108825124999</v>
      </c>
      <c r="N10" s="13">
        <f t="shared" si="5"/>
        <v>1.2619759015124998</v>
      </c>
      <c r="O10" s="13">
        <f t="shared" si="6"/>
        <v>0.9446778963791665</v>
      </c>
      <c r="P10" s="13">
        <f t="shared" si="7"/>
        <v>0.1684523617659123</v>
      </c>
    </row>
    <row r="11" spans="1:16" ht="14.25">
      <c r="A11" s="5">
        <v>200000</v>
      </c>
      <c r="B11" s="2">
        <v>0.201967</v>
      </c>
      <c r="C11" s="2">
        <v>0.243057</v>
      </c>
      <c r="D11" s="12">
        <v>0.302318</v>
      </c>
      <c r="E11" s="12">
        <f t="shared" si="1"/>
        <v>0.24911399999999997</v>
      </c>
      <c r="F11" s="12">
        <f t="shared" si="0"/>
        <v>0.02912671303688984</v>
      </c>
      <c r="G11" s="23">
        <f t="shared" si="2"/>
        <v>5.049174999999999</v>
      </c>
      <c r="H11" s="13">
        <f t="shared" si="2"/>
        <v>6.0764249999999995</v>
      </c>
      <c r="I11" s="13">
        <f t="shared" si="2"/>
        <v>7.557949999999998</v>
      </c>
      <c r="J11" s="13">
        <f t="shared" si="3"/>
        <v>6.227849999999999</v>
      </c>
      <c r="K11" s="13">
        <f t="shared" si="4"/>
        <v>0.7281678259222475</v>
      </c>
      <c r="L11" s="23">
        <f t="shared" si="5"/>
        <v>1.019766727225</v>
      </c>
      <c r="M11" s="13">
        <f t="shared" si="5"/>
        <v>1.4769176312249999</v>
      </c>
      <c r="N11" s="13">
        <f t="shared" si="5"/>
        <v>2.284904328099999</v>
      </c>
      <c r="O11" s="13">
        <f t="shared" si="6"/>
        <v>1.593862895516666</v>
      </c>
      <c r="P11" s="13">
        <f t="shared" si="7"/>
        <v>0.3698650354823702</v>
      </c>
    </row>
    <row r="12" spans="1:16" ht="14.25">
      <c r="A12" s="5">
        <v>150000</v>
      </c>
      <c r="B12" s="2">
        <v>0.182585</v>
      </c>
      <c r="C12" s="2">
        <v>0.230232</v>
      </c>
      <c r="D12" s="12">
        <v>0.286973</v>
      </c>
      <c r="E12" s="12">
        <f t="shared" si="1"/>
        <v>0.2332633333333333</v>
      </c>
      <c r="F12" s="12">
        <f t="shared" si="0"/>
        <v>0.03017231276260485</v>
      </c>
      <c r="G12" s="23">
        <f t="shared" si="2"/>
        <v>6.086166666666667</v>
      </c>
      <c r="H12" s="13">
        <f t="shared" si="2"/>
        <v>7.6743999999999994</v>
      </c>
      <c r="I12" s="13">
        <f t="shared" si="2"/>
        <v>9.565766666666665</v>
      </c>
      <c r="J12" s="13">
        <f t="shared" si="3"/>
        <v>7.775444444444443</v>
      </c>
      <c r="K12" s="13">
        <f t="shared" si="4"/>
        <v>1.005743758753494</v>
      </c>
      <c r="L12" s="23">
        <f t="shared" si="5"/>
        <v>1.1112427408333334</v>
      </c>
      <c r="M12" s="13">
        <f t="shared" si="5"/>
        <v>1.7668924607999998</v>
      </c>
      <c r="N12" s="13">
        <f t="shared" si="5"/>
        <v>2.745116757633333</v>
      </c>
      <c r="O12" s="13">
        <f t="shared" si="6"/>
        <v>1.8744173197555554</v>
      </c>
      <c r="P12" s="13">
        <f t="shared" si="7"/>
        <v>0.4747129912426389</v>
      </c>
    </row>
    <row r="13" spans="1:16" ht="14.25">
      <c r="A13" s="5">
        <v>95000</v>
      </c>
      <c r="B13" s="2">
        <v>0.157809</v>
      </c>
      <c r="C13" s="2">
        <v>0.209048</v>
      </c>
      <c r="D13" s="12">
        <v>0.25746</v>
      </c>
      <c r="E13" s="12">
        <f t="shared" si="1"/>
        <v>0.20810566666666666</v>
      </c>
      <c r="F13" s="12">
        <f t="shared" si="0"/>
        <v>0.028770624163854636</v>
      </c>
      <c r="G13" s="23">
        <f t="shared" si="2"/>
        <v>8.305736842105262</v>
      </c>
      <c r="H13" s="13">
        <f t="shared" si="2"/>
        <v>11.002526315789474</v>
      </c>
      <c r="I13" s="13">
        <f t="shared" si="2"/>
        <v>13.550526315789472</v>
      </c>
      <c r="J13" s="13">
        <f t="shared" si="3"/>
        <v>10.952929824561403</v>
      </c>
      <c r="K13" s="13">
        <f t="shared" si="4"/>
        <v>1.5142433770449775</v>
      </c>
      <c r="L13" s="23">
        <f t="shared" si="5"/>
        <v>1.3107200253157893</v>
      </c>
      <c r="M13" s="13">
        <f t="shared" si="5"/>
        <v>2.3000561212631583</v>
      </c>
      <c r="N13" s="13">
        <f t="shared" si="5"/>
        <v>3.488718505263158</v>
      </c>
      <c r="O13" s="13">
        <f t="shared" si="6"/>
        <v>2.366498217280702</v>
      </c>
      <c r="P13" s="13">
        <f t="shared" si="7"/>
        <v>0.6296110595056988</v>
      </c>
    </row>
    <row r="14" spans="1:16" ht="14.25">
      <c r="A14" s="5">
        <v>80000</v>
      </c>
      <c r="B14" s="2">
        <v>0.145794</v>
      </c>
      <c r="C14" s="2">
        <v>0.198752</v>
      </c>
      <c r="D14" s="12">
        <v>0.237413</v>
      </c>
      <c r="E14" s="12">
        <f t="shared" si="1"/>
        <v>0.19398633333333334</v>
      </c>
      <c r="F14" s="12">
        <f t="shared" si="0"/>
        <v>0.026555250418284146</v>
      </c>
      <c r="G14" s="23">
        <f t="shared" si="2"/>
        <v>9.112125</v>
      </c>
      <c r="H14" s="13">
        <f t="shared" si="2"/>
        <v>12.422</v>
      </c>
      <c r="I14" s="13">
        <f t="shared" si="2"/>
        <v>14.8383125</v>
      </c>
      <c r="J14" s="13">
        <f t="shared" si="3"/>
        <v>12.124145833333335</v>
      </c>
      <c r="K14" s="13">
        <f t="shared" si="4"/>
        <v>1.6597031511427536</v>
      </c>
      <c r="L14" s="23">
        <f t="shared" si="5"/>
        <v>1.32849315225</v>
      </c>
      <c r="M14" s="13">
        <f t="shared" si="5"/>
        <v>2.468897344</v>
      </c>
      <c r="N14" s="13">
        <f t="shared" si="5"/>
        <v>3.5228082855625003</v>
      </c>
      <c r="O14" s="13">
        <f t="shared" si="6"/>
        <v>2.440066260604167</v>
      </c>
      <c r="P14" s="13">
        <f t="shared" si="7"/>
        <v>0.6336082253249763</v>
      </c>
    </row>
    <row r="15" spans="1:16" ht="14.25">
      <c r="A15" s="5">
        <v>70000</v>
      </c>
      <c r="B15" s="2">
        <v>0.136697</v>
      </c>
      <c r="C15" s="2">
        <v>0.190642</v>
      </c>
      <c r="D15" s="12">
        <v>0.217839</v>
      </c>
      <c r="E15" s="12">
        <f t="shared" si="1"/>
        <v>0.18172600000000003</v>
      </c>
      <c r="F15" s="12">
        <f t="shared" si="0"/>
        <v>0.0238441280891823</v>
      </c>
      <c r="G15" s="23">
        <f t="shared" si="2"/>
        <v>9.764071428571429</v>
      </c>
      <c r="H15" s="13">
        <f t="shared" si="2"/>
        <v>13.617285714285714</v>
      </c>
      <c r="I15" s="13">
        <f t="shared" si="2"/>
        <v>15.559928571428573</v>
      </c>
      <c r="J15" s="13">
        <f t="shared" si="3"/>
        <v>12.98042857142857</v>
      </c>
      <c r="K15" s="13">
        <f t="shared" si="4"/>
        <v>1.7031520063701702</v>
      </c>
      <c r="L15" s="23">
        <f t="shared" si="5"/>
        <v>1.3347192720714287</v>
      </c>
      <c r="M15" s="13">
        <f t="shared" si="5"/>
        <v>2.5960265831428573</v>
      </c>
      <c r="N15" s="13">
        <f t="shared" si="5"/>
        <v>3.389559280071429</v>
      </c>
      <c r="O15" s="13">
        <f t="shared" si="6"/>
        <v>2.440101711761905</v>
      </c>
      <c r="P15" s="13">
        <f t="shared" si="7"/>
        <v>0.5982826223883755</v>
      </c>
    </row>
    <row r="16" spans="1:16" ht="14.25">
      <c r="A16" s="5">
        <v>50000</v>
      </c>
      <c r="B16" s="2">
        <v>0.115488</v>
      </c>
      <c r="C16" s="2">
        <v>0.169581</v>
      </c>
      <c r="D16" s="12">
        <v>0.181682</v>
      </c>
      <c r="E16" s="12">
        <f t="shared" si="1"/>
        <v>0.15558366666666668</v>
      </c>
      <c r="F16" s="12">
        <f t="shared" si="0"/>
        <v>0.020349901018050287</v>
      </c>
      <c r="G16" s="23">
        <f t="shared" si="2"/>
        <v>11.5488</v>
      </c>
      <c r="H16" s="13">
        <f t="shared" si="2"/>
        <v>16.958099999999998</v>
      </c>
      <c r="I16" s="13">
        <f t="shared" si="2"/>
        <v>18.1682</v>
      </c>
      <c r="J16" s="13">
        <f t="shared" si="3"/>
        <v>15.558366666666666</v>
      </c>
      <c r="K16" s="13">
        <f t="shared" si="4"/>
        <v>2.034990101805019</v>
      </c>
      <c r="L16" s="23">
        <f t="shared" si="5"/>
        <v>1.3337478144</v>
      </c>
      <c r="M16" s="13">
        <f t="shared" si="5"/>
        <v>2.8757715560999997</v>
      </c>
      <c r="N16" s="13">
        <f t="shared" si="5"/>
        <v>3.3008349124</v>
      </c>
      <c r="O16" s="13">
        <f t="shared" si="6"/>
        <v>2.5034514276333333</v>
      </c>
      <c r="P16" s="13">
        <f t="shared" si="7"/>
        <v>0.5975853136653629</v>
      </c>
    </row>
    <row r="17" spans="1:16" ht="14.25">
      <c r="A17" s="5">
        <v>35000</v>
      </c>
      <c r="B17" s="2">
        <v>0.095482</v>
      </c>
      <c r="C17" s="2">
        <v>0.146672</v>
      </c>
      <c r="D17" s="12">
        <v>0.139734</v>
      </c>
      <c r="E17" s="12">
        <f t="shared" si="1"/>
        <v>0.127296</v>
      </c>
      <c r="F17" s="12">
        <f t="shared" si="0"/>
        <v>0.016032590849059086</v>
      </c>
      <c r="G17" s="23">
        <f t="shared" si="2"/>
        <v>13.640285714285712</v>
      </c>
      <c r="H17" s="13">
        <f t="shared" si="2"/>
        <v>20.953142857142854</v>
      </c>
      <c r="I17" s="13">
        <f t="shared" si="2"/>
        <v>19.962</v>
      </c>
      <c r="J17" s="13">
        <f t="shared" si="3"/>
        <v>18.185142857142854</v>
      </c>
      <c r="K17" s="13">
        <f t="shared" si="4"/>
        <v>2.290370121294158</v>
      </c>
      <c r="L17" s="23">
        <f t="shared" si="5"/>
        <v>1.3024017605714282</v>
      </c>
      <c r="M17" s="13">
        <f t="shared" si="5"/>
        <v>3.073239369142857</v>
      </c>
      <c r="N17" s="13">
        <f t="shared" si="5"/>
        <v>2.789370108</v>
      </c>
      <c r="O17" s="13">
        <f t="shared" si="6"/>
        <v>2.388337079238095</v>
      </c>
      <c r="P17" s="13">
        <f t="shared" si="7"/>
        <v>0.5491165864675136</v>
      </c>
    </row>
    <row r="18" spans="1:16" ht="14.25">
      <c r="A18" s="5">
        <v>15000</v>
      </c>
      <c r="B18" s="2">
        <v>0.0517</v>
      </c>
      <c r="C18" s="2">
        <v>0.08979</v>
      </c>
      <c r="D18" s="12">
        <v>0.071411</v>
      </c>
      <c r="E18" s="12">
        <f t="shared" si="1"/>
        <v>0.070967</v>
      </c>
      <c r="F18" s="12">
        <f t="shared" si="0"/>
        <v>0.01099787671931872</v>
      </c>
      <c r="G18" s="23">
        <f t="shared" si="2"/>
        <v>17.233333333333334</v>
      </c>
      <c r="H18" s="13">
        <f t="shared" si="2"/>
        <v>29.93</v>
      </c>
      <c r="I18" s="13">
        <f>((D18/$A18)*1000)/$B$2</f>
        <v>23.80366666666667</v>
      </c>
      <c r="J18" s="13">
        <f t="shared" si="3"/>
        <v>23.655666666666665</v>
      </c>
      <c r="K18" s="13">
        <f t="shared" si="4"/>
        <v>3.6659589064395854</v>
      </c>
      <c r="L18" s="23">
        <f t="shared" si="5"/>
        <v>0.8909633333333334</v>
      </c>
      <c r="M18" s="13">
        <f t="shared" si="5"/>
        <v>2.6874146999999997</v>
      </c>
      <c r="N18" s="13">
        <f t="shared" si="5"/>
        <v>1.6998436403333335</v>
      </c>
      <c r="O18" s="13">
        <f t="shared" si="6"/>
        <v>1.7594072245555556</v>
      </c>
      <c r="P18" s="13">
        <f t="shared" si="7"/>
        <v>0.5194452950419586</v>
      </c>
    </row>
    <row r="19" spans="2:16" ht="14.25">
      <c r="B19" s="2"/>
      <c r="C19" s="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ht="14.25">
      <c r="B20" s="2"/>
      <c r="C20" s="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ht="14.25">
      <c r="B21" s="2"/>
      <c r="C21" s="2"/>
      <c r="D21" s="12"/>
      <c r="E21" s="1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ht="14.25">
      <c r="B22" s="2"/>
      <c r="C22" s="2"/>
      <c r="D22" s="12"/>
      <c r="E22" s="1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ht="14.25">
      <c r="B23" s="2"/>
      <c r="C23" s="2"/>
      <c r="D23" s="12"/>
      <c r="E23" s="12"/>
      <c r="F23" s="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ht="14.25">
      <c r="B24" s="2"/>
      <c r="C24" s="2"/>
      <c r="D24" s="12"/>
      <c r="E24" s="12"/>
      <c r="F24" s="2"/>
      <c r="G24" s="12"/>
      <c r="H24" s="12"/>
      <c r="I24" s="12"/>
      <c r="J24" s="12"/>
      <c r="K24" s="12"/>
      <c r="L24" s="12"/>
      <c r="M24" s="12"/>
      <c r="N24" s="12"/>
      <c r="O24" s="12"/>
      <c r="P24" s="12"/>
    </row>
  </sheetData>
  <sheetProtection/>
  <mergeCells count="3">
    <mergeCell ref="B3:F3"/>
    <mergeCell ref="G3:K3"/>
    <mergeCell ref="L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Monasterio Martinez</dc:creator>
  <cp:keywords/>
  <dc:description/>
  <cp:lastModifiedBy>Pablo</cp:lastModifiedBy>
  <dcterms:created xsi:type="dcterms:W3CDTF">2017-10-04T13:09:04Z</dcterms:created>
  <dcterms:modified xsi:type="dcterms:W3CDTF">2019-02-23T18:55:16Z</dcterms:modified>
  <cp:category/>
  <cp:version/>
  <cp:contentType/>
  <cp:contentStatus/>
</cp:coreProperties>
</file>