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myfiles\arp23\dos\ARP\Ventilator\Model\"/>
    </mc:Choice>
  </mc:AlternateContent>
  <xr:revisionPtr revIDLastSave="0" documentId="13_ncr:1_{2BBA08A7-18B2-45F8-817A-18703129DE92}" xr6:coauthVersionLast="44" xr6:coauthVersionMax="44" xr10:uidLastSave="{00000000-0000-0000-0000-000000000000}"/>
  <bookViews>
    <workbookView xWindow="105" yWindow="270" windowWidth="18840" windowHeight="14310" xr2:uid="{00000000-000D-0000-FFFF-FFFF00000000}"/>
  </bookViews>
  <sheets>
    <sheet name="Calculation" sheetId="1" r:id="rId1"/>
    <sheet name="Description"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5" i="1" l="1"/>
  <c r="D45" i="1"/>
  <c r="C45" i="1"/>
  <c r="B45" i="1"/>
  <c r="J6" i="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J76" i="1" s="1"/>
  <c r="J77" i="1" s="1"/>
  <c r="J78" i="1" s="1"/>
  <c r="J79" i="1" s="1"/>
  <c r="J80" i="1" s="1"/>
  <c r="J81" i="1" s="1"/>
  <c r="J82" i="1" s="1"/>
  <c r="J83" i="1" s="1"/>
  <c r="J84" i="1" s="1"/>
  <c r="J85" i="1" s="1"/>
  <c r="J86" i="1" s="1"/>
  <c r="J87" i="1" s="1"/>
  <c r="J88" i="1" s="1"/>
  <c r="J89" i="1" s="1"/>
  <c r="J90" i="1" s="1"/>
  <c r="J91" i="1" s="1"/>
  <c r="J92" i="1" s="1"/>
  <c r="J93" i="1" s="1"/>
  <c r="J94" i="1" s="1"/>
  <c r="J95" i="1" s="1"/>
  <c r="J96" i="1" s="1"/>
  <c r="J97" i="1" s="1"/>
  <c r="J98" i="1" s="1"/>
  <c r="J99" i="1" s="1"/>
  <c r="J100" i="1" s="1"/>
  <c r="J101" i="1" s="1"/>
  <c r="J102" i="1" s="1"/>
  <c r="J103" i="1" s="1"/>
  <c r="J104" i="1" s="1"/>
  <c r="E25" i="1" l="1"/>
  <c r="D25" i="1"/>
  <c r="C25" i="1"/>
  <c r="B25" i="1"/>
  <c r="E20" i="1"/>
  <c r="E23" i="1" s="1"/>
  <c r="D20" i="1"/>
  <c r="D23" i="1" s="1"/>
  <c r="C20" i="1"/>
  <c r="E19" i="1"/>
  <c r="E22" i="1" s="1"/>
  <c r="D19" i="1"/>
  <c r="D22" i="1" s="1"/>
  <c r="C19" i="1"/>
  <c r="C22" i="1" s="1"/>
  <c r="B20" i="1"/>
  <c r="B23" i="1" s="1"/>
  <c r="B19" i="1"/>
  <c r="B22" i="1" s="1"/>
  <c r="G8" i="1"/>
  <c r="E24" i="1" s="1"/>
  <c r="G6" i="1"/>
  <c r="G7" i="1" s="1"/>
  <c r="B27" i="1" l="1"/>
  <c r="B26" i="1" s="1"/>
  <c r="D27" i="1"/>
  <c r="D26" i="1" s="1"/>
  <c r="C24" i="1"/>
  <c r="B24" i="1"/>
  <c r="D24" i="1"/>
  <c r="C27" i="1"/>
  <c r="C26" i="1" s="1"/>
  <c r="E29" i="1"/>
  <c r="D29" i="1"/>
  <c r="B29" i="1"/>
  <c r="E27" i="1"/>
  <c r="E26" i="1" s="1"/>
  <c r="C23" i="1"/>
  <c r="C29" i="1" s="1"/>
  <c r="C28" i="1" l="1"/>
  <c r="C30" i="1" s="1"/>
  <c r="C36" i="1"/>
  <c r="C37" i="1" s="1"/>
  <c r="B28" i="1"/>
  <c r="B30" i="1" s="1"/>
  <c r="B36" i="1"/>
  <c r="B37" i="1" s="1"/>
  <c r="E28" i="1"/>
  <c r="E31" i="1" s="1"/>
  <c r="E36" i="1"/>
  <c r="D36" i="1"/>
  <c r="D28" i="1"/>
  <c r="D30" i="1" s="1"/>
  <c r="C46" i="1" l="1"/>
  <c r="C47" i="1" s="1"/>
  <c r="C48" i="1" s="1"/>
  <c r="B31" i="1"/>
  <c r="B32" i="1" s="1"/>
  <c r="C31" i="1"/>
  <c r="C32" i="1" s="1"/>
  <c r="K63" i="1"/>
  <c r="K91" i="1"/>
  <c r="K55" i="1"/>
  <c r="K45" i="1"/>
  <c r="K17" i="1"/>
  <c r="K36" i="1"/>
  <c r="K50" i="1"/>
  <c r="K8" i="1"/>
  <c r="K5" i="1"/>
  <c r="K59" i="1"/>
  <c r="K31" i="1"/>
  <c r="K43" i="1"/>
  <c r="K16" i="1"/>
  <c r="K38" i="1"/>
  <c r="K76" i="1"/>
  <c r="K90" i="1"/>
  <c r="L49" i="1"/>
  <c r="K30" i="1"/>
  <c r="K68" i="1"/>
  <c r="K27" i="1"/>
  <c r="K82" i="1"/>
  <c r="L9" i="1"/>
  <c r="C38" i="1"/>
  <c r="C39" i="1" s="1"/>
  <c r="B38" i="1"/>
  <c r="B39" i="1" s="1"/>
  <c r="D37" i="1"/>
  <c r="D38" i="1" s="1"/>
  <c r="D39" i="1" s="1"/>
  <c r="E37" i="1"/>
  <c r="E38" i="1" s="1"/>
  <c r="E30" i="1"/>
  <c r="D31" i="1"/>
  <c r="D46" i="1" s="1"/>
  <c r="D47" i="1" s="1"/>
  <c r="D48" i="1" s="1"/>
  <c r="K97" i="1" l="1"/>
  <c r="K83" i="1"/>
  <c r="B46" i="1"/>
  <c r="B47" i="1" s="1"/>
  <c r="B48" i="1" s="1"/>
  <c r="L48" i="1"/>
  <c r="E32" i="1"/>
  <c r="E46" i="1"/>
  <c r="E47" i="1" s="1"/>
  <c r="E48" i="1" s="1"/>
  <c r="K85" i="1"/>
  <c r="K71" i="1"/>
  <c r="K87" i="1"/>
  <c r="K54" i="1"/>
  <c r="K21" i="1"/>
  <c r="K79" i="1"/>
  <c r="K93" i="1"/>
  <c r="K35" i="1"/>
  <c r="K23" i="1"/>
  <c r="K84" i="1"/>
  <c r="K32" i="1"/>
  <c r="K103" i="1"/>
  <c r="K33" i="1"/>
  <c r="K56" i="1"/>
  <c r="K70" i="1"/>
  <c r="K13" i="1"/>
  <c r="K72" i="1"/>
  <c r="K86" i="1"/>
  <c r="K101" i="1"/>
  <c r="K26" i="1"/>
  <c r="K75" i="1"/>
  <c r="K57" i="1"/>
  <c r="K67" i="1"/>
  <c r="K24" i="1"/>
  <c r="K37" i="1"/>
  <c r="K96" i="1"/>
  <c r="K77" i="1"/>
  <c r="K65" i="1"/>
  <c r="K94" i="1"/>
  <c r="K51" i="1"/>
  <c r="K104" i="1"/>
  <c r="K20" i="1"/>
  <c r="K42" i="1"/>
  <c r="K39" i="1"/>
  <c r="K100" i="1"/>
  <c r="K58" i="1"/>
  <c r="K73" i="1"/>
  <c r="K52" i="1"/>
  <c r="K74" i="1"/>
  <c r="K22" i="1"/>
  <c r="K25" i="1"/>
  <c r="K99" i="1"/>
  <c r="K40" i="1"/>
  <c r="K29" i="1"/>
  <c r="K89" i="1"/>
  <c r="K48" i="1"/>
  <c r="K61" i="1"/>
  <c r="K53" i="1"/>
  <c r="K80" i="1"/>
  <c r="K69" i="1"/>
  <c r="K10" i="1"/>
  <c r="K7" i="1"/>
  <c r="K18" i="1"/>
  <c r="K15" i="1"/>
  <c r="K12" i="1"/>
  <c r="K19" i="1"/>
  <c r="K88" i="1"/>
  <c r="K49" i="1"/>
  <c r="K98" i="1"/>
  <c r="K46" i="1"/>
  <c r="K92" i="1"/>
  <c r="K47" i="1"/>
  <c r="K6" i="1"/>
  <c r="K41" i="1"/>
  <c r="K64" i="1"/>
  <c r="K78" i="1"/>
  <c r="K11" i="1"/>
  <c r="K9" i="1"/>
  <c r="K102" i="1"/>
  <c r="K34" i="1"/>
  <c r="K95" i="1"/>
  <c r="K28" i="1"/>
  <c r="K81" i="1"/>
  <c r="K62" i="1"/>
  <c r="K44" i="1"/>
  <c r="K66" i="1"/>
  <c r="K14" i="1"/>
  <c r="K60" i="1"/>
  <c r="L32" i="1"/>
  <c r="L21" i="1"/>
  <c r="L50" i="1"/>
  <c r="L77" i="1"/>
  <c r="L58" i="1"/>
  <c r="L83" i="1"/>
  <c r="L102" i="1"/>
  <c r="L96" i="1"/>
  <c r="L86" i="1"/>
  <c r="L68" i="1"/>
  <c r="L14" i="1"/>
  <c r="L11" i="1"/>
  <c r="L98" i="1"/>
  <c r="L37" i="1"/>
  <c r="L53" i="1"/>
  <c r="L101" i="1"/>
  <c r="L30" i="1"/>
  <c r="L34" i="1"/>
  <c r="L87" i="1"/>
  <c r="L75" i="1"/>
  <c r="L97" i="1"/>
  <c r="L16" i="1"/>
  <c r="L24" i="1"/>
  <c r="L61" i="1"/>
  <c r="L29" i="1"/>
  <c r="L5" i="1"/>
  <c r="L93" i="1"/>
  <c r="L104" i="1"/>
  <c r="L7" i="1"/>
  <c r="L67" i="1"/>
  <c r="L78" i="1"/>
  <c r="L26" i="1"/>
  <c r="L81" i="1"/>
  <c r="L54" i="1"/>
  <c r="L85" i="1"/>
  <c r="L95" i="1"/>
  <c r="L59" i="1"/>
  <c r="L70" i="1"/>
  <c r="L18" i="1"/>
  <c r="L90" i="1"/>
  <c r="L89" i="1"/>
  <c r="L8" i="1"/>
  <c r="L80" i="1"/>
  <c r="L44" i="1"/>
  <c r="L88" i="1"/>
  <c r="L13" i="1"/>
  <c r="L42" i="1"/>
  <c r="L45" i="1"/>
  <c r="L100" i="1"/>
  <c r="L62" i="1"/>
  <c r="L57" i="1"/>
  <c r="L64" i="1"/>
  <c r="L69" i="1"/>
  <c r="L72" i="1"/>
  <c r="L20" i="1"/>
  <c r="L79" i="1"/>
  <c r="L36" i="1"/>
  <c r="L103" i="1"/>
  <c r="L60" i="1"/>
  <c r="L22" i="1"/>
  <c r="L91" i="1"/>
  <c r="L76" i="1"/>
  <c r="L94" i="1"/>
  <c r="L92" i="1"/>
  <c r="L51" i="1"/>
  <c r="L6" i="1"/>
  <c r="L82" i="1"/>
  <c r="L74" i="1"/>
  <c r="L41" i="1"/>
  <c r="L73" i="1"/>
  <c r="L23" i="1"/>
  <c r="L12" i="1"/>
  <c r="L47" i="1"/>
  <c r="L28" i="1"/>
  <c r="L63" i="1"/>
  <c r="L35" i="1"/>
  <c r="L71" i="1"/>
  <c r="L52" i="1"/>
  <c r="L40" i="1"/>
  <c r="L31" i="1"/>
  <c r="L15" i="1"/>
  <c r="L84" i="1"/>
  <c r="L66" i="1"/>
  <c r="L10" i="1"/>
  <c r="L17" i="1"/>
  <c r="L33" i="1"/>
  <c r="L25" i="1"/>
  <c r="L65" i="1"/>
  <c r="L56" i="1"/>
  <c r="L39" i="1"/>
  <c r="L19" i="1"/>
  <c r="L55" i="1"/>
  <c r="L27" i="1"/>
  <c r="L38" i="1"/>
  <c r="L99" i="1"/>
  <c r="L46" i="1"/>
  <c r="L43" i="1"/>
  <c r="D40" i="1"/>
  <c r="D41" i="1"/>
  <c r="N24" i="1"/>
  <c r="N83" i="1"/>
  <c r="N46" i="1"/>
  <c r="N8" i="1"/>
  <c r="N36" i="1"/>
  <c r="N87" i="1"/>
  <c r="N41" i="1"/>
  <c r="N59" i="1"/>
  <c r="N85" i="1"/>
  <c r="N78" i="1"/>
  <c r="N40" i="1"/>
  <c r="N99" i="1"/>
  <c r="N62" i="1"/>
  <c r="D32" i="1"/>
  <c r="M76" i="1"/>
  <c r="M46" i="1"/>
  <c r="M31" i="1"/>
  <c r="M48" i="1"/>
  <c r="M59" i="1"/>
  <c r="M21" i="1"/>
  <c r="M103" i="1"/>
  <c r="M64" i="1"/>
  <c r="M40" i="1"/>
  <c r="M11" i="1"/>
  <c r="M20" i="1"/>
  <c r="M54" i="1"/>
  <c r="M32" i="1"/>
  <c r="M47" i="1"/>
  <c r="M58" i="1"/>
  <c r="M27" i="1"/>
  <c r="M67" i="1"/>
  <c r="M92" i="1"/>
  <c r="M28" i="1"/>
  <c r="M37" i="1"/>
  <c r="M13" i="1"/>
  <c r="M62" i="1"/>
  <c r="M49" i="1"/>
  <c r="M72" i="1"/>
  <c r="M66" i="1"/>
  <c r="M43" i="1"/>
  <c r="M75" i="1"/>
  <c r="M100" i="1"/>
  <c r="M36" i="1"/>
  <c r="M45" i="1"/>
  <c r="M29" i="1"/>
  <c r="M70" i="1"/>
  <c r="M6" i="1"/>
  <c r="M55" i="1"/>
  <c r="M56" i="1"/>
  <c r="M88" i="1"/>
  <c r="M74" i="1"/>
  <c r="M10" i="1"/>
  <c r="M9" i="1"/>
  <c r="M44" i="1"/>
  <c r="M61" i="1"/>
  <c r="M53" i="1"/>
  <c r="M14" i="1"/>
  <c r="M63" i="1"/>
  <c r="M96" i="1"/>
  <c r="M25" i="1"/>
  <c r="M82" i="1"/>
  <c r="M91" i="1"/>
  <c r="M52" i="1"/>
  <c r="M69" i="1"/>
  <c r="M22" i="1"/>
  <c r="M7" i="1"/>
  <c r="M83" i="1"/>
  <c r="M78" i="1"/>
  <c r="M80" i="1"/>
  <c r="M86" i="1"/>
  <c r="M104" i="1"/>
  <c r="M15" i="1"/>
  <c r="M18" i="1"/>
  <c r="M89" i="1"/>
  <c r="M77" i="1"/>
  <c r="M71" i="1"/>
  <c r="M57" i="1"/>
  <c r="M33" i="1"/>
  <c r="M90" i="1"/>
  <c r="M26" i="1"/>
  <c r="M99" i="1"/>
  <c r="M19" i="1"/>
  <c r="M60" i="1"/>
  <c r="M85" i="1"/>
  <c r="M93" i="1"/>
  <c r="M94" i="1"/>
  <c r="M30" i="1"/>
  <c r="M79" i="1"/>
  <c r="M8" i="1"/>
  <c r="M98" i="1"/>
  <c r="M34" i="1"/>
  <c r="M17" i="1"/>
  <c r="M35" i="1"/>
  <c r="M68" i="1"/>
  <c r="M101" i="1"/>
  <c r="M73" i="1"/>
  <c r="M102" i="1"/>
  <c r="M38" i="1"/>
  <c r="M87" i="1"/>
  <c r="M23" i="1"/>
  <c r="M65" i="1"/>
  <c r="M24" i="1"/>
  <c r="M42" i="1"/>
  <c r="M97" i="1"/>
  <c r="M51" i="1"/>
  <c r="M12" i="1"/>
  <c r="M5" i="1"/>
  <c r="M41" i="1"/>
  <c r="M95" i="1"/>
  <c r="M16" i="1"/>
  <c r="M50" i="1"/>
  <c r="M84" i="1"/>
  <c r="M81" i="1"/>
  <c r="M39" i="1"/>
  <c r="N81" i="1"/>
  <c r="N19" i="1"/>
  <c r="N103" i="1"/>
  <c r="N65" i="1"/>
  <c r="N84" i="1"/>
  <c r="N23" i="1"/>
  <c r="N10" i="1"/>
  <c r="N76" i="1"/>
  <c r="N51" i="1"/>
  <c r="N14" i="1"/>
  <c r="N53" i="1"/>
  <c r="N35" i="1"/>
  <c r="N7" i="1"/>
  <c r="N91" i="1"/>
  <c r="N100" i="1"/>
  <c r="N39" i="1"/>
  <c r="N90" i="1"/>
  <c r="N12" i="1"/>
  <c r="N64" i="1"/>
  <c r="N101" i="1"/>
  <c r="N42" i="1"/>
  <c r="N45" i="1"/>
  <c r="N71" i="1"/>
  <c r="N25" i="1"/>
  <c r="N29" i="1"/>
  <c r="N55" i="1"/>
  <c r="N27" i="1"/>
  <c r="N28" i="1"/>
  <c r="N80" i="1"/>
  <c r="N26" i="1"/>
  <c r="N102" i="1"/>
  <c r="N97" i="1"/>
  <c r="N93" i="1"/>
  <c r="N44" i="1"/>
  <c r="N68" i="1"/>
  <c r="N69" i="1"/>
  <c r="N58" i="1"/>
  <c r="N52" i="1"/>
  <c r="N96" i="1"/>
  <c r="C40" i="1"/>
  <c r="C41" i="1"/>
  <c r="N54" i="1"/>
  <c r="N16" i="1"/>
  <c r="N75" i="1"/>
  <c r="N38" i="1"/>
  <c r="N57" i="1"/>
  <c r="N61" i="1"/>
  <c r="N86" i="1"/>
  <c r="N21" i="1"/>
  <c r="N48" i="1"/>
  <c r="N5" i="1"/>
  <c r="N70" i="1"/>
  <c r="N32" i="1"/>
  <c r="N77" i="1"/>
  <c r="N73" i="1"/>
  <c r="N11" i="1"/>
  <c r="N95" i="1"/>
  <c r="N82" i="1"/>
  <c r="N13" i="1"/>
  <c r="N22" i="1"/>
  <c r="N56" i="1"/>
  <c r="N17" i="1"/>
  <c r="N43" i="1"/>
  <c r="N6" i="1"/>
  <c r="N89" i="1"/>
  <c r="B40" i="1"/>
  <c r="B41" i="1"/>
  <c r="N47" i="1"/>
  <c r="N98" i="1"/>
  <c r="N92" i="1"/>
  <c r="N31" i="1"/>
  <c r="N18" i="1"/>
  <c r="N94" i="1"/>
  <c r="N79" i="1"/>
  <c r="N49" i="1"/>
  <c r="N33" i="1"/>
  <c r="N37" i="1"/>
  <c r="N63" i="1"/>
  <c r="N9" i="1"/>
  <c r="N88" i="1"/>
  <c r="N34" i="1"/>
  <c r="N20" i="1"/>
  <c r="N72" i="1"/>
  <c r="N67" i="1"/>
  <c r="N30" i="1"/>
  <c r="N15" i="1"/>
  <c r="N74" i="1"/>
  <c r="N66" i="1"/>
  <c r="N60" i="1"/>
  <c r="N104" i="1"/>
  <c r="N50" i="1"/>
  <c r="E39" i="1"/>
  <c r="E40" i="1" l="1"/>
  <c r="E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Andy</author>
  </authors>
  <commentList>
    <comment ref="A41" authorId="0" shapeId="0" xr:uid="{00000000-0006-0000-0000-000001000000}">
      <text>
        <r>
          <rPr>
            <b/>
            <sz val="9"/>
            <color indexed="81"/>
            <rFont val="Tahoma"/>
            <family val="2"/>
          </rPr>
          <t xml:space="preserve">Andy: </t>
        </r>
        <r>
          <rPr>
            <sz val="9"/>
            <color indexed="81"/>
            <rFont val="Tahoma"/>
            <family val="2"/>
          </rPr>
          <t>Alternative modification to get vol. of Row 35. Caveat:  to affect inspiration only, needs to be distal side of exp. check valve, resistance of which has not been accounted for.</t>
        </r>
      </text>
    </comment>
  </commentList>
</comments>
</file>

<file path=xl/sharedStrings.xml><?xml version="1.0" encoding="utf-8"?>
<sst xmlns="http://schemas.openxmlformats.org/spreadsheetml/2006/main" count="64" uniqueCount="58">
  <si>
    <t>Calculation of inspiration restrictor resistance to alter patient ventilation characteristics</t>
  </si>
  <si>
    <t>Of use for ventilator sharing between patients</t>
  </si>
  <si>
    <t>White fields are for data entry</t>
  </si>
  <si>
    <t>Ventilator settings.  Ventilator must in Pressure Control mode</t>
  </si>
  <si>
    <t>Derived ventilator parameters</t>
  </si>
  <si>
    <t>Respiration rate (breaths / min)</t>
  </si>
  <si>
    <t>Respiration period (s)</t>
  </si>
  <si>
    <t>Inspiration to expiration time ratio (I/E)</t>
  </si>
  <si>
    <t>I to E switching time within period (s)</t>
  </si>
  <si>
    <t>Pinsp (inspiration pressure above PEEP, cmH2O)</t>
  </si>
  <si>
    <t>Max ventilator pressure (cmH2O)</t>
  </si>
  <si>
    <t>PEEP (cmH2O)</t>
  </si>
  <si>
    <t>Tubing system resistance  (cmH2O/(L/s) )</t>
  </si>
  <si>
    <t>Tubing system compliance (L/cmH2O)</t>
  </si>
  <si>
    <t>Patient characteristics</t>
  </si>
  <si>
    <t>Inspiration resistance, Ri  (cmH2O/(L/s) )</t>
  </si>
  <si>
    <t xml:space="preserve">   Note: 13 is median for normal lung, Arnal 2018</t>
  </si>
  <si>
    <t>Expiration resistance, Re  (cmH2O/(L/s) )</t>
  </si>
  <si>
    <t xml:space="preserve">   Note: same as inspiration often used</t>
  </si>
  <si>
    <t>Inspiration Compliance, Ci (L/cmH2O)</t>
  </si>
  <si>
    <t xml:space="preserve">   Note: 0.054 is median for normal lung, Arnal 2018</t>
  </si>
  <si>
    <t>Expiration Compliance, Ce (L/cmH2O)</t>
  </si>
  <si>
    <t>Derived patient parameters</t>
  </si>
  <si>
    <t>Patient inspiration time constant, RiCi (s)</t>
  </si>
  <si>
    <t>Patient expiration time constant, ReCe (s)</t>
  </si>
  <si>
    <t>Derived system parameters</t>
  </si>
  <si>
    <t>Ventilation inspiration time constant (s)</t>
  </si>
  <si>
    <t>Ventilation expiration time constant (s)</t>
  </si>
  <si>
    <t>Steady end-inspiration lung volume (L)</t>
  </si>
  <si>
    <t>Steady end-expiration lung volume (L)</t>
  </si>
  <si>
    <t>Coefficient a</t>
  </si>
  <si>
    <t>Coefficient b</t>
  </si>
  <si>
    <t>Coefficient c</t>
  </si>
  <si>
    <t>Coefficient d</t>
  </si>
  <si>
    <t>Max lung volume, in addition to FRC (L)</t>
  </si>
  <si>
    <t>Min lung volume, in addition to FRC (L)</t>
  </si>
  <si>
    <t>Tidal volume (L)</t>
  </si>
  <si>
    <t>Inspiration restriction to achieve a specified tidal volume</t>
  </si>
  <si>
    <t>New max lung volume, in addition to FRC (L)</t>
  </si>
  <si>
    <t>New min lung volume, in addition to FRC (L)</t>
  </si>
  <si>
    <t>New coefficient b</t>
  </si>
  <si>
    <t>New ventilation inspiration time constant (s)</t>
  </si>
  <si>
    <t>Inspiration restrictor needed (cmH2O/(L/s))</t>
  </si>
  <si>
    <t>v2 4/4/2020</t>
  </si>
  <si>
    <t>Time (s)</t>
  </si>
  <si>
    <t>Required tidal volume (L). Must be &lt;= value above</t>
  </si>
  <si>
    <t>OR inspiration added compliance needed (L/cmH2O)</t>
  </si>
  <si>
    <t>New steady end-inspiration lung volume (L)</t>
  </si>
  <si>
    <t>Inspiration restriction to achieve the same tidal volume (row 32) with a higher Pinsp pressure</t>
  </si>
  <si>
    <t>Higher Pinsp (insp. pressure above PEEP, cmH2O)</t>
  </si>
  <si>
    <t>A</t>
  </si>
  <si>
    <t>B</t>
  </si>
  <si>
    <t>C</t>
  </si>
  <si>
    <t>D</t>
  </si>
  <si>
    <t>A R Plummer,  University of Bath, 2nd April 2020</t>
  </si>
  <si>
    <t>The  linear lumped resistance-compliance network is is a highly simplified model with four parameters: linear resistance and compliance for both ventilator tubing system and patient.  Different parameters can be used for inspiration and expiration phases (so 8 parameters in total).   The simple RC network model, even when approximated further to a 1st order lag, seems to match much more sophisticated physics-based models well,  but whether this is consistently the case with constant parameter values has yet to be determined.  The benefit of the RC model is that simple calculations are possible on how patient R and C variation will effect tidal volume, and how this might be corrected by adding a restrictor valve (or possibly other modifications). One scenario could be to calculate what inspiration restriction is required to operate with an increased ventilator pressure (which may be necessitated by ventilator sharing) without increasing the patient’s tidal volume.</t>
  </si>
  <si>
    <t>A patient can be characterised by a series resistance (R) and compliance (C).  Ventilator tubing system can also be approximated by lumped linear model, i.e resistance (Rv) and compliance (Cv).
When two patients are hooked up to the same ventilator, pressure control will be used, the ventilator stepping between low pressure (PEEP) and high
pressure (PEEP+Pinsp).  So the tidal volume (Vmax-Vmin) delivered to each patient, from minimum lung volume during expiration (Vmin), to maximum lung volume  during inspiration (Vmax), can no longer be individually controlled.
 This sheet calculates the volumes for each patient. Also, for given desired tidal volumes, the values of additional restrictions (resistances) in the patients' inspiration lines can be calculated. (Note: This could plausibly also be done by adjusting  inspiration compliances)
NOTE : lung volume is taken as zero at zero gauge pressure. FRC is not included.</t>
  </si>
  <si>
    <t>EXAMPLE. An example ventilator pressure control setting might be described as 30/15 cmH20,  meaning Pinsp=15 cmH20, and PEEP = 15 (so ventilator switches between 30 and 15, because Pinsp is the pressure rise above PEEP).  Then you get different tidal volume ranges (row 32) for the 4 patients with these pressure settings.  Adding an inspiration restrictor can only reduce the tidal volume, not increase it. Putting the same value as the calculated tidal volume in the entry field for tidal volume (row 35) will give a restrictor resistance of zero, or a smaller value gives a sensible restriction.  Putting a larger tidal volume gives a negative restriction (as its trying to supercharge the patient to get more volume in! ... or in the extreme it can't calculate a value at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</si>
</sst>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5" x14ac:knownFonts="1">
    <font>
      <sz val="11"/>
      <color theme="1"/>
      <name val="Calibri"/>
      <family val="2"/>
      <scheme val="minor"/>
    </font>
    <font>
      <b/>
      <sz val="11"/>
      <color theme="1"/>
      <name val="Calibri"/>
      <family val="2"/>
      <scheme val="minor"/>
    </font>
    <font>
      <i/>
      <sz val="11"/>
      <color theme="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65">
    <xf numFmtId="0" fontId="0" fillId="0" borderId="0" xfId="0"/>
    <xf numFmtId="0" fontId="1" fillId="0" borderId="0" xfId="0" applyFont="1"/>
    <xf numFmtId="2" fontId="0" fillId="0" borderId="0" xfId="0" applyNumberFormat="1"/>
    <xf numFmtId="0" fontId="1" fillId="2" borderId="0" xfId="0" applyFont="1" applyFill="1"/>
    <xf numFmtId="0" fontId="0" fillId="2" borderId="0" xfId="0" applyFill="1"/>
    <xf numFmtId="164" fontId="0" fillId="2" borderId="0" xfId="0" applyNumberFormat="1" applyFill="1"/>
    <xf numFmtId="2" fontId="0" fillId="2" borderId="0" xfId="0" applyNumberFormat="1" applyFill="1"/>
    <xf numFmtId="0" fontId="0" fillId="2" borderId="1" xfId="0" applyFill="1" applyBorder="1"/>
    <xf numFmtId="2" fontId="0" fillId="2" borderId="1" xfId="0" applyNumberFormat="1" applyFill="1" applyBorder="1"/>
    <xf numFmtId="0" fontId="1" fillId="2" borderId="2" xfId="0" applyFont="1" applyFill="1" applyBorder="1"/>
    <xf numFmtId="2" fontId="1" fillId="2" borderId="3" xfId="0" applyNumberFormat="1" applyFont="1" applyFill="1" applyBorder="1"/>
    <xf numFmtId="0" fontId="1" fillId="2" borderId="3" xfId="0" applyFont="1" applyFill="1" applyBorder="1"/>
    <xf numFmtId="0" fontId="2" fillId="2" borderId="3" xfId="0" applyFont="1" applyFill="1" applyBorder="1"/>
    <xf numFmtId="0" fontId="1" fillId="2" borderId="4" xfId="0" applyFont="1" applyFill="1" applyBorder="1"/>
    <xf numFmtId="0" fontId="0" fillId="2" borderId="5" xfId="0" applyFill="1" applyBorder="1"/>
    <xf numFmtId="0" fontId="0" fillId="2" borderId="6" xfId="0" applyFill="1" applyBorder="1"/>
    <xf numFmtId="2" fontId="0" fillId="2" borderId="6" xfId="0" applyNumberFormat="1" applyFill="1" applyBorder="1"/>
    <xf numFmtId="0" fontId="0" fillId="2" borderId="7" xfId="0" applyFill="1" applyBorder="1"/>
    <xf numFmtId="0" fontId="0" fillId="2" borderId="8" xfId="0" applyFill="1" applyBorder="1"/>
    <xf numFmtId="0" fontId="0" fillId="2" borderId="9" xfId="0" applyFill="1" applyBorder="1"/>
    <xf numFmtId="164" fontId="0" fillId="3" borderId="1" xfId="0" applyNumberFormat="1" applyFill="1" applyBorder="1"/>
    <xf numFmtId="166" fontId="0" fillId="3" borderId="8" xfId="0" applyNumberFormat="1" applyFill="1" applyBorder="1"/>
    <xf numFmtId="165" fontId="0" fillId="2" borderId="0" xfId="0" applyNumberFormat="1" applyFill="1"/>
    <xf numFmtId="165" fontId="0" fillId="2" borderId="1" xfId="0" applyNumberFormat="1" applyFill="1" applyBorder="1"/>
    <xf numFmtId="165" fontId="0" fillId="2" borderId="6" xfId="0" applyNumberFormat="1" applyFill="1" applyBorder="1"/>
    <xf numFmtId="0" fontId="2" fillId="2" borderId="5" xfId="0" applyFont="1" applyFill="1" applyBorder="1"/>
    <xf numFmtId="2" fontId="0" fillId="2" borderId="11" xfId="0" applyNumberFormat="1" applyFill="1" applyBorder="1"/>
    <xf numFmtId="0" fontId="0" fillId="2" borderId="11" xfId="0" applyFill="1" applyBorder="1"/>
    <xf numFmtId="0" fontId="0" fillId="2" borderId="12" xfId="0" applyFill="1" applyBorder="1"/>
    <xf numFmtId="0" fontId="1" fillId="2" borderId="10" xfId="0" applyFont="1" applyFill="1" applyBorder="1"/>
    <xf numFmtId="0" fontId="0" fillId="2" borderId="13" xfId="0" applyFill="1" applyBorder="1"/>
    <xf numFmtId="2" fontId="0" fillId="2" borderId="14" xfId="0" applyNumberFormat="1" applyFill="1" applyBorder="1"/>
    <xf numFmtId="0" fontId="0" fillId="2" borderId="14" xfId="0" applyFill="1" applyBorder="1"/>
    <xf numFmtId="0" fontId="0" fillId="2" borderId="15" xfId="0" applyFill="1" applyBorder="1"/>
    <xf numFmtId="164" fontId="0" fillId="3" borderId="6" xfId="0" applyNumberFormat="1" applyFill="1" applyBorder="1"/>
    <xf numFmtId="165" fontId="0" fillId="3" borderId="1" xfId="0" applyNumberFormat="1" applyFill="1" applyBorder="1"/>
    <xf numFmtId="165" fontId="0" fillId="3" borderId="6" xfId="0" applyNumberFormat="1" applyFill="1" applyBorder="1"/>
    <xf numFmtId="165" fontId="1" fillId="2" borderId="0" xfId="0" applyNumberFormat="1" applyFont="1" applyFill="1"/>
    <xf numFmtId="164" fontId="2" fillId="2" borderId="0" xfId="0" applyNumberFormat="1" applyFont="1" applyFill="1"/>
    <xf numFmtId="0" fontId="1" fillId="4" borderId="7" xfId="0" applyFont="1" applyFill="1" applyBorder="1"/>
    <xf numFmtId="165" fontId="1" fillId="4" borderId="8" xfId="0" applyNumberFormat="1" applyFont="1" applyFill="1" applyBorder="1"/>
    <xf numFmtId="165" fontId="1" fillId="4" borderId="9" xfId="0" applyNumberFormat="1" applyFont="1" applyFill="1" applyBorder="1"/>
    <xf numFmtId="14" fontId="0" fillId="0" borderId="0" xfId="0" applyNumberFormat="1"/>
    <xf numFmtId="2" fontId="1" fillId="4" borderId="17" xfId="0" applyNumberFormat="1" applyFont="1" applyFill="1" applyBorder="1"/>
    <xf numFmtId="2" fontId="1" fillId="4" borderId="18" xfId="0" applyNumberFormat="1" applyFont="1" applyFill="1" applyBorder="1"/>
    <xf numFmtId="0" fontId="0" fillId="0" borderId="0" xfId="0" applyFont="1"/>
    <xf numFmtId="0" fontId="0" fillId="0" borderId="0" xfId="0" applyAlignment="1">
      <alignment horizontal="center"/>
    </xf>
    <xf numFmtId="0" fontId="0" fillId="0" borderId="0" xfId="0" applyFont="1" applyAlignment="1">
      <alignment horizontal="center"/>
    </xf>
    <xf numFmtId="0" fontId="0" fillId="2" borderId="16" xfId="0" applyFill="1" applyBorder="1"/>
    <xf numFmtId="165" fontId="0" fillId="2" borderId="8" xfId="0" applyNumberFormat="1" applyFont="1" applyFill="1" applyBorder="1"/>
    <xf numFmtId="165" fontId="0" fillId="2" borderId="9" xfId="0" applyNumberFormat="1" applyFont="1" applyFill="1" applyBorder="1"/>
    <xf numFmtId="165" fontId="0" fillId="2" borderId="17" xfId="0" applyNumberFormat="1" applyFont="1" applyFill="1" applyBorder="1"/>
    <xf numFmtId="165" fontId="0" fillId="2" borderId="18" xfId="0" applyNumberFormat="1" applyFont="1" applyFill="1" applyBorder="1"/>
    <xf numFmtId="2" fontId="0" fillId="3" borderId="1" xfId="0" applyNumberFormat="1" applyFill="1" applyBorder="1"/>
    <xf numFmtId="2" fontId="1" fillId="4" borderId="8" xfId="0" applyNumberFormat="1" applyFont="1" applyFill="1" applyBorder="1"/>
    <xf numFmtId="2" fontId="0" fillId="3" borderId="6" xfId="0" applyNumberFormat="1" applyFill="1" applyBorder="1"/>
    <xf numFmtId="2" fontId="1" fillId="4" borderId="9" xfId="0" applyNumberFormat="1" applyFont="1" applyFill="1" applyBorder="1"/>
    <xf numFmtId="2" fontId="0" fillId="2" borderId="3" xfId="0" applyNumberFormat="1" applyFill="1" applyBorder="1"/>
    <xf numFmtId="0" fontId="0" fillId="2" borderId="3" xfId="0" applyFill="1" applyBorder="1"/>
    <xf numFmtId="0" fontId="0" fillId="2" borderId="4" xfId="0" applyFill="1" applyBorder="1"/>
    <xf numFmtId="1" fontId="0" fillId="2" borderId="3" xfId="0" applyNumberFormat="1" applyFill="1" applyBorder="1" applyAlignment="1">
      <alignment horizontal="center"/>
    </xf>
    <xf numFmtId="1" fontId="0" fillId="2" borderId="4" xfId="0" applyNumberFormat="1" applyFill="1" applyBorder="1" applyAlignment="1">
      <alignment horizontal="center"/>
    </xf>
    <xf numFmtId="49" fontId="1" fillId="0" borderId="0" xfId="0" applyNumberFormat="1" applyFont="1" applyAlignment="1">
      <alignment wrapText="1"/>
    </xf>
    <xf numFmtId="49" fontId="0" fillId="0" borderId="0" xfId="0" applyNumberFormat="1" applyFont="1" applyAlignment="1">
      <alignment wrapText="1"/>
    </xf>
    <xf numFmtId="0" fontId="0" fillId="0" borderId="0" xfId="0" applyFont="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200"/>
              <a:t>One breathing</a:t>
            </a:r>
            <a:r>
              <a:rPr lang="en-GB" sz="1200" baseline="0"/>
              <a:t> cycle, no restrictor</a:t>
            </a:r>
            <a:endParaRPr lang="en-GB" sz="1200"/>
          </a:p>
        </c:rich>
      </c:tx>
      <c:layout>
        <c:manualLayout>
          <c:xMode val="edge"/>
          <c:yMode val="edge"/>
          <c:x val="0.27997250859106532"/>
          <c:y val="3.7854889589905363E-2"/>
        </c:manualLayout>
      </c:layout>
      <c:overlay val="0"/>
    </c:title>
    <c:autoTitleDeleted val="0"/>
    <c:plotArea>
      <c:layout/>
      <c:scatterChart>
        <c:scatterStyle val="lineMarker"/>
        <c:varyColors val="0"/>
        <c:ser>
          <c:idx val="4"/>
          <c:order val="0"/>
          <c:tx>
            <c:v>A</c:v>
          </c:tx>
          <c:marker>
            <c:symbol val="none"/>
          </c:marker>
          <c:xVal>
            <c:numRef>
              <c:f>Calculation!$J$5:$J$104</c:f>
              <c:numCache>
                <c:formatCode>General</c:formatCode>
                <c:ptCount val="94"/>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1.2500000000000004</c:v>
                </c:pt>
                <c:pt idx="22">
                  <c:v>1.3000000000000005</c:v>
                </c:pt>
                <c:pt idx="23">
                  <c:v>1.3500000000000005</c:v>
                </c:pt>
                <c:pt idx="24">
                  <c:v>1.4000000000000006</c:v>
                </c:pt>
                <c:pt idx="25">
                  <c:v>1.4500000000000006</c:v>
                </c:pt>
                <c:pt idx="26">
                  <c:v>1.5000000000000007</c:v>
                </c:pt>
                <c:pt idx="27">
                  <c:v>1.5500000000000007</c:v>
                </c:pt>
                <c:pt idx="28">
                  <c:v>1.6000000000000008</c:v>
                </c:pt>
                <c:pt idx="29">
                  <c:v>1.7000000000000008</c:v>
                </c:pt>
                <c:pt idx="30">
                  <c:v>1.7500000000000009</c:v>
                </c:pt>
                <c:pt idx="31">
                  <c:v>1.8000000000000009</c:v>
                </c:pt>
                <c:pt idx="32">
                  <c:v>1.850000000000001</c:v>
                </c:pt>
                <c:pt idx="33">
                  <c:v>1.900000000000001</c:v>
                </c:pt>
                <c:pt idx="34">
                  <c:v>1.9500000000000011</c:v>
                </c:pt>
                <c:pt idx="35">
                  <c:v>2.0000000000000009</c:v>
                </c:pt>
                <c:pt idx="36">
                  <c:v>2.1000000000000005</c:v>
                </c:pt>
                <c:pt idx="37">
                  <c:v>2.1500000000000004</c:v>
                </c:pt>
                <c:pt idx="38">
                  <c:v>2.2000000000000002</c:v>
                </c:pt>
                <c:pt idx="39">
                  <c:v>2.25</c:v>
                </c:pt>
                <c:pt idx="40">
                  <c:v>2.2999999999999998</c:v>
                </c:pt>
                <c:pt idx="41">
                  <c:v>2.3499999999999996</c:v>
                </c:pt>
                <c:pt idx="42">
                  <c:v>2.3999999999999995</c:v>
                </c:pt>
                <c:pt idx="43">
                  <c:v>2.4499999999999993</c:v>
                </c:pt>
                <c:pt idx="44">
                  <c:v>2.4999999999999991</c:v>
                </c:pt>
                <c:pt idx="45">
                  <c:v>2.5499999999999989</c:v>
                </c:pt>
                <c:pt idx="46">
                  <c:v>2.5999999999999988</c:v>
                </c:pt>
                <c:pt idx="47">
                  <c:v>2.6499999999999986</c:v>
                </c:pt>
                <c:pt idx="48">
                  <c:v>2.6999999999999984</c:v>
                </c:pt>
                <c:pt idx="49">
                  <c:v>2.7499999999999982</c:v>
                </c:pt>
                <c:pt idx="50">
                  <c:v>2.799999999999998</c:v>
                </c:pt>
                <c:pt idx="51">
                  <c:v>2.8499999999999979</c:v>
                </c:pt>
                <c:pt idx="52">
                  <c:v>2.8999999999999977</c:v>
                </c:pt>
                <c:pt idx="53">
                  <c:v>2.9499999999999975</c:v>
                </c:pt>
                <c:pt idx="54">
                  <c:v>2.9999999999999973</c:v>
                </c:pt>
                <c:pt idx="55">
                  <c:v>3.0499999999999972</c:v>
                </c:pt>
                <c:pt idx="56">
                  <c:v>3.099999999999997</c:v>
                </c:pt>
                <c:pt idx="57">
                  <c:v>3.1499999999999968</c:v>
                </c:pt>
                <c:pt idx="58">
                  <c:v>3.1999999999999966</c:v>
                </c:pt>
                <c:pt idx="59">
                  <c:v>3.2499999999999964</c:v>
                </c:pt>
                <c:pt idx="60">
                  <c:v>3.2999999999999963</c:v>
                </c:pt>
                <c:pt idx="61">
                  <c:v>3.3499999999999961</c:v>
                </c:pt>
                <c:pt idx="62">
                  <c:v>3.3999999999999959</c:v>
                </c:pt>
                <c:pt idx="63">
                  <c:v>3.4499999999999957</c:v>
                </c:pt>
                <c:pt idx="64">
                  <c:v>3.4999999999999956</c:v>
                </c:pt>
                <c:pt idx="65">
                  <c:v>3.5499999999999954</c:v>
                </c:pt>
                <c:pt idx="66">
                  <c:v>3.5999999999999952</c:v>
                </c:pt>
                <c:pt idx="67">
                  <c:v>3.649999999999995</c:v>
                </c:pt>
                <c:pt idx="68">
                  <c:v>3.6999999999999948</c:v>
                </c:pt>
                <c:pt idx="69">
                  <c:v>3.7499999999999947</c:v>
                </c:pt>
                <c:pt idx="70">
                  <c:v>3.7999999999999945</c:v>
                </c:pt>
                <c:pt idx="71">
                  <c:v>3.8499999999999943</c:v>
                </c:pt>
                <c:pt idx="72">
                  <c:v>3.8999999999999941</c:v>
                </c:pt>
                <c:pt idx="73">
                  <c:v>3.949999999999994</c:v>
                </c:pt>
                <c:pt idx="74">
                  <c:v>3.9999999999999938</c:v>
                </c:pt>
                <c:pt idx="75">
                  <c:v>4.0499999999999936</c:v>
                </c:pt>
                <c:pt idx="76">
                  <c:v>4.0999999999999934</c:v>
                </c:pt>
                <c:pt idx="77">
                  <c:v>4.1499999999999932</c:v>
                </c:pt>
                <c:pt idx="78">
                  <c:v>4.1999999999999931</c:v>
                </c:pt>
                <c:pt idx="79">
                  <c:v>4.2499999999999929</c:v>
                </c:pt>
                <c:pt idx="80">
                  <c:v>4.2999999999999927</c:v>
                </c:pt>
                <c:pt idx="81">
                  <c:v>4.3499999999999925</c:v>
                </c:pt>
                <c:pt idx="82">
                  <c:v>4.3999999999999924</c:v>
                </c:pt>
                <c:pt idx="83">
                  <c:v>4.4499999999999922</c:v>
                </c:pt>
                <c:pt idx="84">
                  <c:v>4.499999999999992</c:v>
                </c:pt>
                <c:pt idx="85">
                  <c:v>4.5499999999999918</c:v>
                </c:pt>
                <c:pt idx="86">
                  <c:v>4.5999999999999917</c:v>
                </c:pt>
                <c:pt idx="87">
                  <c:v>4.6499999999999915</c:v>
                </c:pt>
                <c:pt idx="88">
                  <c:v>4.6999999999999913</c:v>
                </c:pt>
                <c:pt idx="89">
                  <c:v>4.7499999999999911</c:v>
                </c:pt>
                <c:pt idx="90">
                  <c:v>4.7999999999999909</c:v>
                </c:pt>
                <c:pt idx="91">
                  <c:v>4.8499999999999908</c:v>
                </c:pt>
                <c:pt idx="92">
                  <c:v>4.8999999999999906</c:v>
                </c:pt>
                <c:pt idx="93">
                  <c:v>4.9499999999999904</c:v>
                </c:pt>
              </c:numCache>
            </c:numRef>
          </c:xVal>
          <c:yVal>
            <c:numRef>
              <c:f>Calculation!$K$5:$K$104</c:f>
              <c:numCache>
                <c:formatCode>General</c:formatCode>
                <c:ptCount val="94"/>
                <c:pt idx="0">
                  <c:v>0.4606980853615803</c:v>
                </c:pt>
                <c:pt idx="1">
                  <c:v>0.49077686124457043</c:v>
                </c:pt>
                <c:pt idx="2">
                  <c:v>0.52007522544429241</c:v>
                </c:pt>
                <c:pt idx="3">
                  <c:v>0.54861342620481524</c:v>
                </c:pt>
                <c:pt idx="4">
                  <c:v>0.57641118641750433</c:v>
                </c:pt>
                <c:pt idx="5">
                  <c:v>0.60348771725160888</c:v>
                </c:pt>
                <c:pt idx="6">
                  <c:v>0.62986173143119562</c:v>
                </c:pt>
                <c:pt idx="7">
                  <c:v>0.65555145616760468</c:v>
                </c:pt>
                <c:pt idx="8">
                  <c:v>0.68057464575636573</c:v>
                </c:pt>
                <c:pt idx="9">
                  <c:v>0.70494859384727881</c:v>
                </c:pt>
                <c:pt idx="10">
                  <c:v>0.72869014539614108</c:v>
                </c:pt>
                <c:pt idx="11">
                  <c:v>0.751815708306379</c:v>
                </c:pt>
                <c:pt idx="12">
                  <c:v>0.77434126476863141</c:v>
                </c:pt>
                <c:pt idx="13">
                  <c:v>0.79628238230612025</c:v>
                </c:pt>
                <c:pt idx="14">
                  <c:v>0.81765422453344239</c:v>
                </c:pt>
                <c:pt idx="15">
                  <c:v>0.83847156163621939</c:v>
                </c:pt>
                <c:pt idx="16">
                  <c:v>0.8587487805788443</c:v>
                </c:pt>
                <c:pt idx="17">
                  <c:v>0.87849989504738502</c:v>
                </c:pt>
                <c:pt idx="18">
                  <c:v>0.89773855513451162</c:v>
                </c:pt>
                <c:pt idx="19">
                  <c:v>0.91647805677314176</c:v>
                </c:pt>
                <c:pt idx="20">
                  <c:v>0.93473135092532689</c:v>
                </c:pt>
                <c:pt idx="21">
                  <c:v>1.0191349535689647</c:v>
                </c:pt>
                <c:pt idx="22">
                  <c:v>1.0347247536368431</c:v>
                </c:pt>
                <c:pt idx="23">
                  <c:v>1.0381320929233606</c:v>
                </c:pt>
                <c:pt idx="24">
                  <c:v>1.0182024501100126</c:v>
                </c:pt>
                <c:pt idx="25">
                  <c:v>0.99878989370188964</c:v>
                </c:pt>
                <c:pt idx="26">
                  <c:v>0.97988100758546803</c:v>
                </c:pt>
                <c:pt idx="27">
                  <c:v>0.96146272373624808</c:v>
                </c:pt>
                <c:pt idx="28">
                  <c:v>0.94352231318737778</c:v>
                </c:pt>
                <c:pt idx="29">
                  <c:v>0.90902583885745092</c:v>
                </c:pt>
                <c:pt idx="30">
                  <c:v>0.89244593439276443</c:v>
                </c:pt>
                <c:pt idx="31">
                  <c:v>0.87629620538475372</c:v>
                </c:pt>
                <c:pt idx="32">
                  <c:v>0.86056549067601162</c:v>
                </c:pt>
                <c:pt idx="33">
                  <c:v>0.84524291869198087</c:v>
                </c:pt>
                <c:pt idx="34">
                  <c:v>0.83031789992755489</c:v>
                </c:pt>
                <c:pt idx="35">
                  <c:v>0.8157801196286194</c:v>
                </c:pt>
                <c:pt idx="36">
                  <c:v>0.78782634657921036</c:v>
                </c:pt>
                <c:pt idx="37">
                  <c:v>0.77439103483824634</c:v>
                </c:pt>
                <c:pt idx="38">
                  <c:v>0.76130431023034206</c:v>
                </c:pt>
                <c:pt idx="39">
                  <c:v>0.74855712845554567</c:v>
                </c:pt>
                <c:pt idx="40">
                  <c:v>0.7361406798736323</c:v>
                </c:pt>
                <c:pt idx="41">
                  <c:v>0.72404638341571892</c:v>
                </c:pt>
                <c:pt idx="42">
                  <c:v>0.71226588065384489</c:v>
                </c:pt>
                <c:pt idx="43">
                  <c:v>0.70079103002442156</c:v>
                </c:pt>
                <c:pt idx="44">
                  <c:v>0.68961390120155719</c:v>
                </c:pt>
                <c:pt idx="45">
                  <c:v>0.67872676961636924</c:v>
                </c:pt>
                <c:pt idx="46">
                  <c:v>0.66812211111849751</c:v>
                </c:pt>
                <c:pt idx="47">
                  <c:v>0.657792596776126</c:v>
                </c:pt>
                <c:pt idx="48">
                  <c:v>0.64773108781092281</c:v>
                </c:pt>
                <c:pt idx="49">
                  <c:v>0.63793063066439382</c:v>
                </c:pt>
                <c:pt idx="50">
                  <c:v>0.62838445219224559</c:v>
                </c:pt>
                <c:pt idx="51">
                  <c:v>0.619085954983431</c:v>
                </c:pt>
                <c:pt idx="52">
                  <c:v>0.6100287128006463</c:v>
                </c:pt>
                <c:pt idx="53">
                  <c:v>0.60120646613912654</c:v>
                </c:pt>
                <c:pt idx="54">
                  <c:v>0.59261311790067117</c:v>
                </c:pt>
                <c:pt idx="55">
                  <c:v>0.58424272917990949</c:v>
                </c:pt>
                <c:pt idx="56">
                  <c:v>0.57608951515989315</c:v>
                </c:pt>
                <c:pt idx="57">
                  <c:v>0.5681478411141816</c:v>
                </c:pt>
                <c:pt idx="58">
                  <c:v>0.56041221851265433</c:v>
                </c:pt>
                <c:pt idx="59">
                  <c:v>0.55287730122836032</c:v>
                </c:pt>
                <c:pt idx="60">
                  <c:v>0.54553788184278407</c:v>
                </c:pt>
                <c:pt idx="61">
                  <c:v>0.53838888804697216</c:v>
                </c:pt>
                <c:pt idx="62">
                  <c:v>0.53142537913603616</c:v>
                </c:pt>
                <c:pt idx="63">
                  <c:v>0.52464254259460685</c:v>
                </c:pt>
                <c:pt idx="64">
                  <c:v>0.51803569077088074</c:v>
                </c:pt>
                <c:pt idx="65">
                  <c:v>0.5116002576369616</c:v>
                </c:pt>
                <c:pt idx="66">
                  <c:v>0.50533179563325537</c:v>
                </c:pt>
                <c:pt idx="67">
                  <c:v>0.49922597259473989</c:v>
                </c:pt>
                <c:pt idx="68">
                  <c:v>0.49327856875698461</c:v>
                </c:pt>
                <c:pt idx="69">
                  <c:v>0.48748547383985008</c:v>
                </c:pt>
                <c:pt idx="70">
                  <c:v>0.4818426842068535</c:v>
                </c:pt>
                <c:pt idx="71">
                  <c:v>0.47634630009823553</c:v>
                </c:pt>
                <c:pt idx="72">
                  <c:v>0.47099252293581717</c:v>
                </c:pt>
                <c:pt idx="73">
                  <c:v>0.4657776526977836</c:v>
                </c:pt>
                <c:pt idx="74">
                  <c:v>0.46069808536158097</c:v>
                </c:pt>
                <c:pt idx="75">
                  <c:v>0.4606980853615803</c:v>
                </c:pt>
                <c:pt idx="76">
                  <c:v>0.4606980853615803</c:v>
                </c:pt>
                <c:pt idx="77">
                  <c:v>0.4606980853615803</c:v>
                </c:pt>
                <c:pt idx="78">
                  <c:v>0.4606980853615803</c:v>
                </c:pt>
                <c:pt idx="79">
                  <c:v>0.4606980853615803</c:v>
                </c:pt>
                <c:pt idx="80">
                  <c:v>0.4606980853615803</c:v>
                </c:pt>
                <c:pt idx="81">
                  <c:v>0.4606980853615803</c:v>
                </c:pt>
                <c:pt idx="82">
                  <c:v>0.4606980853615803</c:v>
                </c:pt>
                <c:pt idx="83">
                  <c:v>0.4606980853615803</c:v>
                </c:pt>
                <c:pt idx="84">
                  <c:v>0.4606980853615803</c:v>
                </c:pt>
                <c:pt idx="85">
                  <c:v>0.4606980853615803</c:v>
                </c:pt>
                <c:pt idx="86">
                  <c:v>0.4606980853615803</c:v>
                </c:pt>
                <c:pt idx="87">
                  <c:v>0.4606980853615803</c:v>
                </c:pt>
                <c:pt idx="88">
                  <c:v>0.4606980853615803</c:v>
                </c:pt>
                <c:pt idx="89">
                  <c:v>0.4606980853615803</c:v>
                </c:pt>
                <c:pt idx="90">
                  <c:v>0.4606980853615803</c:v>
                </c:pt>
                <c:pt idx="91">
                  <c:v>0.4606980853615803</c:v>
                </c:pt>
                <c:pt idx="92">
                  <c:v>0.4606980853615803</c:v>
                </c:pt>
                <c:pt idx="93">
                  <c:v>0.4606980853615803</c:v>
                </c:pt>
              </c:numCache>
            </c:numRef>
          </c:yVal>
          <c:smooth val="0"/>
          <c:extLst>
            <c:ext xmlns:c16="http://schemas.microsoft.com/office/drawing/2014/chart" uri="{C3380CC4-5D6E-409C-BE32-E72D297353CC}">
              <c16:uniqueId val="{0000000C-3C27-4BA0-875F-1E0052CEF8AA}"/>
            </c:ext>
          </c:extLst>
        </c:ser>
        <c:ser>
          <c:idx val="5"/>
          <c:order val="1"/>
          <c:tx>
            <c:v>B</c:v>
          </c:tx>
          <c:marker>
            <c:symbol val="none"/>
          </c:marker>
          <c:xVal>
            <c:numRef>
              <c:f>Calculation!$J$5:$J$104</c:f>
              <c:numCache>
                <c:formatCode>General</c:formatCode>
                <c:ptCount val="94"/>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1.2500000000000004</c:v>
                </c:pt>
                <c:pt idx="22">
                  <c:v>1.3000000000000005</c:v>
                </c:pt>
                <c:pt idx="23">
                  <c:v>1.3500000000000005</c:v>
                </c:pt>
                <c:pt idx="24">
                  <c:v>1.4000000000000006</c:v>
                </c:pt>
                <c:pt idx="25">
                  <c:v>1.4500000000000006</c:v>
                </c:pt>
                <c:pt idx="26">
                  <c:v>1.5000000000000007</c:v>
                </c:pt>
                <c:pt idx="27">
                  <c:v>1.5500000000000007</c:v>
                </c:pt>
                <c:pt idx="28">
                  <c:v>1.6000000000000008</c:v>
                </c:pt>
                <c:pt idx="29">
                  <c:v>1.7000000000000008</c:v>
                </c:pt>
                <c:pt idx="30">
                  <c:v>1.7500000000000009</c:v>
                </c:pt>
                <c:pt idx="31">
                  <c:v>1.8000000000000009</c:v>
                </c:pt>
                <c:pt idx="32">
                  <c:v>1.850000000000001</c:v>
                </c:pt>
                <c:pt idx="33">
                  <c:v>1.900000000000001</c:v>
                </c:pt>
                <c:pt idx="34">
                  <c:v>1.9500000000000011</c:v>
                </c:pt>
                <c:pt idx="35">
                  <c:v>2.0000000000000009</c:v>
                </c:pt>
                <c:pt idx="36">
                  <c:v>2.1000000000000005</c:v>
                </c:pt>
                <c:pt idx="37">
                  <c:v>2.1500000000000004</c:v>
                </c:pt>
                <c:pt idx="38">
                  <c:v>2.2000000000000002</c:v>
                </c:pt>
                <c:pt idx="39">
                  <c:v>2.25</c:v>
                </c:pt>
                <c:pt idx="40">
                  <c:v>2.2999999999999998</c:v>
                </c:pt>
                <c:pt idx="41">
                  <c:v>2.3499999999999996</c:v>
                </c:pt>
                <c:pt idx="42">
                  <c:v>2.3999999999999995</c:v>
                </c:pt>
                <c:pt idx="43">
                  <c:v>2.4499999999999993</c:v>
                </c:pt>
                <c:pt idx="44">
                  <c:v>2.4999999999999991</c:v>
                </c:pt>
                <c:pt idx="45">
                  <c:v>2.5499999999999989</c:v>
                </c:pt>
                <c:pt idx="46">
                  <c:v>2.5999999999999988</c:v>
                </c:pt>
                <c:pt idx="47">
                  <c:v>2.6499999999999986</c:v>
                </c:pt>
                <c:pt idx="48">
                  <c:v>2.6999999999999984</c:v>
                </c:pt>
                <c:pt idx="49">
                  <c:v>2.7499999999999982</c:v>
                </c:pt>
                <c:pt idx="50">
                  <c:v>2.799999999999998</c:v>
                </c:pt>
                <c:pt idx="51">
                  <c:v>2.8499999999999979</c:v>
                </c:pt>
                <c:pt idx="52">
                  <c:v>2.8999999999999977</c:v>
                </c:pt>
                <c:pt idx="53">
                  <c:v>2.9499999999999975</c:v>
                </c:pt>
                <c:pt idx="54">
                  <c:v>2.9999999999999973</c:v>
                </c:pt>
                <c:pt idx="55">
                  <c:v>3.0499999999999972</c:v>
                </c:pt>
                <c:pt idx="56">
                  <c:v>3.099999999999997</c:v>
                </c:pt>
                <c:pt idx="57">
                  <c:v>3.1499999999999968</c:v>
                </c:pt>
                <c:pt idx="58">
                  <c:v>3.1999999999999966</c:v>
                </c:pt>
                <c:pt idx="59">
                  <c:v>3.2499999999999964</c:v>
                </c:pt>
                <c:pt idx="60">
                  <c:v>3.2999999999999963</c:v>
                </c:pt>
                <c:pt idx="61">
                  <c:v>3.3499999999999961</c:v>
                </c:pt>
                <c:pt idx="62">
                  <c:v>3.3999999999999959</c:v>
                </c:pt>
                <c:pt idx="63">
                  <c:v>3.4499999999999957</c:v>
                </c:pt>
                <c:pt idx="64">
                  <c:v>3.4999999999999956</c:v>
                </c:pt>
                <c:pt idx="65">
                  <c:v>3.5499999999999954</c:v>
                </c:pt>
                <c:pt idx="66">
                  <c:v>3.5999999999999952</c:v>
                </c:pt>
                <c:pt idx="67">
                  <c:v>3.649999999999995</c:v>
                </c:pt>
                <c:pt idx="68">
                  <c:v>3.6999999999999948</c:v>
                </c:pt>
                <c:pt idx="69">
                  <c:v>3.7499999999999947</c:v>
                </c:pt>
                <c:pt idx="70">
                  <c:v>3.7999999999999945</c:v>
                </c:pt>
                <c:pt idx="71">
                  <c:v>3.8499999999999943</c:v>
                </c:pt>
                <c:pt idx="72">
                  <c:v>3.8999999999999941</c:v>
                </c:pt>
                <c:pt idx="73">
                  <c:v>3.949999999999994</c:v>
                </c:pt>
                <c:pt idx="74">
                  <c:v>3.9999999999999938</c:v>
                </c:pt>
                <c:pt idx="75">
                  <c:v>4.0499999999999936</c:v>
                </c:pt>
                <c:pt idx="76">
                  <c:v>4.0999999999999934</c:v>
                </c:pt>
                <c:pt idx="77">
                  <c:v>4.1499999999999932</c:v>
                </c:pt>
                <c:pt idx="78">
                  <c:v>4.1999999999999931</c:v>
                </c:pt>
                <c:pt idx="79">
                  <c:v>4.2499999999999929</c:v>
                </c:pt>
                <c:pt idx="80">
                  <c:v>4.2999999999999927</c:v>
                </c:pt>
                <c:pt idx="81">
                  <c:v>4.3499999999999925</c:v>
                </c:pt>
                <c:pt idx="82">
                  <c:v>4.3999999999999924</c:v>
                </c:pt>
                <c:pt idx="83">
                  <c:v>4.4499999999999922</c:v>
                </c:pt>
                <c:pt idx="84">
                  <c:v>4.499999999999992</c:v>
                </c:pt>
                <c:pt idx="85">
                  <c:v>4.5499999999999918</c:v>
                </c:pt>
                <c:pt idx="86">
                  <c:v>4.5999999999999917</c:v>
                </c:pt>
                <c:pt idx="87">
                  <c:v>4.6499999999999915</c:v>
                </c:pt>
                <c:pt idx="88">
                  <c:v>4.6999999999999913</c:v>
                </c:pt>
                <c:pt idx="89">
                  <c:v>4.7499999999999911</c:v>
                </c:pt>
                <c:pt idx="90">
                  <c:v>4.7999999999999909</c:v>
                </c:pt>
                <c:pt idx="91">
                  <c:v>4.8499999999999908</c:v>
                </c:pt>
                <c:pt idx="92">
                  <c:v>4.8999999999999906</c:v>
                </c:pt>
                <c:pt idx="93">
                  <c:v>4.9499999999999904</c:v>
                </c:pt>
              </c:numCache>
            </c:numRef>
          </c:xVal>
          <c:yVal>
            <c:numRef>
              <c:f>Calculation!$L$5:$L$104</c:f>
              <c:numCache>
                <c:formatCode>General</c:formatCode>
                <c:ptCount val="94"/>
                <c:pt idx="0">
                  <c:v>0.34515069839454016</c:v>
                </c:pt>
                <c:pt idx="1">
                  <c:v>0.37566943388279528</c:v>
                </c:pt>
                <c:pt idx="2">
                  <c:v>0.40523274660543096</c:v>
                </c:pt>
                <c:pt idx="3">
                  <c:v>0.43387054712874218</c:v>
                </c:pt>
                <c:pt idx="4">
                  <c:v>0.46161180963566784</c:v>
                </c:pt>
                <c:pt idx="5">
                  <c:v>0.48848460124030646</c:v>
                </c:pt>
                <c:pt idx="6">
                  <c:v>0.51451611038471023</c:v>
                </c:pt>
                <c:pt idx="7">
                  <c:v>0.53973267434668437</c:v>
                </c:pt>
                <c:pt idx="8">
                  <c:v>0.56415980588642589</c:v>
                </c:pt>
                <c:pt idx="9">
                  <c:v>0.58782221905895871</c:v>
                </c:pt>
                <c:pt idx="10">
                  <c:v>0.61074385421848287</c:v>
                </c:pt>
                <c:pt idx="11">
                  <c:v>0.63294790223993369</c:v>
                </c:pt>
                <c:pt idx="12">
                  <c:v>0.65445682798225979</c:v>
                </c:pt>
                <c:pt idx="13">
                  <c:v>0.67529239301715605</c:v>
                </c:pt>
                <c:pt idx="14">
                  <c:v>0.69547567764624885</c:v>
                </c:pt>
                <c:pt idx="15">
                  <c:v>0.71502710222900945</c:v>
                </c:pt>
                <c:pt idx="16">
                  <c:v>0.73396644784297216</c:v>
                </c:pt>
                <c:pt idx="17">
                  <c:v>0.75231287629716348</c:v>
                </c:pt>
                <c:pt idx="18">
                  <c:v>0.77008494951898654</c:v>
                </c:pt>
                <c:pt idx="19">
                  <c:v>0.78730064833417912</c:v>
                </c:pt>
                <c:pt idx="20">
                  <c:v>0.80397739065884444</c:v>
                </c:pt>
                <c:pt idx="21">
                  <c:v>0.87984915302428401</c:v>
                </c:pt>
                <c:pt idx="22">
                  <c:v>0.89362856205874808</c:v>
                </c:pt>
                <c:pt idx="23">
                  <c:v>0.89537577147459491</c:v>
                </c:pt>
                <c:pt idx="24">
                  <c:v>0.87423238603967224</c:v>
                </c:pt>
                <c:pt idx="25">
                  <c:v>0.85375091766859934</c:v>
                </c:pt>
                <c:pt idx="26">
                  <c:v>0.83391064431566753</c:v>
                </c:pt>
                <c:pt idx="27">
                  <c:v>0.81469149266172614</c:v>
                </c:pt>
                <c:pt idx="28">
                  <c:v>0.79607401780507991</c:v>
                </c:pt>
                <c:pt idx="29">
                  <c:v>0.76056934354024208</c:v>
                </c:pt>
                <c:pt idx="30">
                  <c:v>0.74364622241639766</c:v>
                </c:pt>
                <c:pt idx="31">
                  <c:v>0.7272528983148866</c:v>
                </c:pt>
                <c:pt idx="32">
                  <c:v>0.71137278535401349</c:v>
                </c:pt>
                <c:pt idx="33">
                  <c:v>0.69598981689145267</c:v>
                </c:pt>
                <c:pt idx="34">
                  <c:v>0.68108842926888413</c:v>
                </c:pt>
                <c:pt idx="35">
                  <c:v>0.66665354606552385</c:v>
                </c:pt>
                <c:pt idx="36">
                  <c:v>0.6391253323774404</c:v>
                </c:pt>
                <c:pt idx="37">
                  <c:v>0.62600415032992962</c:v>
                </c:pt>
                <c:pt idx="38">
                  <c:v>0.61329374139734194</c:v>
                </c:pt>
                <c:pt idx="39">
                  <c:v>0.60098124587303425</c:v>
                </c:pt>
                <c:pt idx="40">
                  <c:v>0.58905420663770158</c:v>
                </c:pt>
                <c:pt idx="41">
                  <c:v>0.57750055655593513</c:v>
                </c:pt>
                <c:pt idx="42">
                  <c:v>0.56630860626734569</c:v>
                </c:pt>
                <c:pt idx="43">
                  <c:v>0.55546703235989803</c:v>
                </c:pt>
                <c:pt idx="44">
                  <c:v>0.54496486591349358</c:v>
                </c:pt>
                <c:pt idx="45">
                  <c:v>0.53479148140220834</c:v>
                </c:pt>
                <c:pt idx="46">
                  <c:v>0.52493658594395831</c:v>
                </c:pt>
                <c:pt idx="47">
                  <c:v>0.51539020888671572</c:v>
                </c:pt>
                <c:pt idx="48">
                  <c:v>0.50614269172074189</c:v>
                </c:pt>
                <c:pt idx="49">
                  <c:v>0.49718467830662666</c:v>
                </c:pt>
                <c:pt idx="50">
                  <c:v>0.48850710540925113</c:v>
                </c:pt>
                <c:pt idx="51">
                  <c:v>0.48010119352809516</c:v>
                </c:pt>
                <c:pt idx="52">
                  <c:v>0.47195843801461168</c:v>
                </c:pt>
                <c:pt idx="53">
                  <c:v>0.46407060046768189</c:v>
                </c:pt>
                <c:pt idx="54">
                  <c:v>0.45642970039844499</c:v>
                </c:pt>
                <c:pt idx="55">
                  <c:v>0.44902800715606955</c:v>
                </c:pt>
                <c:pt idx="56">
                  <c:v>0.44185803210629804</c:v>
                </c:pt>
                <c:pt idx="57">
                  <c:v>0.43491252105485029</c:v>
                </c:pt>
                <c:pt idx="58">
                  <c:v>0.42818444690802027</c:v>
                </c:pt>
                <c:pt idx="59">
                  <c:v>0.4216670025630419</c:v>
                </c:pt>
                <c:pt idx="60">
                  <c:v>0.41535359402102956</c:v>
                </c:pt>
                <c:pt idx="61">
                  <c:v>0.40923783371552469</c:v>
                </c:pt>
                <c:pt idx="62">
                  <c:v>0.40331353404990122</c:v>
                </c:pt>
                <c:pt idx="63">
                  <c:v>0.39757470113708826</c:v>
                </c:pt>
                <c:pt idx="64">
                  <c:v>0.39201552873527834</c:v>
                </c:pt>
                <c:pt idx="65">
                  <c:v>0.38663039237348518</c:v>
                </c:pt>
                <c:pt idx="66">
                  <c:v>0.38141384366100661</c:v>
                </c:pt>
                <c:pt idx="67">
                  <c:v>0.37636060477503724</c:v>
                </c:pt>
                <c:pt idx="68">
                  <c:v>0.37146556312085116</c:v>
                </c:pt>
                <c:pt idx="69">
                  <c:v>0.36672376615915447</c:v>
                </c:pt>
                <c:pt idx="70">
                  <c:v>0.36213041639537319</c:v>
                </c:pt>
                <c:pt idx="71">
                  <c:v>0.35768086652580633</c:v>
                </c:pt>
                <c:pt idx="72">
                  <c:v>0.35337061473573483</c:v>
                </c:pt>
                <c:pt idx="73">
                  <c:v>0.34919530014472827</c:v>
                </c:pt>
                <c:pt idx="74">
                  <c:v>0.3451506983945406</c:v>
                </c:pt>
                <c:pt idx="75">
                  <c:v>0.34515069839454016</c:v>
                </c:pt>
                <c:pt idx="76">
                  <c:v>0.34515069839454016</c:v>
                </c:pt>
                <c:pt idx="77">
                  <c:v>0.34515069839454016</c:v>
                </c:pt>
                <c:pt idx="78">
                  <c:v>0.34515069839454016</c:v>
                </c:pt>
                <c:pt idx="79">
                  <c:v>0.34515069839454016</c:v>
                </c:pt>
                <c:pt idx="80">
                  <c:v>0.34515069839454016</c:v>
                </c:pt>
                <c:pt idx="81">
                  <c:v>0.34515069839454016</c:v>
                </c:pt>
                <c:pt idx="82">
                  <c:v>0.34515069839454016</c:v>
                </c:pt>
                <c:pt idx="83">
                  <c:v>0.34515069839454016</c:v>
                </c:pt>
                <c:pt idx="84">
                  <c:v>0.34515069839454016</c:v>
                </c:pt>
                <c:pt idx="85">
                  <c:v>0.34515069839454016</c:v>
                </c:pt>
                <c:pt idx="86">
                  <c:v>0.34515069839454016</c:v>
                </c:pt>
                <c:pt idx="87">
                  <c:v>0.34515069839454016</c:v>
                </c:pt>
                <c:pt idx="88">
                  <c:v>0.34515069839454016</c:v>
                </c:pt>
                <c:pt idx="89">
                  <c:v>0.34515069839454016</c:v>
                </c:pt>
                <c:pt idx="90">
                  <c:v>0.34515069839454016</c:v>
                </c:pt>
                <c:pt idx="91">
                  <c:v>0.34515069839454016</c:v>
                </c:pt>
                <c:pt idx="92">
                  <c:v>0.34515069839454016</c:v>
                </c:pt>
                <c:pt idx="93">
                  <c:v>0.34515069839454016</c:v>
                </c:pt>
              </c:numCache>
            </c:numRef>
          </c:yVal>
          <c:smooth val="0"/>
          <c:extLst>
            <c:ext xmlns:c16="http://schemas.microsoft.com/office/drawing/2014/chart" uri="{C3380CC4-5D6E-409C-BE32-E72D297353CC}">
              <c16:uniqueId val="{0000000D-3C27-4BA0-875F-1E0052CEF8AA}"/>
            </c:ext>
          </c:extLst>
        </c:ser>
        <c:ser>
          <c:idx val="6"/>
          <c:order val="2"/>
          <c:tx>
            <c:v>C</c:v>
          </c:tx>
          <c:marker>
            <c:symbol val="none"/>
          </c:marker>
          <c:xVal>
            <c:numRef>
              <c:f>Calculation!$J$5:$J$104</c:f>
              <c:numCache>
                <c:formatCode>General</c:formatCode>
                <c:ptCount val="94"/>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1.2500000000000004</c:v>
                </c:pt>
                <c:pt idx="22">
                  <c:v>1.3000000000000005</c:v>
                </c:pt>
                <c:pt idx="23">
                  <c:v>1.3500000000000005</c:v>
                </c:pt>
                <c:pt idx="24">
                  <c:v>1.4000000000000006</c:v>
                </c:pt>
                <c:pt idx="25">
                  <c:v>1.4500000000000006</c:v>
                </c:pt>
                <c:pt idx="26">
                  <c:v>1.5000000000000007</c:v>
                </c:pt>
                <c:pt idx="27">
                  <c:v>1.5500000000000007</c:v>
                </c:pt>
                <c:pt idx="28">
                  <c:v>1.6000000000000008</c:v>
                </c:pt>
                <c:pt idx="29">
                  <c:v>1.7000000000000008</c:v>
                </c:pt>
                <c:pt idx="30">
                  <c:v>1.7500000000000009</c:v>
                </c:pt>
                <c:pt idx="31">
                  <c:v>1.8000000000000009</c:v>
                </c:pt>
                <c:pt idx="32">
                  <c:v>1.850000000000001</c:v>
                </c:pt>
                <c:pt idx="33">
                  <c:v>1.900000000000001</c:v>
                </c:pt>
                <c:pt idx="34">
                  <c:v>1.9500000000000011</c:v>
                </c:pt>
                <c:pt idx="35">
                  <c:v>2.0000000000000009</c:v>
                </c:pt>
                <c:pt idx="36">
                  <c:v>2.1000000000000005</c:v>
                </c:pt>
                <c:pt idx="37">
                  <c:v>2.1500000000000004</c:v>
                </c:pt>
                <c:pt idx="38">
                  <c:v>2.2000000000000002</c:v>
                </c:pt>
                <c:pt idx="39">
                  <c:v>2.25</c:v>
                </c:pt>
                <c:pt idx="40">
                  <c:v>2.2999999999999998</c:v>
                </c:pt>
                <c:pt idx="41">
                  <c:v>2.3499999999999996</c:v>
                </c:pt>
                <c:pt idx="42">
                  <c:v>2.3999999999999995</c:v>
                </c:pt>
                <c:pt idx="43">
                  <c:v>2.4499999999999993</c:v>
                </c:pt>
                <c:pt idx="44">
                  <c:v>2.4999999999999991</c:v>
                </c:pt>
                <c:pt idx="45">
                  <c:v>2.5499999999999989</c:v>
                </c:pt>
                <c:pt idx="46">
                  <c:v>2.5999999999999988</c:v>
                </c:pt>
                <c:pt idx="47">
                  <c:v>2.6499999999999986</c:v>
                </c:pt>
                <c:pt idx="48">
                  <c:v>2.6999999999999984</c:v>
                </c:pt>
                <c:pt idx="49">
                  <c:v>2.7499999999999982</c:v>
                </c:pt>
                <c:pt idx="50">
                  <c:v>2.799999999999998</c:v>
                </c:pt>
                <c:pt idx="51">
                  <c:v>2.8499999999999979</c:v>
                </c:pt>
                <c:pt idx="52">
                  <c:v>2.8999999999999977</c:v>
                </c:pt>
                <c:pt idx="53">
                  <c:v>2.9499999999999975</c:v>
                </c:pt>
                <c:pt idx="54">
                  <c:v>2.9999999999999973</c:v>
                </c:pt>
                <c:pt idx="55">
                  <c:v>3.0499999999999972</c:v>
                </c:pt>
                <c:pt idx="56">
                  <c:v>3.099999999999997</c:v>
                </c:pt>
                <c:pt idx="57">
                  <c:v>3.1499999999999968</c:v>
                </c:pt>
                <c:pt idx="58">
                  <c:v>3.1999999999999966</c:v>
                </c:pt>
                <c:pt idx="59">
                  <c:v>3.2499999999999964</c:v>
                </c:pt>
                <c:pt idx="60">
                  <c:v>3.2999999999999963</c:v>
                </c:pt>
                <c:pt idx="61">
                  <c:v>3.3499999999999961</c:v>
                </c:pt>
                <c:pt idx="62">
                  <c:v>3.3999999999999959</c:v>
                </c:pt>
                <c:pt idx="63">
                  <c:v>3.4499999999999957</c:v>
                </c:pt>
                <c:pt idx="64">
                  <c:v>3.4999999999999956</c:v>
                </c:pt>
                <c:pt idx="65">
                  <c:v>3.5499999999999954</c:v>
                </c:pt>
                <c:pt idx="66">
                  <c:v>3.5999999999999952</c:v>
                </c:pt>
                <c:pt idx="67">
                  <c:v>3.649999999999995</c:v>
                </c:pt>
                <c:pt idx="68">
                  <c:v>3.6999999999999948</c:v>
                </c:pt>
                <c:pt idx="69">
                  <c:v>3.7499999999999947</c:v>
                </c:pt>
                <c:pt idx="70">
                  <c:v>3.7999999999999945</c:v>
                </c:pt>
                <c:pt idx="71">
                  <c:v>3.8499999999999943</c:v>
                </c:pt>
                <c:pt idx="72">
                  <c:v>3.8999999999999941</c:v>
                </c:pt>
                <c:pt idx="73">
                  <c:v>3.949999999999994</c:v>
                </c:pt>
                <c:pt idx="74">
                  <c:v>3.9999999999999938</c:v>
                </c:pt>
                <c:pt idx="75">
                  <c:v>4.0499999999999936</c:v>
                </c:pt>
                <c:pt idx="76">
                  <c:v>4.0999999999999934</c:v>
                </c:pt>
                <c:pt idx="77">
                  <c:v>4.1499999999999932</c:v>
                </c:pt>
                <c:pt idx="78">
                  <c:v>4.1999999999999931</c:v>
                </c:pt>
                <c:pt idx="79">
                  <c:v>4.2499999999999929</c:v>
                </c:pt>
                <c:pt idx="80">
                  <c:v>4.2999999999999927</c:v>
                </c:pt>
                <c:pt idx="81">
                  <c:v>4.3499999999999925</c:v>
                </c:pt>
                <c:pt idx="82">
                  <c:v>4.3999999999999924</c:v>
                </c:pt>
                <c:pt idx="83">
                  <c:v>4.4499999999999922</c:v>
                </c:pt>
                <c:pt idx="84">
                  <c:v>4.499999999999992</c:v>
                </c:pt>
                <c:pt idx="85">
                  <c:v>4.5499999999999918</c:v>
                </c:pt>
                <c:pt idx="86">
                  <c:v>4.5999999999999917</c:v>
                </c:pt>
                <c:pt idx="87">
                  <c:v>4.6499999999999915</c:v>
                </c:pt>
                <c:pt idx="88">
                  <c:v>4.6999999999999913</c:v>
                </c:pt>
                <c:pt idx="89">
                  <c:v>4.7499999999999911</c:v>
                </c:pt>
                <c:pt idx="90">
                  <c:v>4.7999999999999909</c:v>
                </c:pt>
                <c:pt idx="91">
                  <c:v>4.8499999999999908</c:v>
                </c:pt>
                <c:pt idx="92">
                  <c:v>4.8999999999999906</c:v>
                </c:pt>
                <c:pt idx="93">
                  <c:v>4.9499999999999904</c:v>
                </c:pt>
              </c:numCache>
            </c:numRef>
          </c:xVal>
          <c:yVal>
            <c:numRef>
              <c:f>Calculation!$M$5:$M$104</c:f>
              <c:numCache>
                <c:formatCode>General</c:formatCode>
                <c:ptCount val="94"/>
                <c:pt idx="0">
                  <c:v>0.23807901854073132</c:v>
                </c:pt>
                <c:pt idx="1">
                  <c:v>0.26893211554780683</c:v>
                </c:pt>
                <c:pt idx="2">
                  <c:v>0.29856780872828148</c:v>
                </c:pt>
                <c:pt idx="3">
                  <c:v>0.32703413449408114</c:v>
                </c:pt>
                <c:pt idx="4">
                  <c:v>0.35437723383277042</c:v>
                </c:pt>
                <c:pt idx="5">
                  <c:v>0.38064142709734927</c:v>
                </c:pt>
                <c:pt idx="6">
                  <c:v>0.40586928584498971</c:v>
                </c:pt>
                <c:pt idx="7">
                  <c:v>0.43010170184115271</c:v>
                </c:pt>
                <c:pt idx="8">
                  <c:v>0.45337795334093645</c:v>
                </c:pt>
                <c:pt idx="9">
                  <c:v>0.47573576875508949</c:v>
                </c:pt>
                <c:pt idx="10">
                  <c:v>0.4972113878038863</c:v>
                </c:pt>
                <c:pt idx="11">
                  <c:v>0.51783962025798791</c:v>
                </c:pt>
                <c:pt idx="12">
                  <c:v>0.53765390236150146</c:v>
                </c:pt>
                <c:pt idx="13">
                  <c:v>0.55668635102869479</c:v>
                </c:pt>
                <c:pt idx="14">
                  <c:v>0.57496781590221202</c:v>
                </c:pt>
                <c:pt idx="15">
                  <c:v>0.5925279293571738</c:v>
                </c:pt>
                <c:pt idx="16">
                  <c:v>0.6093951545322096</c:v>
                </c:pt>
                <c:pt idx="17">
                  <c:v>0.62559683146528089</c:v>
                </c:pt>
                <c:pt idx="18">
                  <c:v>0.64115922140907022</c:v>
                </c:pt>
                <c:pt idx="19">
                  <c:v>0.65610754939777349</c:v>
                </c:pt>
                <c:pt idx="20">
                  <c:v>0.67046604513428643</c:v>
                </c:pt>
                <c:pt idx="21">
                  <c:v>0.73419422695769754</c:v>
                </c:pt>
                <c:pt idx="22">
                  <c:v>0.74547157268692932</c:v>
                </c:pt>
                <c:pt idx="23">
                  <c:v>0.7449737930313759</c:v>
                </c:pt>
                <c:pt idx="24">
                  <c:v>0.72228643377952895</c:v>
                </c:pt>
                <c:pt idx="25">
                  <c:v>0.7004942740586183</c:v>
                </c:pt>
                <c:pt idx="26">
                  <c:v>0.67956199101809567</c:v>
                </c:pt>
                <c:pt idx="27">
                  <c:v>0.65945565557911134</c:v>
                </c:pt>
                <c:pt idx="28">
                  <c:v>0.6401426774389658</c:v>
                </c:pt>
                <c:pt idx="29">
                  <c:v>0.6037728108563537</c:v>
                </c:pt>
                <c:pt idx="30">
                  <c:v>0.5866569705991882</c:v>
                </c:pt>
                <c:pt idx="31">
                  <c:v>0.5702164884566322</c:v>
                </c:pt>
                <c:pt idx="32">
                  <c:v>0.5544247160973087</c:v>
                </c:pt>
                <c:pt idx="33">
                  <c:v>0.53925605668170828</c:v>
                </c:pt>
                <c:pt idx="34">
                  <c:v>0.52468592337234343</c:v>
                </c:pt>
                <c:pt idx="35">
                  <c:v>0.51069069948101331</c:v>
                </c:pt>
                <c:pt idx="36">
                  <c:v>0.48433513577520659</c:v>
                </c:pt>
                <c:pt idx="37">
                  <c:v>0.47193207630146639</c:v>
                </c:pt>
                <c:pt idx="38">
                  <c:v>0.46001841768305773</c:v>
                </c:pt>
                <c:pt idx="39">
                  <c:v>0.44857484910415268</c:v>
                </c:pt>
                <c:pt idx="40">
                  <c:v>0.4375828217165495</c:v>
                </c:pt>
                <c:pt idx="41">
                  <c:v>0.42702451857389656</c:v>
                </c:pt>
                <c:pt idx="42">
                  <c:v>0.41688282575225388</c:v>
                </c:pt>
                <c:pt idx="43">
                  <c:v>0.40714130461018183</c:v>
                </c:pt>
                <c:pt idx="44">
                  <c:v>0.39778416514339354</c:v>
                </c:pt>
                <c:pt idx="45">
                  <c:v>0.38879624039078109</c:v>
                </c:pt>
                <c:pt idx="46">
                  <c:v>0.38016296185033083</c:v>
                </c:pt>
                <c:pt idx="47">
                  <c:v>0.37187033586507923</c:v>
                </c:pt>
                <c:pt idx="48">
                  <c:v>0.36390492094083393</c:v>
                </c:pt>
                <c:pt idx="49">
                  <c:v>0.35625380595889322</c:v>
                </c:pt>
                <c:pt idx="50">
                  <c:v>0.3489045892484498</c:v>
                </c:pt>
                <c:pt idx="51">
                  <c:v>0.341845358484758</c:v>
                </c:pt>
                <c:pt idx="52">
                  <c:v>0.33506467138047918</c:v>
                </c:pt>
                <c:pt idx="53">
                  <c:v>0.32855153713891105</c:v>
                </c:pt>
                <c:pt idx="54">
                  <c:v>0.32229539863903556</c:v>
                </c:pt>
                <c:pt idx="55">
                  <c:v>0.31628611532351147</c:v>
                </c:pt>
                <c:pt idx="56">
                  <c:v>0.31051394676187327</c:v>
                </c:pt>
                <c:pt idx="57">
                  <c:v>0.30496953686229455</c:v>
                </c:pt>
                <c:pt idx="58">
                  <c:v>0.29964389870632524</c:v>
                </c:pt>
                <c:pt idx="59">
                  <c:v>0.29452839998202085</c:v>
                </c:pt>
                <c:pt idx="60">
                  <c:v>0.28961474899185197</c:v>
                </c:pt>
                <c:pt idx="61">
                  <c:v>0.28489498121271506</c:v>
                </c:pt>
                <c:pt idx="62">
                  <c:v>0.28036144638625937</c:v>
                </c:pt>
                <c:pt idx="63">
                  <c:v>0.27600679611860468</c:v>
                </c:pt>
                <c:pt idx="64">
                  <c:v>0.27182397196935026</c:v>
                </c:pt>
                <c:pt idx="65">
                  <c:v>0.26780619401056843</c:v>
                </c:pt>
                <c:pt idx="66">
                  <c:v>0.26394694983723876</c:v>
                </c:pt>
                <c:pt idx="67">
                  <c:v>0.26023998401130871</c:v>
                </c:pt>
                <c:pt idx="68">
                  <c:v>0.25667928792227196</c:v>
                </c:pt>
                <c:pt idx="69">
                  <c:v>0.25325909004782804</c:v>
                </c:pt>
                <c:pt idx="70">
                  <c:v>0.24997384659883859</c:v>
                </c:pt>
                <c:pt idx="71">
                  <c:v>0.24681823253341467</c:v>
                </c:pt>
                <c:pt idx="72">
                  <c:v>0.24378713292557155</c:v>
                </c:pt>
                <c:pt idx="73">
                  <c:v>0.24087563467445927</c:v>
                </c:pt>
                <c:pt idx="74">
                  <c:v>0.23807901854073169</c:v>
                </c:pt>
                <c:pt idx="75">
                  <c:v>0.23807901854073135</c:v>
                </c:pt>
                <c:pt idx="76">
                  <c:v>0.23807901854073135</c:v>
                </c:pt>
                <c:pt idx="77">
                  <c:v>0.23807901854073135</c:v>
                </c:pt>
                <c:pt idx="78">
                  <c:v>0.23807901854073135</c:v>
                </c:pt>
                <c:pt idx="79">
                  <c:v>0.23807901854073135</c:v>
                </c:pt>
                <c:pt idx="80">
                  <c:v>0.23807901854073135</c:v>
                </c:pt>
                <c:pt idx="81">
                  <c:v>0.23807901854073135</c:v>
                </c:pt>
                <c:pt idx="82">
                  <c:v>0.23807901854073135</c:v>
                </c:pt>
                <c:pt idx="83">
                  <c:v>0.23807901854073135</c:v>
                </c:pt>
                <c:pt idx="84">
                  <c:v>0.23807901854073135</c:v>
                </c:pt>
                <c:pt idx="85">
                  <c:v>0.23807901854073135</c:v>
                </c:pt>
                <c:pt idx="86">
                  <c:v>0.23807901854073135</c:v>
                </c:pt>
                <c:pt idx="87">
                  <c:v>0.23807901854073135</c:v>
                </c:pt>
                <c:pt idx="88">
                  <c:v>0.23807901854073135</c:v>
                </c:pt>
                <c:pt idx="89">
                  <c:v>0.23807901854073135</c:v>
                </c:pt>
                <c:pt idx="90">
                  <c:v>0.23807901854073135</c:v>
                </c:pt>
                <c:pt idx="91">
                  <c:v>0.23807901854073135</c:v>
                </c:pt>
                <c:pt idx="92">
                  <c:v>0.23807901854073135</c:v>
                </c:pt>
                <c:pt idx="93">
                  <c:v>0.23807901854073135</c:v>
                </c:pt>
              </c:numCache>
            </c:numRef>
          </c:yVal>
          <c:smooth val="0"/>
          <c:extLst>
            <c:ext xmlns:c16="http://schemas.microsoft.com/office/drawing/2014/chart" uri="{C3380CC4-5D6E-409C-BE32-E72D297353CC}">
              <c16:uniqueId val="{0000000E-3C27-4BA0-875F-1E0052CEF8AA}"/>
            </c:ext>
          </c:extLst>
        </c:ser>
        <c:ser>
          <c:idx val="7"/>
          <c:order val="3"/>
          <c:tx>
            <c:v>D</c:v>
          </c:tx>
          <c:marker>
            <c:symbol val="none"/>
          </c:marker>
          <c:xVal>
            <c:numRef>
              <c:f>Calculation!$J$5:$J$104</c:f>
              <c:numCache>
                <c:formatCode>General</c:formatCode>
                <c:ptCount val="94"/>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1.2500000000000004</c:v>
                </c:pt>
                <c:pt idx="22">
                  <c:v>1.3000000000000005</c:v>
                </c:pt>
                <c:pt idx="23">
                  <c:v>1.3500000000000005</c:v>
                </c:pt>
                <c:pt idx="24">
                  <c:v>1.4000000000000006</c:v>
                </c:pt>
                <c:pt idx="25">
                  <c:v>1.4500000000000006</c:v>
                </c:pt>
                <c:pt idx="26">
                  <c:v>1.5000000000000007</c:v>
                </c:pt>
                <c:pt idx="27">
                  <c:v>1.5500000000000007</c:v>
                </c:pt>
                <c:pt idx="28">
                  <c:v>1.6000000000000008</c:v>
                </c:pt>
                <c:pt idx="29">
                  <c:v>1.7000000000000008</c:v>
                </c:pt>
                <c:pt idx="30">
                  <c:v>1.7500000000000009</c:v>
                </c:pt>
                <c:pt idx="31">
                  <c:v>1.8000000000000009</c:v>
                </c:pt>
                <c:pt idx="32">
                  <c:v>1.850000000000001</c:v>
                </c:pt>
                <c:pt idx="33">
                  <c:v>1.900000000000001</c:v>
                </c:pt>
                <c:pt idx="34">
                  <c:v>1.9500000000000011</c:v>
                </c:pt>
                <c:pt idx="35">
                  <c:v>2.0000000000000009</c:v>
                </c:pt>
                <c:pt idx="36">
                  <c:v>2.1000000000000005</c:v>
                </c:pt>
                <c:pt idx="37">
                  <c:v>2.1500000000000004</c:v>
                </c:pt>
                <c:pt idx="38">
                  <c:v>2.2000000000000002</c:v>
                </c:pt>
                <c:pt idx="39">
                  <c:v>2.25</c:v>
                </c:pt>
                <c:pt idx="40">
                  <c:v>2.2999999999999998</c:v>
                </c:pt>
                <c:pt idx="41">
                  <c:v>2.3499999999999996</c:v>
                </c:pt>
                <c:pt idx="42">
                  <c:v>2.3999999999999995</c:v>
                </c:pt>
                <c:pt idx="43">
                  <c:v>2.4499999999999993</c:v>
                </c:pt>
                <c:pt idx="44">
                  <c:v>2.4999999999999991</c:v>
                </c:pt>
                <c:pt idx="45">
                  <c:v>2.5499999999999989</c:v>
                </c:pt>
                <c:pt idx="46">
                  <c:v>2.5999999999999988</c:v>
                </c:pt>
                <c:pt idx="47">
                  <c:v>2.6499999999999986</c:v>
                </c:pt>
                <c:pt idx="48">
                  <c:v>2.6999999999999984</c:v>
                </c:pt>
                <c:pt idx="49">
                  <c:v>2.7499999999999982</c:v>
                </c:pt>
                <c:pt idx="50">
                  <c:v>2.799999999999998</c:v>
                </c:pt>
                <c:pt idx="51">
                  <c:v>2.8499999999999979</c:v>
                </c:pt>
                <c:pt idx="52">
                  <c:v>2.8999999999999977</c:v>
                </c:pt>
                <c:pt idx="53">
                  <c:v>2.9499999999999975</c:v>
                </c:pt>
                <c:pt idx="54">
                  <c:v>2.9999999999999973</c:v>
                </c:pt>
                <c:pt idx="55">
                  <c:v>3.0499999999999972</c:v>
                </c:pt>
                <c:pt idx="56">
                  <c:v>3.099999999999997</c:v>
                </c:pt>
                <c:pt idx="57">
                  <c:v>3.1499999999999968</c:v>
                </c:pt>
                <c:pt idx="58">
                  <c:v>3.1999999999999966</c:v>
                </c:pt>
                <c:pt idx="59">
                  <c:v>3.2499999999999964</c:v>
                </c:pt>
                <c:pt idx="60">
                  <c:v>3.2999999999999963</c:v>
                </c:pt>
                <c:pt idx="61">
                  <c:v>3.3499999999999961</c:v>
                </c:pt>
                <c:pt idx="62">
                  <c:v>3.3999999999999959</c:v>
                </c:pt>
                <c:pt idx="63">
                  <c:v>3.4499999999999957</c:v>
                </c:pt>
                <c:pt idx="64">
                  <c:v>3.4999999999999956</c:v>
                </c:pt>
                <c:pt idx="65">
                  <c:v>3.5499999999999954</c:v>
                </c:pt>
                <c:pt idx="66">
                  <c:v>3.5999999999999952</c:v>
                </c:pt>
                <c:pt idx="67">
                  <c:v>3.649999999999995</c:v>
                </c:pt>
                <c:pt idx="68">
                  <c:v>3.6999999999999948</c:v>
                </c:pt>
                <c:pt idx="69">
                  <c:v>3.7499999999999947</c:v>
                </c:pt>
                <c:pt idx="70">
                  <c:v>3.7999999999999945</c:v>
                </c:pt>
                <c:pt idx="71">
                  <c:v>3.8499999999999943</c:v>
                </c:pt>
                <c:pt idx="72">
                  <c:v>3.8999999999999941</c:v>
                </c:pt>
                <c:pt idx="73">
                  <c:v>3.949999999999994</c:v>
                </c:pt>
                <c:pt idx="74">
                  <c:v>3.9999999999999938</c:v>
                </c:pt>
                <c:pt idx="75">
                  <c:v>4.0499999999999936</c:v>
                </c:pt>
                <c:pt idx="76">
                  <c:v>4.0999999999999934</c:v>
                </c:pt>
                <c:pt idx="77">
                  <c:v>4.1499999999999932</c:v>
                </c:pt>
                <c:pt idx="78">
                  <c:v>4.1999999999999931</c:v>
                </c:pt>
                <c:pt idx="79">
                  <c:v>4.2499999999999929</c:v>
                </c:pt>
                <c:pt idx="80">
                  <c:v>4.2999999999999927</c:v>
                </c:pt>
                <c:pt idx="81">
                  <c:v>4.3499999999999925</c:v>
                </c:pt>
                <c:pt idx="82">
                  <c:v>4.3999999999999924</c:v>
                </c:pt>
                <c:pt idx="83">
                  <c:v>4.4499999999999922</c:v>
                </c:pt>
                <c:pt idx="84">
                  <c:v>4.499999999999992</c:v>
                </c:pt>
                <c:pt idx="85">
                  <c:v>4.5499999999999918</c:v>
                </c:pt>
                <c:pt idx="86">
                  <c:v>4.5999999999999917</c:v>
                </c:pt>
                <c:pt idx="87">
                  <c:v>4.6499999999999915</c:v>
                </c:pt>
                <c:pt idx="88">
                  <c:v>4.6999999999999913</c:v>
                </c:pt>
                <c:pt idx="89">
                  <c:v>4.7499999999999911</c:v>
                </c:pt>
                <c:pt idx="90">
                  <c:v>4.7999999999999909</c:v>
                </c:pt>
                <c:pt idx="91">
                  <c:v>4.8499999999999908</c:v>
                </c:pt>
                <c:pt idx="92">
                  <c:v>4.8999999999999906</c:v>
                </c:pt>
                <c:pt idx="93">
                  <c:v>4.9499999999999904</c:v>
                </c:pt>
              </c:numCache>
            </c:numRef>
          </c:xVal>
          <c:yVal>
            <c:numRef>
              <c:f>Calculation!$N$5:$N$104</c:f>
              <c:numCache>
                <c:formatCode>General</c:formatCode>
                <c:ptCount val="94"/>
                <c:pt idx="0">
                  <c:v>0.14507344922951648</c:v>
                </c:pt>
                <c:pt idx="1">
                  <c:v>0.17574508358818397</c:v>
                </c:pt>
                <c:pt idx="2">
                  <c:v>0.20478042344458669</c:v>
                </c:pt>
                <c:pt idx="3">
                  <c:v>0.23226676312633787</c:v>
                </c:pt>
                <c:pt idx="4">
                  <c:v>0.25828673991452122</c:v>
                </c:pt>
                <c:pt idx="5">
                  <c:v>0.28291858249147595</c:v>
                </c:pt>
                <c:pt idx="6">
                  <c:v>0.30623634613419443</c:v>
                </c:pt>
                <c:pt idx="7">
                  <c:v>0.32831013536043691</c:v>
                </c:pt>
                <c:pt idx="8">
                  <c:v>0.34920631469694596</c:v>
                </c:pt>
                <c:pt idx="9">
                  <c:v>0.36898770820343274</c:v>
                </c:pt>
                <c:pt idx="10">
                  <c:v>0.38771378835219966</c:v>
                </c:pt>
                <c:pt idx="11">
                  <c:v>0.40544085483126507</c:v>
                </c:pt>
                <c:pt idx="12">
                  <c:v>0.42222220380855735</c:v>
                </c:pt>
                <c:pt idx="13">
                  <c:v>0.43810828816607006</c:v>
                </c:pt>
                <c:pt idx="14">
                  <c:v>0.45314686918571889</c:v>
                </c:pt>
                <c:pt idx="15">
                  <c:v>0.46738316014294196</c:v>
                </c:pt>
                <c:pt idx="16">
                  <c:v>0.48085996223975608</c:v>
                </c:pt>
                <c:pt idx="17">
                  <c:v>0.49361779328594874</c:v>
                </c:pt>
                <c:pt idx="18">
                  <c:v>0.50569500951528512</c:v>
                </c:pt>
                <c:pt idx="19">
                  <c:v>0.51712792090296755</c:v>
                </c:pt>
                <c:pt idx="20">
                  <c:v>0.52795090033104919</c:v>
                </c:pt>
                <c:pt idx="21">
                  <c:v>0.5739968408102778</c:v>
                </c:pt>
                <c:pt idx="22">
                  <c:v>0.58178593231749054</c:v>
                </c:pt>
                <c:pt idx="23">
                  <c:v>0.57829415649359639</c:v>
                </c:pt>
                <c:pt idx="24">
                  <c:v>0.55384471894744791</c:v>
                </c:pt>
                <c:pt idx="25">
                  <c:v>0.5306996292483166</c:v>
                </c:pt>
                <c:pt idx="26">
                  <c:v>0.50878930202014616</c:v>
                </c:pt>
                <c:pt idx="27">
                  <c:v>0.4880478641823171</c:v>
                </c:pt>
                <c:pt idx="28">
                  <c:v>0.46841295690318702</c:v>
                </c:pt>
                <c:pt idx="29">
                  <c:v>0.43222975505568773</c:v>
                </c:pt>
                <c:pt idx="30">
                  <c:v>0.41557267621643362</c:v>
                </c:pt>
                <c:pt idx="31">
                  <c:v>0.399804232335778</c:v>
                </c:pt>
                <c:pt idx="32">
                  <c:v>0.38487701581619049</c:v>
                </c:pt>
                <c:pt idx="33">
                  <c:v>0.37074614819798507</c:v>
                </c:pt>
                <c:pt idx="34">
                  <c:v>0.35736914523288266</c:v>
                </c:pt>
                <c:pt idx="35">
                  <c:v>0.34470578915573602</c:v>
                </c:pt>
                <c:pt idx="36">
                  <c:v>0.32136975998623873</c:v>
                </c:pt>
                <c:pt idx="37">
                  <c:v>0.31062692746108683</c:v>
                </c:pt>
                <c:pt idx="38">
                  <c:v>0.30045721202497233</c:v>
                </c:pt>
                <c:pt idx="39">
                  <c:v>0.29083003857612588</c:v>
                </c:pt>
                <c:pt idx="40">
                  <c:v>0.28171646315738397</c:v>
                </c:pt>
                <c:pt idx="41">
                  <c:v>0.27308908593660175</c:v>
                </c:pt>
                <c:pt idx="42">
                  <c:v>0.26492196882945573</c:v>
                </c:pt>
                <c:pt idx="43">
                  <c:v>0.25719055751697006</c:v>
                </c:pt>
                <c:pt idx="44">
                  <c:v>0.24987160762331306</c:v>
                </c:pt>
                <c:pt idx="45">
                  <c:v>0.24294311483191861</c:v>
                </c:pt>
                <c:pt idx="46">
                  <c:v>0.23638424872982827</c:v>
                </c:pt>
                <c:pt idx="47">
                  <c:v>0.23017529018135702</c:v>
                </c:pt>
                <c:pt idx="48">
                  <c:v>0.22429757204279832</c:v>
                </c:pt>
                <c:pt idx="49">
                  <c:v>0.21873342303992763</c:v>
                </c:pt>
                <c:pt idx="50">
                  <c:v>0.21346611463957299</c:v>
                </c:pt>
                <c:pt idx="51">
                  <c:v>0.20847981075552308</c:v>
                </c:pt>
                <c:pt idx="52">
                  <c:v>0.20375952013756399</c:v>
                </c:pt>
                <c:pt idx="53">
                  <c:v>0.19929105130050315</c:v>
                </c:pt>
                <c:pt idx="54">
                  <c:v>0.19506096985767507</c:v>
                </c:pt>
                <c:pt idx="55">
                  <c:v>0.1910565581306532</c:v>
                </c:pt>
                <c:pt idx="56">
                  <c:v>0.18726577691373419</c:v>
                </c:pt>
                <c:pt idx="57">
                  <c:v>0.18367722927824087</c:v>
                </c:pt>
                <c:pt idx="58">
                  <c:v>0.18028012630782175</c:v>
                </c:pt>
                <c:pt idx="59">
                  <c:v>0.17706425466173059</c:v>
                </c:pt>
                <c:pt idx="60">
                  <c:v>0.17401994586856581</c:v>
                </c:pt>
                <c:pt idx="61">
                  <c:v>0.17113804725815165</c:v>
                </c:pt>
                <c:pt idx="62">
                  <c:v>0.16840989444416823</c:v>
                </c:pt>
                <c:pt idx="63">
                  <c:v>0.16582728527479981</c:v>
                </c:pt>
                <c:pt idx="64">
                  <c:v>0.16338245517308456</c:v>
                </c:pt>
                <c:pt idx="65">
                  <c:v>0.16106805379282665</c:v>
                </c:pt>
                <c:pt idx="66">
                  <c:v>0.15887712291988718</c:v>
                </c:pt>
                <c:pt idx="67">
                  <c:v>0.15680307555241435</c:v>
                </c:pt>
                <c:pt idx="68">
                  <c:v>0.15483967609711821</c:v>
                </c:pt>
                <c:pt idx="69">
                  <c:v>0.1529810216220498</c:v>
                </c:pt>
                <c:pt idx="70">
                  <c:v>0.15122152410952205</c:v>
                </c:pt>
                <c:pt idx="71">
                  <c:v>0.14955589365581584</c:v>
                </c:pt>
                <c:pt idx="72">
                  <c:v>0.1479791225671612</c:v>
                </c:pt>
                <c:pt idx="73">
                  <c:v>0.14648647030417866</c:v>
                </c:pt>
                <c:pt idx="74">
                  <c:v>0.14507344922951659</c:v>
                </c:pt>
                <c:pt idx="75">
                  <c:v>0.14507344922951643</c:v>
                </c:pt>
                <c:pt idx="76">
                  <c:v>0.14507344922951643</c:v>
                </c:pt>
                <c:pt idx="77">
                  <c:v>0.14507344922951643</c:v>
                </c:pt>
                <c:pt idx="78">
                  <c:v>0.14507344922951643</c:v>
                </c:pt>
                <c:pt idx="79">
                  <c:v>0.14507344922951643</c:v>
                </c:pt>
                <c:pt idx="80">
                  <c:v>0.14507344922951643</c:v>
                </c:pt>
                <c:pt idx="81">
                  <c:v>0.14507344922951643</c:v>
                </c:pt>
                <c:pt idx="82">
                  <c:v>0.14507344922951643</c:v>
                </c:pt>
                <c:pt idx="83">
                  <c:v>0.14507344922951643</c:v>
                </c:pt>
                <c:pt idx="84">
                  <c:v>0.14507344922951643</c:v>
                </c:pt>
                <c:pt idx="85">
                  <c:v>0.14507344922951643</c:v>
                </c:pt>
                <c:pt idx="86">
                  <c:v>0.14507344922951643</c:v>
                </c:pt>
                <c:pt idx="87">
                  <c:v>0.14507344922951643</c:v>
                </c:pt>
                <c:pt idx="88">
                  <c:v>0.14507344922951643</c:v>
                </c:pt>
                <c:pt idx="89">
                  <c:v>0.14507344922951643</c:v>
                </c:pt>
                <c:pt idx="90">
                  <c:v>0.14507344922951643</c:v>
                </c:pt>
                <c:pt idx="91">
                  <c:v>0.14507344922951643</c:v>
                </c:pt>
                <c:pt idx="92">
                  <c:v>0.14507344922951643</c:v>
                </c:pt>
                <c:pt idx="93">
                  <c:v>0.14507344922951643</c:v>
                </c:pt>
              </c:numCache>
            </c:numRef>
          </c:yVal>
          <c:smooth val="0"/>
          <c:extLst>
            <c:ext xmlns:c16="http://schemas.microsoft.com/office/drawing/2014/chart" uri="{C3380CC4-5D6E-409C-BE32-E72D297353CC}">
              <c16:uniqueId val="{0000000F-3C27-4BA0-875F-1E0052CEF8AA}"/>
            </c:ext>
          </c:extLst>
        </c:ser>
        <c:dLbls>
          <c:showLegendKey val="0"/>
          <c:showVal val="0"/>
          <c:showCatName val="0"/>
          <c:showSerName val="0"/>
          <c:showPercent val="0"/>
          <c:showBubbleSize val="0"/>
        </c:dLbls>
        <c:axId val="171511168"/>
        <c:axId val="171508096"/>
        <c:extLst>
          <c:ext xmlns:c15="http://schemas.microsoft.com/office/drawing/2012/chart" uri="{02D57815-91ED-43cb-92C2-25804820EDAC}">
            <c15:filteredScatterSeries>
              <c15:ser>
                <c:idx val="0"/>
                <c:order val="4"/>
                <c:tx>
                  <c:v>A</c:v>
                </c:tx>
                <c:marker>
                  <c:symbol val="none"/>
                </c:marker>
                <c:xVal>
                  <c:numRef>
                    <c:extLst>
                      <c:ext uri="{02D57815-91ED-43cb-92C2-25804820EDAC}">
                        <c15:formulaRef>
                          <c15:sqref>Calculation!$J$5:$J$104</c15:sqref>
                        </c15:formulaRef>
                      </c:ext>
                    </c:extLst>
                    <c:numCache>
                      <c:formatCode>General</c:formatCode>
                      <c:ptCount val="94"/>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1.2500000000000004</c:v>
                      </c:pt>
                      <c:pt idx="22">
                        <c:v>1.3000000000000005</c:v>
                      </c:pt>
                      <c:pt idx="23">
                        <c:v>1.3500000000000005</c:v>
                      </c:pt>
                      <c:pt idx="24">
                        <c:v>1.4000000000000006</c:v>
                      </c:pt>
                      <c:pt idx="25">
                        <c:v>1.4500000000000006</c:v>
                      </c:pt>
                      <c:pt idx="26">
                        <c:v>1.5000000000000007</c:v>
                      </c:pt>
                      <c:pt idx="27">
                        <c:v>1.5500000000000007</c:v>
                      </c:pt>
                      <c:pt idx="28">
                        <c:v>1.6000000000000008</c:v>
                      </c:pt>
                      <c:pt idx="29">
                        <c:v>1.7000000000000008</c:v>
                      </c:pt>
                      <c:pt idx="30">
                        <c:v>1.7500000000000009</c:v>
                      </c:pt>
                      <c:pt idx="31">
                        <c:v>1.8000000000000009</c:v>
                      </c:pt>
                      <c:pt idx="32">
                        <c:v>1.850000000000001</c:v>
                      </c:pt>
                      <c:pt idx="33">
                        <c:v>1.900000000000001</c:v>
                      </c:pt>
                      <c:pt idx="34">
                        <c:v>1.9500000000000011</c:v>
                      </c:pt>
                      <c:pt idx="35">
                        <c:v>2.0000000000000009</c:v>
                      </c:pt>
                      <c:pt idx="36">
                        <c:v>2.1000000000000005</c:v>
                      </c:pt>
                      <c:pt idx="37">
                        <c:v>2.1500000000000004</c:v>
                      </c:pt>
                      <c:pt idx="38">
                        <c:v>2.2000000000000002</c:v>
                      </c:pt>
                      <c:pt idx="39">
                        <c:v>2.25</c:v>
                      </c:pt>
                      <c:pt idx="40">
                        <c:v>2.2999999999999998</c:v>
                      </c:pt>
                      <c:pt idx="41">
                        <c:v>2.3499999999999996</c:v>
                      </c:pt>
                      <c:pt idx="42">
                        <c:v>2.3999999999999995</c:v>
                      </c:pt>
                      <c:pt idx="43">
                        <c:v>2.4499999999999993</c:v>
                      </c:pt>
                      <c:pt idx="44">
                        <c:v>2.4999999999999991</c:v>
                      </c:pt>
                      <c:pt idx="45">
                        <c:v>2.5499999999999989</c:v>
                      </c:pt>
                      <c:pt idx="46">
                        <c:v>2.5999999999999988</c:v>
                      </c:pt>
                      <c:pt idx="47">
                        <c:v>2.6499999999999986</c:v>
                      </c:pt>
                      <c:pt idx="48">
                        <c:v>2.6999999999999984</c:v>
                      </c:pt>
                      <c:pt idx="49">
                        <c:v>2.7499999999999982</c:v>
                      </c:pt>
                      <c:pt idx="50">
                        <c:v>2.799999999999998</c:v>
                      </c:pt>
                      <c:pt idx="51">
                        <c:v>2.8499999999999979</c:v>
                      </c:pt>
                      <c:pt idx="52">
                        <c:v>2.8999999999999977</c:v>
                      </c:pt>
                      <c:pt idx="53">
                        <c:v>2.9499999999999975</c:v>
                      </c:pt>
                      <c:pt idx="54">
                        <c:v>2.9999999999999973</c:v>
                      </c:pt>
                      <c:pt idx="55">
                        <c:v>3.0499999999999972</c:v>
                      </c:pt>
                      <c:pt idx="56">
                        <c:v>3.099999999999997</c:v>
                      </c:pt>
                      <c:pt idx="57">
                        <c:v>3.1499999999999968</c:v>
                      </c:pt>
                      <c:pt idx="58">
                        <c:v>3.1999999999999966</c:v>
                      </c:pt>
                      <c:pt idx="59">
                        <c:v>3.2499999999999964</c:v>
                      </c:pt>
                      <c:pt idx="60">
                        <c:v>3.2999999999999963</c:v>
                      </c:pt>
                      <c:pt idx="61">
                        <c:v>3.3499999999999961</c:v>
                      </c:pt>
                      <c:pt idx="62">
                        <c:v>3.3999999999999959</c:v>
                      </c:pt>
                      <c:pt idx="63">
                        <c:v>3.4499999999999957</c:v>
                      </c:pt>
                      <c:pt idx="64">
                        <c:v>3.4999999999999956</c:v>
                      </c:pt>
                      <c:pt idx="65">
                        <c:v>3.5499999999999954</c:v>
                      </c:pt>
                      <c:pt idx="66">
                        <c:v>3.5999999999999952</c:v>
                      </c:pt>
                      <c:pt idx="67">
                        <c:v>3.649999999999995</c:v>
                      </c:pt>
                      <c:pt idx="68">
                        <c:v>3.6999999999999948</c:v>
                      </c:pt>
                      <c:pt idx="69">
                        <c:v>3.7499999999999947</c:v>
                      </c:pt>
                      <c:pt idx="70">
                        <c:v>3.7999999999999945</c:v>
                      </c:pt>
                      <c:pt idx="71">
                        <c:v>3.8499999999999943</c:v>
                      </c:pt>
                      <c:pt idx="72">
                        <c:v>3.8999999999999941</c:v>
                      </c:pt>
                      <c:pt idx="73">
                        <c:v>3.949999999999994</c:v>
                      </c:pt>
                      <c:pt idx="74">
                        <c:v>3.9999999999999938</c:v>
                      </c:pt>
                      <c:pt idx="75">
                        <c:v>4.0499999999999936</c:v>
                      </c:pt>
                      <c:pt idx="76">
                        <c:v>4.0999999999999934</c:v>
                      </c:pt>
                      <c:pt idx="77">
                        <c:v>4.1499999999999932</c:v>
                      </c:pt>
                      <c:pt idx="78">
                        <c:v>4.1999999999999931</c:v>
                      </c:pt>
                      <c:pt idx="79">
                        <c:v>4.2499999999999929</c:v>
                      </c:pt>
                      <c:pt idx="80">
                        <c:v>4.2999999999999927</c:v>
                      </c:pt>
                      <c:pt idx="81">
                        <c:v>4.3499999999999925</c:v>
                      </c:pt>
                      <c:pt idx="82">
                        <c:v>4.3999999999999924</c:v>
                      </c:pt>
                      <c:pt idx="83">
                        <c:v>4.4499999999999922</c:v>
                      </c:pt>
                      <c:pt idx="84">
                        <c:v>4.499999999999992</c:v>
                      </c:pt>
                      <c:pt idx="85">
                        <c:v>4.5499999999999918</c:v>
                      </c:pt>
                      <c:pt idx="86">
                        <c:v>4.5999999999999917</c:v>
                      </c:pt>
                      <c:pt idx="87">
                        <c:v>4.6499999999999915</c:v>
                      </c:pt>
                      <c:pt idx="88">
                        <c:v>4.6999999999999913</c:v>
                      </c:pt>
                      <c:pt idx="89">
                        <c:v>4.7499999999999911</c:v>
                      </c:pt>
                      <c:pt idx="90">
                        <c:v>4.7999999999999909</c:v>
                      </c:pt>
                      <c:pt idx="91">
                        <c:v>4.8499999999999908</c:v>
                      </c:pt>
                      <c:pt idx="92">
                        <c:v>4.8999999999999906</c:v>
                      </c:pt>
                      <c:pt idx="93">
                        <c:v>4.9499999999999904</c:v>
                      </c:pt>
                    </c:numCache>
                  </c:numRef>
                </c:xVal>
                <c:yVal>
                  <c:numRef>
                    <c:extLst>
                      <c:ext uri="{02D57815-91ED-43cb-92C2-25804820EDAC}">
                        <c15:formulaRef>
                          <c15:sqref>Calculation!$K$5:$K$104</c15:sqref>
                        </c15:formulaRef>
                      </c:ext>
                    </c:extLst>
                    <c:numCache>
                      <c:formatCode>General</c:formatCode>
                      <c:ptCount val="94"/>
                      <c:pt idx="0">
                        <c:v>0.4606980853615803</c:v>
                      </c:pt>
                      <c:pt idx="1">
                        <c:v>0.49077686124457043</c:v>
                      </c:pt>
                      <c:pt idx="2">
                        <c:v>0.52007522544429241</c:v>
                      </c:pt>
                      <c:pt idx="3">
                        <c:v>0.54861342620481524</c:v>
                      </c:pt>
                      <c:pt idx="4">
                        <c:v>0.57641118641750433</c:v>
                      </c:pt>
                      <c:pt idx="5">
                        <c:v>0.60348771725160888</c:v>
                      </c:pt>
                      <c:pt idx="6">
                        <c:v>0.62986173143119562</c:v>
                      </c:pt>
                      <c:pt idx="7">
                        <c:v>0.65555145616760468</c:v>
                      </c:pt>
                      <c:pt idx="8">
                        <c:v>0.68057464575636573</c:v>
                      </c:pt>
                      <c:pt idx="9">
                        <c:v>0.70494859384727881</c:v>
                      </c:pt>
                      <c:pt idx="10">
                        <c:v>0.72869014539614108</c:v>
                      </c:pt>
                      <c:pt idx="11">
                        <c:v>0.751815708306379</c:v>
                      </c:pt>
                      <c:pt idx="12">
                        <c:v>0.77434126476863141</c:v>
                      </c:pt>
                      <c:pt idx="13">
                        <c:v>0.79628238230612025</c:v>
                      </c:pt>
                      <c:pt idx="14">
                        <c:v>0.81765422453344239</c:v>
                      </c:pt>
                      <c:pt idx="15">
                        <c:v>0.83847156163621939</c:v>
                      </c:pt>
                      <c:pt idx="16">
                        <c:v>0.8587487805788443</c:v>
                      </c:pt>
                      <c:pt idx="17">
                        <c:v>0.87849989504738502</c:v>
                      </c:pt>
                      <c:pt idx="18">
                        <c:v>0.89773855513451162</c:v>
                      </c:pt>
                      <c:pt idx="19">
                        <c:v>0.91647805677314176</c:v>
                      </c:pt>
                      <c:pt idx="20">
                        <c:v>0.93473135092532689</c:v>
                      </c:pt>
                      <c:pt idx="21">
                        <c:v>1.0191349535689647</c:v>
                      </c:pt>
                      <c:pt idx="22">
                        <c:v>1.0347247536368431</c:v>
                      </c:pt>
                      <c:pt idx="23">
                        <c:v>1.0381320929233606</c:v>
                      </c:pt>
                      <c:pt idx="24">
                        <c:v>1.0182024501100126</c:v>
                      </c:pt>
                      <c:pt idx="25">
                        <c:v>0.99878989370188964</c:v>
                      </c:pt>
                      <c:pt idx="26">
                        <c:v>0.97988100758546803</c:v>
                      </c:pt>
                      <c:pt idx="27">
                        <c:v>0.96146272373624808</c:v>
                      </c:pt>
                      <c:pt idx="28">
                        <c:v>0.94352231318737778</c:v>
                      </c:pt>
                      <c:pt idx="29">
                        <c:v>0.90902583885745092</c:v>
                      </c:pt>
                      <c:pt idx="30">
                        <c:v>0.89244593439276443</c:v>
                      </c:pt>
                      <c:pt idx="31">
                        <c:v>0.87629620538475372</c:v>
                      </c:pt>
                      <c:pt idx="32">
                        <c:v>0.86056549067601162</c:v>
                      </c:pt>
                      <c:pt idx="33">
                        <c:v>0.84524291869198087</c:v>
                      </c:pt>
                      <c:pt idx="34">
                        <c:v>0.83031789992755489</c:v>
                      </c:pt>
                      <c:pt idx="35">
                        <c:v>0.8157801196286194</c:v>
                      </c:pt>
                      <c:pt idx="36">
                        <c:v>0.78782634657921036</c:v>
                      </c:pt>
                      <c:pt idx="37">
                        <c:v>0.77439103483824634</c:v>
                      </c:pt>
                      <c:pt idx="38">
                        <c:v>0.76130431023034206</c:v>
                      </c:pt>
                      <c:pt idx="39">
                        <c:v>0.74855712845554567</c:v>
                      </c:pt>
                      <c:pt idx="40">
                        <c:v>0.7361406798736323</c:v>
                      </c:pt>
                      <c:pt idx="41">
                        <c:v>0.72404638341571892</c:v>
                      </c:pt>
                      <c:pt idx="42">
                        <c:v>0.71226588065384489</c:v>
                      </c:pt>
                      <c:pt idx="43">
                        <c:v>0.70079103002442156</c:v>
                      </c:pt>
                      <c:pt idx="44">
                        <c:v>0.68961390120155719</c:v>
                      </c:pt>
                      <c:pt idx="45">
                        <c:v>0.67872676961636924</c:v>
                      </c:pt>
                      <c:pt idx="46">
                        <c:v>0.66812211111849751</c:v>
                      </c:pt>
                      <c:pt idx="47">
                        <c:v>0.657792596776126</c:v>
                      </c:pt>
                      <c:pt idx="48">
                        <c:v>0.64773108781092281</c:v>
                      </c:pt>
                      <c:pt idx="49">
                        <c:v>0.63793063066439382</c:v>
                      </c:pt>
                      <c:pt idx="50">
                        <c:v>0.62838445219224559</c:v>
                      </c:pt>
                      <c:pt idx="51">
                        <c:v>0.619085954983431</c:v>
                      </c:pt>
                      <c:pt idx="52">
                        <c:v>0.6100287128006463</c:v>
                      </c:pt>
                      <c:pt idx="53">
                        <c:v>0.60120646613912654</c:v>
                      </c:pt>
                      <c:pt idx="54">
                        <c:v>0.59261311790067117</c:v>
                      </c:pt>
                      <c:pt idx="55">
                        <c:v>0.58424272917990949</c:v>
                      </c:pt>
                      <c:pt idx="56">
                        <c:v>0.57608951515989315</c:v>
                      </c:pt>
                      <c:pt idx="57">
                        <c:v>0.5681478411141816</c:v>
                      </c:pt>
                      <c:pt idx="58">
                        <c:v>0.56041221851265433</c:v>
                      </c:pt>
                      <c:pt idx="59">
                        <c:v>0.55287730122836032</c:v>
                      </c:pt>
                      <c:pt idx="60">
                        <c:v>0.54553788184278407</c:v>
                      </c:pt>
                      <c:pt idx="61">
                        <c:v>0.53838888804697216</c:v>
                      </c:pt>
                      <c:pt idx="62">
                        <c:v>0.53142537913603616</c:v>
                      </c:pt>
                      <c:pt idx="63">
                        <c:v>0.52464254259460685</c:v>
                      </c:pt>
                      <c:pt idx="64">
                        <c:v>0.51803569077088074</c:v>
                      </c:pt>
                      <c:pt idx="65">
                        <c:v>0.5116002576369616</c:v>
                      </c:pt>
                      <c:pt idx="66">
                        <c:v>0.50533179563325537</c:v>
                      </c:pt>
                      <c:pt idx="67">
                        <c:v>0.49922597259473989</c:v>
                      </c:pt>
                      <c:pt idx="68">
                        <c:v>0.49327856875698461</c:v>
                      </c:pt>
                      <c:pt idx="69">
                        <c:v>0.48748547383985008</c:v>
                      </c:pt>
                      <c:pt idx="70">
                        <c:v>0.4818426842068535</c:v>
                      </c:pt>
                      <c:pt idx="71">
                        <c:v>0.47634630009823553</c:v>
                      </c:pt>
                      <c:pt idx="72">
                        <c:v>0.47099252293581717</c:v>
                      </c:pt>
                      <c:pt idx="73">
                        <c:v>0.4657776526977836</c:v>
                      </c:pt>
                      <c:pt idx="74">
                        <c:v>0.46069808536158097</c:v>
                      </c:pt>
                      <c:pt idx="75">
                        <c:v>0.4606980853615803</c:v>
                      </c:pt>
                      <c:pt idx="76">
                        <c:v>0.4606980853615803</c:v>
                      </c:pt>
                      <c:pt idx="77">
                        <c:v>0.4606980853615803</c:v>
                      </c:pt>
                      <c:pt idx="78">
                        <c:v>0.4606980853615803</c:v>
                      </c:pt>
                      <c:pt idx="79">
                        <c:v>0.4606980853615803</c:v>
                      </c:pt>
                      <c:pt idx="80">
                        <c:v>0.4606980853615803</c:v>
                      </c:pt>
                      <c:pt idx="81">
                        <c:v>0.4606980853615803</c:v>
                      </c:pt>
                      <c:pt idx="82">
                        <c:v>0.4606980853615803</c:v>
                      </c:pt>
                      <c:pt idx="83">
                        <c:v>0.4606980853615803</c:v>
                      </c:pt>
                      <c:pt idx="84">
                        <c:v>0.4606980853615803</c:v>
                      </c:pt>
                      <c:pt idx="85">
                        <c:v>0.4606980853615803</c:v>
                      </c:pt>
                      <c:pt idx="86">
                        <c:v>0.4606980853615803</c:v>
                      </c:pt>
                      <c:pt idx="87">
                        <c:v>0.4606980853615803</c:v>
                      </c:pt>
                      <c:pt idx="88">
                        <c:v>0.4606980853615803</c:v>
                      </c:pt>
                      <c:pt idx="89">
                        <c:v>0.4606980853615803</c:v>
                      </c:pt>
                      <c:pt idx="90">
                        <c:v>0.4606980853615803</c:v>
                      </c:pt>
                      <c:pt idx="91">
                        <c:v>0.4606980853615803</c:v>
                      </c:pt>
                      <c:pt idx="92">
                        <c:v>0.4606980853615803</c:v>
                      </c:pt>
                      <c:pt idx="93">
                        <c:v>0.4606980853615803</c:v>
                      </c:pt>
                    </c:numCache>
                  </c:numRef>
                </c:yVal>
                <c:smooth val="0"/>
                <c:extLst>
                  <c:ext xmlns:c16="http://schemas.microsoft.com/office/drawing/2014/chart" uri="{C3380CC4-5D6E-409C-BE32-E72D297353CC}">
                    <c16:uniqueId val="{00000005-3C27-4BA0-875F-1E0052CEF8AA}"/>
                  </c:ext>
                </c:extLst>
              </c15:ser>
            </c15:filteredScatterSeries>
            <c15:filteredScatterSeries>
              <c15:ser>
                <c:idx val="1"/>
                <c:order val="5"/>
                <c:tx>
                  <c:v>B</c:v>
                </c:tx>
                <c:marker>
                  <c:symbol val="none"/>
                </c:marker>
                <c:xVal>
                  <c:numRef>
                    <c:extLst>
                      <c:ext xmlns:c15="http://schemas.microsoft.com/office/drawing/2012/chart" uri="{02D57815-91ED-43cb-92C2-25804820EDAC}">
                        <c15:formulaRef>
                          <c15:sqref>Calculation!$J$5:$J$104</c15:sqref>
                        </c15:formulaRef>
                      </c:ext>
                    </c:extLst>
                    <c:numCache>
                      <c:formatCode>General</c:formatCode>
                      <c:ptCount val="94"/>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1.2500000000000004</c:v>
                      </c:pt>
                      <c:pt idx="22">
                        <c:v>1.3000000000000005</c:v>
                      </c:pt>
                      <c:pt idx="23">
                        <c:v>1.3500000000000005</c:v>
                      </c:pt>
                      <c:pt idx="24">
                        <c:v>1.4000000000000006</c:v>
                      </c:pt>
                      <c:pt idx="25">
                        <c:v>1.4500000000000006</c:v>
                      </c:pt>
                      <c:pt idx="26">
                        <c:v>1.5000000000000007</c:v>
                      </c:pt>
                      <c:pt idx="27">
                        <c:v>1.5500000000000007</c:v>
                      </c:pt>
                      <c:pt idx="28">
                        <c:v>1.6000000000000008</c:v>
                      </c:pt>
                      <c:pt idx="29">
                        <c:v>1.7000000000000008</c:v>
                      </c:pt>
                      <c:pt idx="30">
                        <c:v>1.7500000000000009</c:v>
                      </c:pt>
                      <c:pt idx="31">
                        <c:v>1.8000000000000009</c:v>
                      </c:pt>
                      <c:pt idx="32">
                        <c:v>1.850000000000001</c:v>
                      </c:pt>
                      <c:pt idx="33">
                        <c:v>1.900000000000001</c:v>
                      </c:pt>
                      <c:pt idx="34">
                        <c:v>1.9500000000000011</c:v>
                      </c:pt>
                      <c:pt idx="35">
                        <c:v>2.0000000000000009</c:v>
                      </c:pt>
                      <c:pt idx="36">
                        <c:v>2.1000000000000005</c:v>
                      </c:pt>
                      <c:pt idx="37">
                        <c:v>2.1500000000000004</c:v>
                      </c:pt>
                      <c:pt idx="38">
                        <c:v>2.2000000000000002</c:v>
                      </c:pt>
                      <c:pt idx="39">
                        <c:v>2.25</c:v>
                      </c:pt>
                      <c:pt idx="40">
                        <c:v>2.2999999999999998</c:v>
                      </c:pt>
                      <c:pt idx="41">
                        <c:v>2.3499999999999996</c:v>
                      </c:pt>
                      <c:pt idx="42">
                        <c:v>2.3999999999999995</c:v>
                      </c:pt>
                      <c:pt idx="43">
                        <c:v>2.4499999999999993</c:v>
                      </c:pt>
                      <c:pt idx="44">
                        <c:v>2.4999999999999991</c:v>
                      </c:pt>
                      <c:pt idx="45">
                        <c:v>2.5499999999999989</c:v>
                      </c:pt>
                      <c:pt idx="46">
                        <c:v>2.5999999999999988</c:v>
                      </c:pt>
                      <c:pt idx="47">
                        <c:v>2.6499999999999986</c:v>
                      </c:pt>
                      <c:pt idx="48">
                        <c:v>2.6999999999999984</c:v>
                      </c:pt>
                      <c:pt idx="49">
                        <c:v>2.7499999999999982</c:v>
                      </c:pt>
                      <c:pt idx="50">
                        <c:v>2.799999999999998</c:v>
                      </c:pt>
                      <c:pt idx="51">
                        <c:v>2.8499999999999979</c:v>
                      </c:pt>
                      <c:pt idx="52">
                        <c:v>2.8999999999999977</c:v>
                      </c:pt>
                      <c:pt idx="53">
                        <c:v>2.9499999999999975</c:v>
                      </c:pt>
                      <c:pt idx="54">
                        <c:v>2.9999999999999973</c:v>
                      </c:pt>
                      <c:pt idx="55">
                        <c:v>3.0499999999999972</c:v>
                      </c:pt>
                      <c:pt idx="56">
                        <c:v>3.099999999999997</c:v>
                      </c:pt>
                      <c:pt idx="57">
                        <c:v>3.1499999999999968</c:v>
                      </c:pt>
                      <c:pt idx="58">
                        <c:v>3.1999999999999966</c:v>
                      </c:pt>
                      <c:pt idx="59">
                        <c:v>3.2499999999999964</c:v>
                      </c:pt>
                      <c:pt idx="60">
                        <c:v>3.2999999999999963</c:v>
                      </c:pt>
                      <c:pt idx="61">
                        <c:v>3.3499999999999961</c:v>
                      </c:pt>
                      <c:pt idx="62">
                        <c:v>3.3999999999999959</c:v>
                      </c:pt>
                      <c:pt idx="63">
                        <c:v>3.4499999999999957</c:v>
                      </c:pt>
                      <c:pt idx="64">
                        <c:v>3.4999999999999956</c:v>
                      </c:pt>
                      <c:pt idx="65">
                        <c:v>3.5499999999999954</c:v>
                      </c:pt>
                      <c:pt idx="66">
                        <c:v>3.5999999999999952</c:v>
                      </c:pt>
                      <c:pt idx="67">
                        <c:v>3.649999999999995</c:v>
                      </c:pt>
                      <c:pt idx="68">
                        <c:v>3.6999999999999948</c:v>
                      </c:pt>
                      <c:pt idx="69">
                        <c:v>3.7499999999999947</c:v>
                      </c:pt>
                      <c:pt idx="70">
                        <c:v>3.7999999999999945</c:v>
                      </c:pt>
                      <c:pt idx="71">
                        <c:v>3.8499999999999943</c:v>
                      </c:pt>
                      <c:pt idx="72">
                        <c:v>3.8999999999999941</c:v>
                      </c:pt>
                      <c:pt idx="73">
                        <c:v>3.949999999999994</c:v>
                      </c:pt>
                      <c:pt idx="74">
                        <c:v>3.9999999999999938</c:v>
                      </c:pt>
                      <c:pt idx="75">
                        <c:v>4.0499999999999936</c:v>
                      </c:pt>
                      <c:pt idx="76">
                        <c:v>4.0999999999999934</c:v>
                      </c:pt>
                      <c:pt idx="77">
                        <c:v>4.1499999999999932</c:v>
                      </c:pt>
                      <c:pt idx="78">
                        <c:v>4.1999999999999931</c:v>
                      </c:pt>
                      <c:pt idx="79">
                        <c:v>4.2499999999999929</c:v>
                      </c:pt>
                      <c:pt idx="80">
                        <c:v>4.2999999999999927</c:v>
                      </c:pt>
                      <c:pt idx="81">
                        <c:v>4.3499999999999925</c:v>
                      </c:pt>
                      <c:pt idx="82">
                        <c:v>4.3999999999999924</c:v>
                      </c:pt>
                      <c:pt idx="83">
                        <c:v>4.4499999999999922</c:v>
                      </c:pt>
                      <c:pt idx="84">
                        <c:v>4.499999999999992</c:v>
                      </c:pt>
                      <c:pt idx="85">
                        <c:v>4.5499999999999918</c:v>
                      </c:pt>
                      <c:pt idx="86">
                        <c:v>4.5999999999999917</c:v>
                      </c:pt>
                      <c:pt idx="87">
                        <c:v>4.6499999999999915</c:v>
                      </c:pt>
                      <c:pt idx="88">
                        <c:v>4.6999999999999913</c:v>
                      </c:pt>
                      <c:pt idx="89">
                        <c:v>4.7499999999999911</c:v>
                      </c:pt>
                      <c:pt idx="90">
                        <c:v>4.7999999999999909</c:v>
                      </c:pt>
                      <c:pt idx="91">
                        <c:v>4.8499999999999908</c:v>
                      </c:pt>
                      <c:pt idx="92">
                        <c:v>4.8999999999999906</c:v>
                      </c:pt>
                      <c:pt idx="93">
                        <c:v>4.9499999999999904</c:v>
                      </c:pt>
                    </c:numCache>
                  </c:numRef>
                </c:xVal>
                <c:yVal>
                  <c:numRef>
                    <c:extLst>
                      <c:ext xmlns:c15="http://schemas.microsoft.com/office/drawing/2012/chart" uri="{02D57815-91ED-43cb-92C2-25804820EDAC}">
                        <c15:formulaRef>
                          <c15:sqref>Calculation!$L$5:$L$104</c15:sqref>
                        </c15:formulaRef>
                      </c:ext>
                    </c:extLst>
                    <c:numCache>
                      <c:formatCode>General</c:formatCode>
                      <c:ptCount val="94"/>
                      <c:pt idx="0">
                        <c:v>0.34515069839454016</c:v>
                      </c:pt>
                      <c:pt idx="1">
                        <c:v>0.37566943388279528</c:v>
                      </c:pt>
                      <c:pt idx="2">
                        <c:v>0.40523274660543096</c:v>
                      </c:pt>
                      <c:pt idx="3">
                        <c:v>0.43387054712874218</c:v>
                      </c:pt>
                      <c:pt idx="4">
                        <c:v>0.46161180963566784</c:v>
                      </c:pt>
                      <c:pt idx="5">
                        <c:v>0.48848460124030646</c:v>
                      </c:pt>
                      <c:pt idx="6">
                        <c:v>0.51451611038471023</c:v>
                      </c:pt>
                      <c:pt idx="7">
                        <c:v>0.53973267434668437</c:v>
                      </c:pt>
                      <c:pt idx="8">
                        <c:v>0.56415980588642589</c:v>
                      </c:pt>
                      <c:pt idx="9">
                        <c:v>0.58782221905895871</c:v>
                      </c:pt>
                      <c:pt idx="10">
                        <c:v>0.61074385421848287</c:v>
                      </c:pt>
                      <c:pt idx="11">
                        <c:v>0.63294790223993369</c:v>
                      </c:pt>
                      <c:pt idx="12">
                        <c:v>0.65445682798225979</c:v>
                      </c:pt>
                      <c:pt idx="13">
                        <c:v>0.67529239301715605</c:v>
                      </c:pt>
                      <c:pt idx="14">
                        <c:v>0.69547567764624885</c:v>
                      </c:pt>
                      <c:pt idx="15">
                        <c:v>0.71502710222900945</c:v>
                      </c:pt>
                      <c:pt idx="16">
                        <c:v>0.73396644784297216</c:v>
                      </c:pt>
                      <c:pt idx="17">
                        <c:v>0.75231287629716348</c:v>
                      </c:pt>
                      <c:pt idx="18">
                        <c:v>0.77008494951898654</c:v>
                      </c:pt>
                      <c:pt idx="19">
                        <c:v>0.78730064833417912</c:v>
                      </c:pt>
                      <c:pt idx="20">
                        <c:v>0.80397739065884444</c:v>
                      </c:pt>
                      <c:pt idx="21">
                        <c:v>0.87984915302428401</c:v>
                      </c:pt>
                      <c:pt idx="22">
                        <c:v>0.89362856205874808</c:v>
                      </c:pt>
                      <c:pt idx="23">
                        <c:v>0.89537577147459491</c:v>
                      </c:pt>
                      <c:pt idx="24">
                        <c:v>0.87423238603967224</c:v>
                      </c:pt>
                      <c:pt idx="25">
                        <c:v>0.85375091766859934</c:v>
                      </c:pt>
                      <c:pt idx="26">
                        <c:v>0.83391064431566753</c:v>
                      </c:pt>
                      <c:pt idx="27">
                        <c:v>0.81469149266172614</c:v>
                      </c:pt>
                      <c:pt idx="28">
                        <c:v>0.79607401780507991</c:v>
                      </c:pt>
                      <c:pt idx="29">
                        <c:v>0.76056934354024208</c:v>
                      </c:pt>
                      <c:pt idx="30">
                        <c:v>0.74364622241639766</c:v>
                      </c:pt>
                      <c:pt idx="31">
                        <c:v>0.7272528983148866</c:v>
                      </c:pt>
                      <c:pt idx="32">
                        <c:v>0.71137278535401349</c:v>
                      </c:pt>
                      <c:pt idx="33">
                        <c:v>0.69598981689145267</c:v>
                      </c:pt>
                      <c:pt idx="34">
                        <c:v>0.68108842926888413</c:v>
                      </c:pt>
                      <c:pt idx="35">
                        <c:v>0.66665354606552385</c:v>
                      </c:pt>
                      <c:pt idx="36">
                        <c:v>0.6391253323774404</c:v>
                      </c:pt>
                      <c:pt idx="37">
                        <c:v>0.62600415032992962</c:v>
                      </c:pt>
                      <c:pt idx="38">
                        <c:v>0.61329374139734194</c:v>
                      </c:pt>
                      <c:pt idx="39">
                        <c:v>0.60098124587303425</c:v>
                      </c:pt>
                      <c:pt idx="40">
                        <c:v>0.58905420663770158</c:v>
                      </c:pt>
                      <c:pt idx="41">
                        <c:v>0.57750055655593513</c:v>
                      </c:pt>
                      <c:pt idx="42">
                        <c:v>0.56630860626734569</c:v>
                      </c:pt>
                      <c:pt idx="43">
                        <c:v>0.55546703235989803</c:v>
                      </c:pt>
                      <c:pt idx="44">
                        <c:v>0.54496486591349358</c:v>
                      </c:pt>
                      <c:pt idx="45">
                        <c:v>0.53479148140220834</c:v>
                      </c:pt>
                      <c:pt idx="46">
                        <c:v>0.52493658594395831</c:v>
                      </c:pt>
                      <c:pt idx="47">
                        <c:v>0.51539020888671572</c:v>
                      </c:pt>
                      <c:pt idx="48">
                        <c:v>0.50614269172074189</c:v>
                      </c:pt>
                      <c:pt idx="49">
                        <c:v>0.49718467830662666</c:v>
                      </c:pt>
                      <c:pt idx="50">
                        <c:v>0.48850710540925113</c:v>
                      </c:pt>
                      <c:pt idx="51">
                        <c:v>0.48010119352809516</c:v>
                      </c:pt>
                      <c:pt idx="52">
                        <c:v>0.47195843801461168</c:v>
                      </c:pt>
                      <c:pt idx="53">
                        <c:v>0.46407060046768189</c:v>
                      </c:pt>
                      <c:pt idx="54">
                        <c:v>0.45642970039844499</c:v>
                      </c:pt>
                      <c:pt idx="55">
                        <c:v>0.44902800715606955</c:v>
                      </c:pt>
                      <c:pt idx="56">
                        <c:v>0.44185803210629804</c:v>
                      </c:pt>
                      <c:pt idx="57">
                        <c:v>0.43491252105485029</c:v>
                      </c:pt>
                      <c:pt idx="58">
                        <c:v>0.42818444690802027</c:v>
                      </c:pt>
                      <c:pt idx="59">
                        <c:v>0.4216670025630419</c:v>
                      </c:pt>
                      <c:pt idx="60">
                        <c:v>0.41535359402102956</c:v>
                      </c:pt>
                      <c:pt idx="61">
                        <c:v>0.40923783371552469</c:v>
                      </c:pt>
                      <c:pt idx="62">
                        <c:v>0.40331353404990122</c:v>
                      </c:pt>
                      <c:pt idx="63">
                        <c:v>0.39757470113708826</c:v>
                      </c:pt>
                      <c:pt idx="64">
                        <c:v>0.39201552873527834</c:v>
                      </c:pt>
                      <c:pt idx="65">
                        <c:v>0.38663039237348518</c:v>
                      </c:pt>
                      <c:pt idx="66">
                        <c:v>0.38141384366100661</c:v>
                      </c:pt>
                      <c:pt idx="67">
                        <c:v>0.37636060477503724</c:v>
                      </c:pt>
                      <c:pt idx="68">
                        <c:v>0.37146556312085116</c:v>
                      </c:pt>
                      <c:pt idx="69">
                        <c:v>0.36672376615915447</c:v>
                      </c:pt>
                      <c:pt idx="70">
                        <c:v>0.36213041639537319</c:v>
                      </c:pt>
                      <c:pt idx="71">
                        <c:v>0.35768086652580633</c:v>
                      </c:pt>
                      <c:pt idx="72">
                        <c:v>0.35337061473573483</c:v>
                      </c:pt>
                      <c:pt idx="73">
                        <c:v>0.34919530014472827</c:v>
                      </c:pt>
                      <c:pt idx="74">
                        <c:v>0.3451506983945406</c:v>
                      </c:pt>
                      <c:pt idx="75">
                        <c:v>0.34515069839454016</c:v>
                      </c:pt>
                      <c:pt idx="76">
                        <c:v>0.34515069839454016</c:v>
                      </c:pt>
                      <c:pt idx="77">
                        <c:v>0.34515069839454016</c:v>
                      </c:pt>
                      <c:pt idx="78">
                        <c:v>0.34515069839454016</c:v>
                      </c:pt>
                      <c:pt idx="79">
                        <c:v>0.34515069839454016</c:v>
                      </c:pt>
                      <c:pt idx="80">
                        <c:v>0.34515069839454016</c:v>
                      </c:pt>
                      <c:pt idx="81">
                        <c:v>0.34515069839454016</c:v>
                      </c:pt>
                      <c:pt idx="82">
                        <c:v>0.34515069839454016</c:v>
                      </c:pt>
                      <c:pt idx="83">
                        <c:v>0.34515069839454016</c:v>
                      </c:pt>
                      <c:pt idx="84">
                        <c:v>0.34515069839454016</c:v>
                      </c:pt>
                      <c:pt idx="85">
                        <c:v>0.34515069839454016</c:v>
                      </c:pt>
                      <c:pt idx="86">
                        <c:v>0.34515069839454016</c:v>
                      </c:pt>
                      <c:pt idx="87">
                        <c:v>0.34515069839454016</c:v>
                      </c:pt>
                      <c:pt idx="88">
                        <c:v>0.34515069839454016</c:v>
                      </c:pt>
                      <c:pt idx="89">
                        <c:v>0.34515069839454016</c:v>
                      </c:pt>
                      <c:pt idx="90">
                        <c:v>0.34515069839454016</c:v>
                      </c:pt>
                      <c:pt idx="91">
                        <c:v>0.34515069839454016</c:v>
                      </c:pt>
                      <c:pt idx="92">
                        <c:v>0.34515069839454016</c:v>
                      </c:pt>
                      <c:pt idx="93">
                        <c:v>0.34515069839454016</c:v>
                      </c:pt>
                    </c:numCache>
                  </c:numRef>
                </c:yVal>
                <c:smooth val="0"/>
                <c:extLst>
                  <c:ext xmlns:c16="http://schemas.microsoft.com/office/drawing/2014/chart" uri="{C3380CC4-5D6E-409C-BE32-E72D297353CC}">
                    <c16:uniqueId val="{00000007-3C27-4BA0-875F-1E0052CEF8AA}"/>
                  </c:ext>
                </c:extLst>
              </c15:ser>
            </c15:filteredScatterSeries>
            <c15:filteredScatterSeries>
              <c15:ser>
                <c:idx val="2"/>
                <c:order val="6"/>
                <c:tx>
                  <c:v>C</c:v>
                </c:tx>
                <c:marker>
                  <c:symbol val="none"/>
                </c:marker>
                <c:xVal>
                  <c:numRef>
                    <c:extLst>
                      <c:ext xmlns:c15="http://schemas.microsoft.com/office/drawing/2012/chart" uri="{02D57815-91ED-43cb-92C2-25804820EDAC}">
                        <c15:formulaRef>
                          <c15:sqref>Calculation!$J$5:$J$104</c15:sqref>
                        </c15:formulaRef>
                      </c:ext>
                    </c:extLst>
                    <c:numCache>
                      <c:formatCode>General</c:formatCode>
                      <c:ptCount val="94"/>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1.2500000000000004</c:v>
                      </c:pt>
                      <c:pt idx="22">
                        <c:v>1.3000000000000005</c:v>
                      </c:pt>
                      <c:pt idx="23">
                        <c:v>1.3500000000000005</c:v>
                      </c:pt>
                      <c:pt idx="24">
                        <c:v>1.4000000000000006</c:v>
                      </c:pt>
                      <c:pt idx="25">
                        <c:v>1.4500000000000006</c:v>
                      </c:pt>
                      <c:pt idx="26">
                        <c:v>1.5000000000000007</c:v>
                      </c:pt>
                      <c:pt idx="27">
                        <c:v>1.5500000000000007</c:v>
                      </c:pt>
                      <c:pt idx="28">
                        <c:v>1.6000000000000008</c:v>
                      </c:pt>
                      <c:pt idx="29">
                        <c:v>1.7000000000000008</c:v>
                      </c:pt>
                      <c:pt idx="30">
                        <c:v>1.7500000000000009</c:v>
                      </c:pt>
                      <c:pt idx="31">
                        <c:v>1.8000000000000009</c:v>
                      </c:pt>
                      <c:pt idx="32">
                        <c:v>1.850000000000001</c:v>
                      </c:pt>
                      <c:pt idx="33">
                        <c:v>1.900000000000001</c:v>
                      </c:pt>
                      <c:pt idx="34">
                        <c:v>1.9500000000000011</c:v>
                      </c:pt>
                      <c:pt idx="35">
                        <c:v>2.0000000000000009</c:v>
                      </c:pt>
                      <c:pt idx="36">
                        <c:v>2.1000000000000005</c:v>
                      </c:pt>
                      <c:pt idx="37">
                        <c:v>2.1500000000000004</c:v>
                      </c:pt>
                      <c:pt idx="38">
                        <c:v>2.2000000000000002</c:v>
                      </c:pt>
                      <c:pt idx="39">
                        <c:v>2.25</c:v>
                      </c:pt>
                      <c:pt idx="40">
                        <c:v>2.2999999999999998</c:v>
                      </c:pt>
                      <c:pt idx="41">
                        <c:v>2.3499999999999996</c:v>
                      </c:pt>
                      <c:pt idx="42">
                        <c:v>2.3999999999999995</c:v>
                      </c:pt>
                      <c:pt idx="43">
                        <c:v>2.4499999999999993</c:v>
                      </c:pt>
                      <c:pt idx="44">
                        <c:v>2.4999999999999991</c:v>
                      </c:pt>
                      <c:pt idx="45">
                        <c:v>2.5499999999999989</c:v>
                      </c:pt>
                      <c:pt idx="46">
                        <c:v>2.5999999999999988</c:v>
                      </c:pt>
                      <c:pt idx="47">
                        <c:v>2.6499999999999986</c:v>
                      </c:pt>
                      <c:pt idx="48">
                        <c:v>2.6999999999999984</c:v>
                      </c:pt>
                      <c:pt idx="49">
                        <c:v>2.7499999999999982</c:v>
                      </c:pt>
                      <c:pt idx="50">
                        <c:v>2.799999999999998</c:v>
                      </c:pt>
                      <c:pt idx="51">
                        <c:v>2.8499999999999979</c:v>
                      </c:pt>
                      <c:pt idx="52">
                        <c:v>2.8999999999999977</c:v>
                      </c:pt>
                      <c:pt idx="53">
                        <c:v>2.9499999999999975</c:v>
                      </c:pt>
                      <c:pt idx="54">
                        <c:v>2.9999999999999973</c:v>
                      </c:pt>
                      <c:pt idx="55">
                        <c:v>3.0499999999999972</c:v>
                      </c:pt>
                      <c:pt idx="56">
                        <c:v>3.099999999999997</c:v>
                      </c:pt>
                      <c:pt idx="57">
                        <c:v>3.1499999999999968</c:v>
                      </c:pt>
                      <c:pt idx="58">
                        <c:v>3.1999999999999966</c:v>
                      </c:pt>
                      <c:pt idx="59">
                        <c:v>3.2499999999999964</c:v>
                      </c:pt>
                      <c:pt idx="60">
                        <c:v>3.2999999999999963</c:v>
                      </c:pt>
                      <c:pt idx="61">
                        <c:v>3.3499999999999961</c:v>
                      </c:pt>
                      <c:pt idx="62">
                        <c:v>3.3999999999999959</c:v>
                      </c:pt>
                      <c:pt idx="63">
                        <c:v>3.4499999999999957</c:v>
                      </c:pt>
                      <c:pt idx="64">
                        <c:v>3.4999999999999956</c:v>
                      </c:pt>
                      <c:pt idx="65">
                        <c:v>3.5499999999999954</c:v>
                      </c:pt>
                      <c:pt idx="66">
                        <c:v>3.5999999999999952</c:v>
                      </c:pt>
                      <c:pt idx="67">
                        <c:v>3.649999999999995</c:v>
                      </c:pt>
                      <c:pt idx="68">
                        <c:v>3.6999999999999948</c:v>
                      </c:pt>
                      <c:pt idx="69">
                        <c:v>3.7499999999999947</c:v>
                      </c:pt>
                      <c:pt idx="70">
                        <c:v>3.7999999999999945</c:v>
                      </c:pt>
                      <c:pt idx="71">
                        <c:v>3.8499999999999943</c:v>
                      </c:pt>
                      <c:pt idx="72">
                        <c:v>3.8999999999999941</c:v>
                      </c:pt>
                      <c:pt idx="73">
                        <c:v>3.949999999999994</c:v>
                      </c:pt>
                      <c:pt idx="74">
                        <c:v>3.9999999999999938</c:v>
                      </c:pt>
                      <c:pt idx="75">
                        <c:v>4.0499999999999936</c:v>
                      </c:pt>
                      <c:pt idx="76">
                        <c:v>4.0999999999999934</c:v>
                      </c:pt>
                      <c:pt idx="77">
                        <c:v>4.1499999999999932</c:v>
                      </c:pt>
                      <c:pt idx="78">
                        <c:v>4.1999999999999931</c:v>
                      </c:pt>
                      <c:pt idx="79">
                        <c:v>4.2499999999999929</c:v>
                      </c:pt>
                      <c:pt idx="80">
                        <c:v>4.2999999999999927</c:v>
                      </c:pt>
                      <c:pt idx="81">
                        <c:v>4.3499999999999925</c:v>
                      </c:pt>
                      <c:pt idx="82">
                        <c:v>4.3999999999999924</c:v>
                      </c:pt>
                      <c:pt idx="83">
                        <c:v>4.4499999999999922</c:v>
                      </c:pt>
                      <c:pt idx="84">
                        <c:v>4.499999999999992</c:v>
                      </c:pt>
                      <c:pt idx="85">
                        <c:v>4.5499999999999918</c:v>
                      </c:pt>
                      <c:pt idx="86">
                        <c:v>4.5999999999999917</c:v>
                      </c:pt>
                      <c:pt idx="87">
                        <c:v>4.6499999999999915</c:v>
                      </c:pt>
                      <c:pt idx="88">
                        <c:v>4.6999999999999913</c:v>
                      </c:pt>
                      <c:pt idx="89">
                        <c:v>4.7499999999999911</c:v>
                      </c:pt>
                      <c:pt idx="90">
                        <c:v>4.7999999999999909</c:v>
                      </c:pt>
                      <c:pt idx="91">
                        <c:v>4.8499999999999908</c:v>
                      </c:pt>
                      <c:pt idx="92">
                        <c:v>4.8999999999999906</c:v>
                      </c:pt>
                      <c:pt idx="93">
                        <c:v>4.9499999999999904</c:v>
                      </c:pt>
                    </c:numCache>
                  </c:numRef>
                </c:xVal>
                <c:yVal>
                  <c:numRef>
                    <c:extLst>
                      <c:ext xmlns:c15="http://schemas.microsoft.com/office/drawing/2012/chart" uri="{02D57815-91ED-43cb-92C2-25804820EDAC}">
                        <c15:formulaRef>
                          <c15:sqref>Calculation!$M$5:$M$104</c15:sqref>
                        </c15:formulaRef>
                      </c:ext>
                    </c:extLst>
                    <c:numCache>
                      <c:formatCode>General</c:formatCode>
                      <c:ptCount val="94"/>
                      <c:pt idx="0">
                        <c:v>0.23807901854073132</c:v>
                      </c:pt>
                      <c:pt idx="1">
                        <c:v>0.26893211554780683</c:v>
                      </c:pt>
                      <c:pt idx="2">
                        <c:v>0.29856780872828148</c:v>
                      </c:pt>
                      <c:pt idx="3">
                        <c:v>0.32703413449408114</c:v>
                      </c:pt>
                      <c:pt idx="4">
                        <c:v>0.35437723383277042</c:v>
                      </c:pt>
                      <c:pt idx="5">
                        <c:v>0.38064142709734927</c:v>
                      </c:pt>
                      <c:pt idx="6">
                        <c:v>0.40586928584498971</c:v>
                      </c:pt>
                      <c:pt idx="7">
                        <c:v>0.43010170184115271</c:v>
                      </c:pt>
                      <c:pt idx="8">
                        <c:v>0.45337795334093645</c:v>
                      </c:pt>
                      <c:pt idx="9">
                        <c:v>0.47573576875508949</c:v>
                      </c:pt>
                      <c:pt idx="10">
                        <c:v>0.4972113878038863</c:v>
                      </c:pt>
                      <c:pt idx="11">
                        <c:v>0.51783962025798791</c:v>
                      </c:pt>
                      <c:pt idx="12">
                        <c:v>0.53765390236150146</c:v>
                      </c:pt>
                      <c:pt idx="13">
                        <c:v>0.55668635102869479</c:v>
                      </c:pt>
                      <c:pt idx="14">
                        <c:v>0.57496781590221202</c:v>
                      </c:pt>
                      <c:pt idx="15">
                        <c:v>0.5925279293571738</c:v>
                      </c:pt>
                      <c:pt idx="16">
                        <c:v>0.6093951545322096</c:v>
                      </c:pt>
                      <c:pt idx="17">
                        <c:v>0.62559683146528089</c:v>
                      </c:pt>
                      <c:pt idx="18">
                        <c:v>0.64115922140907022</c:v>
                      </c:pt>
                      <c:pt idx="19">
                        <c:v>0.65610754939777349</c:v>
                      </c:pt>
                      <c:pt idx="20">
                        <c:v>0.67046604513428643</c:v>
                      </c:pt>
                      <c:pt idx="21">
                        <c:v>0.73419422695769754</c:v>
                      </c:pt>
                      <c:pt idx="22">
                        <c:v>0.74547157268692932</c:v>
                      </c:pt>
                      <c:pt idx="23">
                        <c:v>0.7449737930313759</c:v>
                      </c:pt>
                      <c:pt idx="24">
                        <c:v>0.72228643377952895</c:v>
                      </c:pt>
                      <c:pt idx="25">
                        <c:v>0.7004942740586183</c:v>
                      </c:pt>
                      <c:pt idx="26">
                        <c:v>0.67956199101809567</c:v>
                      </c:pt>
                      <c:pt idx="27">
                        <c:v>0.65945565557911134</c:v>
                      </c:pt>
                      <c:pt idx="28">
                        <c:v>0.6401426774389658</c:v>
                      </c:pt>
                      <c:pt idx="29">
                        <c:v>0.6037728108563537</c:v>
                      </c:pt>
                      <c:pt idx="30">
                        <c:v>0.5866569705991882</c:v>
                      </c:pt>
                      <c:pt idx="31">
                        <c:v>0.5702164884566322</c:v>
                      </c:pt>
                      <c:pt idx="32">
                        <c:v>0.5544247160973087</c:v>
                      </c:pt>
                      <c:pt idx="33">
                        <c:v>0.53925605668170828</c:v>
                      </c:pt>
                      <c:pt idx="34">
                        <c:v>0.52468592337234343</c:v>
                      </c:pt>
                      <c:pt idx="35">
                        <c:v>0.51069069948101331</c:v>
                      </c:pt>
                      <c:pt idx="36">
                        <c:v>0.48433513577520659</c:v>
                      </c:pt>
                      <c:pt idx="37">
                        <c:v>0.47193207630146639</c:v>
                      </c:pt>
                      <c:pt idx="38">
                        <c:v>0.46001841768305773</c:v>
                      </c:pt>
                      <c:pt idx="39">
                        <c:v>0.44857484910415268</c:v>
                      </c:pt>
                      <c:pt idx="40">
                        <c:v>0.4375828217165495</c:v>
                      </c:pt>
                      <c:pt idx="41">
                        <c:v>0.42702451857389656</c:v>
                      </c:pt>
                      <c:pt idx="42">
                        <c:v>0.41688282575225388</c:v>
                      </c:pt>
                      <c:pt idx="43">
                        <c:v>0.40714130461018183</c:v>
                      </c:pt>
                      <c:pt idx="44">
                        <c:v>0.39778416514339354</c:v>
                      </c:pt>
                      <c:pt idx="45">
                        <c:v>0.38879624039078109</c:v>
                      </c:pt>
                      <c:pt idx="46">
                        <c:v>0.38016296185033083</c:v>
                      </c:pt>
                      <c:pt idx="47">
                        <c:v>0.37187033586507923</c:v>
                      </c:pt>
                      <c:pt idx="48">
                        <c:v>0.36390492094083393</c:v>
                      </c:pt>
                      <c:pt idx="49">
                        <c:v>0.35625380595889322</c:v>
                      </c:pt>
                      <c:pt idx="50">
                        <c:v>0.3489045892484498</c:v>
                      </c:pt>
                      <c:pt idx="51">
                        <c:v>0.341845358484758</c:v>
                      </c:pt>
                      <c:pt idx="52">
                        <c:v>0.33506467138047918</c:v>
                      </c:pt>
                      <c:pt idx="53">
                        <c:v>0.32855153713891105</c:v>
                      </c:pt>
                      <c:pt idx="54">
                        <c:v>0.32229539863903556</c:v>
                      </c:pt>
                      <c:pt idx="55">
                        <c:v>0.31628611532351147</c:v>
                      </c:pt>
                      <c:pt idx="56">
                        <c:v>0.31051394676187327</c:v>
                      </c:pt>
                      <c:pt idx="57">
                        <c:v>0.30496953686229455</c:v>
                      </c:pt>
                      <c:pt idx="58">
                        <c:v>0.29964389870632524</c:v>
                      </c:pt>
                      <c:pt idx="59">
                        <c:v>0.29452839998202085</c:v>
                      </c:pt>
                      <c:pt idx="60">
                        <c:v>0.28961474899185197</c:v>
                      </c:pt>
                      <c:pt idx="61">
                        <c:v>0.28489498121271506</c:v>
                      </c:pt>
                      <c:pt idx="62">
                        <c:v>0.28036144638625937</c:v>
                      </c:pt>
                      <c:pt idx="63">
                        <c:v>0.27600679611860468</c:v>
                      </c:pt>
                      <c:pt idx="64">
                        <c:v>0.27182397196935026</c:v>
                      </c:pt>
                      <c:pt idx="65">
                        <c:v>0.26780619401056843</c:v>
                      </c:pt>
                      <c:pt idx="66">
                        <c:v>0.26394694983723876</c:v>
                      </c:pt>
                      <c:pt idx="67">
                        <c:v>0.26023998401130871</c:v>
                      </c:pt>
                      <c:pt idx="68">
                        <c:v>0.25667928792227196</c:v>
                      </c:pt>
                      <c:pt idx="69">
                        <c:v>0.25325909004782804</c:v>
                      </c:pt>
                      <c:pt idx="70">
                        <c:v>0.24997384659883859</c:v>
                      </c:pt>
                      <c:pt idx="71">
                        <c:v>0.24681823253341467</c:v>
                      </c:pt>
                      <c:pt idx="72">
                        <c:v>0.24378713292557155</c:v>
                      </c:pt>
                      <c:pt idx="73">
                        <c:v>0.24087563467445927</c:v>
                      </c:pt>
                      <c:pt idx="74">
                        <c:v>0.23807901854073169</c:v>
                      </c:pt>
                      <c:pt idx="75">
                        <c:v>0.23807901854073135</c:v>
                      </c:pt>
                      <c:pt idx="76">
                        <c:v>0.23807901854073135</c:v>
                      </c:pt>
                      <c:pt idx="77">
                        <c:v>0.23807901854073135</c:v>
                      </c:pt>
                      <c:pt idx="78">
                        <c:v>0.23807901854073135</c:v>
                      </c:pt>
                      <c:pt idx="79">
                        <c:v>0.23807901854073135</c:v>
                      </c:pt>
                      <c:pt idx="80">
                        <c:v>0.23807901854073135</c:v>
                      </c:pt>
                      <c:pt idx="81">
                        <c:v>0.23807901854073135</c:v>
                      </c:pt>
                      <c:pt idx="82">
                        <c:v>0.23807901854073135</c:v>
                      </c:pt>
                      <c:pt idx="83">
                        <c:v>0.23807901854073135</c:v>
                      </c:pt>
                      <c:pt idx="84">
                        <c:v>0.23807901854073135</c:v>
                      </c:pt>
                      <c:pt idx="85">
                        <c:v>0.23807901854073135</c:v>
                      </c:pt>
                      <c:pt idx="86">
                        <c:v>0.23807901854073135</c:v>
                      </c:pt>
                      <c:pt idx="87">
                        <c:v>0.23807901854073135</c:v>
                      </c:pt>
                      <c:pt idx="88">
                        <c:v>0.23807901854073135</c:v>
                      </c:pt>
                      <c:pt idx="89">
                        <c:v>0.23807901854073135</c:v>
                      </c:pt>
                      <c:pt idx="90">
                        <c:v>0.23807901854073135</c:v>
                      </c:pt>
                      <c:pt idx="91">
                        <c:v>0.23807901854073135</c:v>
                      </c:pt>
                      <c:pt idx="92">
                        <c:v>0.23807901854073135</c:v>
                      </c:pt>
                      <c:pt idx="93">
                        <c:v>0.23807901854073135</c:v>
                      </c:pt>
                    </c:numCache>
                  </c:numRef>
                </c:yVal>
                <c:smooth val="0"/>
                <c:extLst>
                  <c:ext xmlns:c16="http://schemas.microsoft.com/office/drawing/2014/chart" uri="{C3380CC4-5D6E-409C-BE32-E72D297353CC}">
                    <c16:uniqueId val="{00000009-3C27-4BA0-875F-1E0052CEF8AA}"/>
                  </c:ext>
                </c:extLst>
              </c15:ser>
            </c15:filteredScatterSeries>
            <c15:filteredScatterSeries>
              <c15:ser>
                <c:idx val="3"/>
                <c:order val="7"/>
                <c:tx>
                  <c:v>D</c:v>
                </c:tx>
                <c:marker>
                  <c:symbol val="none"/>
                </c:marker>
                <c:xVal>
                  <c:numRef>
                    <c:extLst>
                      <c:ext xmlns:c15="http://schemas.microsoft.com/office/drawing/2012/chart" uri="{02D57815-91ED-43cb-92C2-25804820EDAC}">
                        <c15:formulaRef>
                          <c15:sqref>Calculation!$J$5:$J$104</c15:sqref>
                        </c15:formulaRef>
                      </c:ext>
                    </c:extLst>
                    <c:numCache>
                      <c:formatCode>General</c:formatCode>
                      <c:ptCount val="94"/>
                      <c:pt idx="0">
                        <c:v>0</c:v>
                      </c:pt>
                      <c:pt idx="1">
                        <c:v>0.05</c:v>
                      </c:pt>
                      <c:pt idx="2">
                        <c:v>0.1</c:v>
                      </c:pt>
                      <c:pt idx="3">
                        <c:v>0.15000000000000002</c:v>
                      </c:pt>
                      <c:pt idx="4">
                        <c:v>0.2</c:v>
                      </c:pt>
                      <c:pt idx="5">
                        <c:v>0.25</c:v>
                      </c:pt>
                      <c:pt idx="6">
                        <c:v>0.3</c:v>
                      </c:pt>
                      <c:pt idx="7">
                        <c:v>0.35</c:v>
                      </c:pt>
                      <c:pt idx="8">
                        <c:v>0.39999999999999997</c:v>
                      </c:pt>
                      <c:pt idx="9">
                        <c:v>0.44999999999999996</c:v>
                      </c:pt>
                      <c:pt idx="10">
                        <c:v>0.49999999999999994</c:v>
                      </c:pt>
                      <c:pt idx="11">
                        <c:v>0.54999999999999993</c:v>
                      </c:pt>
                      <c:pt idx="12">
                        <c:v>0.6</c:v>
                      </c:pt>
                      <c:pt idx="13">
                        <c:v>0.65</c:v>
                      </c:pt>
                      <c:pt idx="14">
                        <c:v>0.70000000000000007</c:v>
                      </c:pt>
                      <c:pt idx="15">
                        <c:v>0.75000000000000011</c:v>
                      </c:pt>
                      <c:pt idx="16">
                        <c:v>0.80000000000000016</c:v>
                      </c:pt>
                      <c:pt idx="17">
                        <c:v>0.8500000000000002</c:v>
                      </c:pt>
                      <c:pt idx="18">
                        <c:v>0.90000000000000024</c:v>
                      </c:pt>
                      <c:pt idx="19">
                        <c:v>0.95000000000000029</c:v>
                      </c:pt>
                      <c:pt idx="20">
                        <c:v>1.0000000000000002</c:v>
                      </c:pt>
                      <c:pt idx="21">
                        <c:v>1.2500000000000004</c:v>
                      </c:pt>
                      <c:pt idx="22">
                        <c:v>1.3000000000000005</c:v>
                      </c:pt>
                      <c:pt idx="23">
                        <c:v>1.3500000000000005</c:v>
                      </c:pt>
                      <c:pt idx="24">
                        <c:v>1.4000000000000006</c:v>
                      </c:pt>
                      <c:pt idx="25">
                        <c:v>1.4500000000000006</c:v>
                      </c:pt>
                      <c:pt idx="26">
                        <c:v>1.5000000000000007</c:v>
                      </c:pt>
                      <c:pt idx="27">
                        <c:v>1.5500000000000007</c:v>
                      </c:pt>
                      <c:pt idx="28">
                        <c:v>1.6000000000000008</c:v>
                      </c:pt>
                      <c:pt idx="29">
                        <c:v>1.7000000000000008</c:v>
                      </c:pt>
                      <c:pt idx="30">
                        <c:v>1.7500000000000009</c:v>
                      </c:pt>
                      <c:pt idx="31">
                        <c:v>1.8000000000000009</c:v>
                      </c:pt>
                      <c:pt idx="32">
                        <c:v>1.850000000000001</c:v>
                      </c:pt>
                      <c:pt idx="33">
                        <c:v>1.900000000000001</c:v>
                      </c:pt>
                      <c:pt idx="34">
                        <c:v>1.9500000000000011</c:v>
                      </c:pt>
                      <c:pt idx="35">
                        <c:v>2.0000000000000009</c:v>
                      </c:pt>
                      <c:pt idx="36">
                        <c:v>2.1000000000000005</c:v>
                      </c:pt>
                      <c:pt idx="37">
                        <c:v>2.1500000000000004</c:v>
                      </c:pt>
                      <c:pt idx="38">
                        <c:v>2.2000000000000002</c:v>
                      </c:pt>
                      <c:pt idx="39">
                        <c:v>2.25</c:v>
                      </c:pt>
                      <c:pt idx="40">
                        <c:v>2.2999999999999998</c:v>
                      </c:pt>
                      <c:pt idx="41">
                        <c:v>2.3499999999999996</c:v>
                      </c:pt>
                      <c:pt idx="42">
                        <c:v>2.3999999999999995</c:v>
                      </c:pt>
                      <c:pt idx="43">
                        <c:v>2.4499999999999993</c:v>
                      </c:pt>
                      <c:pt idx="44">
                        <c:v>2.4999999999999991</c:v>
                      </c:pt>
                      <c:pt idx="45">
                        <c:v>2.5499999999999989</c:v>
                      </c:pt>
                      <c:pt idx="46">
                        <c:v>2.5999999999999988</c:v>
                      </c:pt>
                      <c:pt idx="47">
                        <c:v>2.6499999999999986</c:v>
                      </c:pt>
                      <c:pt idx="48">
                        <c:v>2.6999999999999984</c:v>
                      </c:pt>
                      <c:pt idx="49">
                        <c:v>2.7499999999999982</c:v>
                      </c:pt>
                      <c:pt idx="50">
                        <c:v>2.799999999999998</c:v>
                      </c:pt>
                      <c:pt idx="51">
                        <c:v>2.8499999999999979</c:v>
                      </c:pt>
                      <c:pt idx="52">
                        <c:v>2.8999999999999977</c:v>
                      </c:pt>
                      <c:pt idx="53">
                        <c:v>2.9499999999999975</c:v>
                      </c:pt>
                      <c:pt idx="54">
                        <c:v>2.9999999999999973</c:v>
                      </c:pt>
                      <c:pt idx="55">
                        <c:v>3.0499999999999972</c:v>
                      </c:pt>
                      <c:pt idx="56">
                        <c:v>3.099999999999997</c:v>
                      </c:pt>
                      <c:pt idx="57">
                        <c:v>3.1499999999999968</c:v>
                      </c:pt>
                      <c:pt idx="58">
                        <c:v>3.1999999999999966</c:v>
                      </c:pt>
                      <c:pt idx="59">
                        <c:v>3.2499999999999964</c:v>
                      </c:pt>
                      <c:pt idx="60">
                        <c:v>3.2999999999999963</c:v>
                      </c:pt>
                      <c:pt idx="61">
                        <c:v>3.3499999999999961</c:v>
                      </c:pt>
                      <c:pt idx="62">
                        <c:v>3.3999999999999959</c:v>
                      </c:pt>
                      <c:pt idx="63">
                        <c:v>3.4499999999999957</c:v>
                      </c:pt>
                      <c:pt idx="64">
                        <c:v>3.4999999999999956</c:v>
                      </c:pt>
                      <c:pt idx="65">
                        <c:v>3.5499999999999954</c:v>
                      </c:pt>
                      <c:pt idx="66">
                        <c:v>3.5999999999999952</c:v>
                      </c:pt>
                      <c:pt idx="67">
                        <c:v>3.649999999999995</c:v>
                      </c:pt>
                      <c:pt idx="68">
                        <c:v>3.6999999999999948</c:v>
                      </c:pt>
                      <c:pt idx="69">
                        <c:v>3.7499999999999947</c:v>
                      </c:pt>
                      <c:pt idx="70">
                        <c:v>3.7999999999999945</c:v>
                      </c:pt>
                      <c:pt idx="71">
                        <c:v>3.8499999999999943</c:v>
                      </c:pt>
                      <c:pt idx="72">
                        <c:v>3.8999999999999941</c:v>
                      </c:pt>
                      <c:pt idx="73">
                        <c:v>3.949999999999994</c:v>
                      </c:pt>
                      <c:pt idx="74">
                        <c:v>3.9999999999999938</c:v>
                      </c:pt>
                      <c:pt idx="75">
                        <c:v>4.0499999999999936</c:v>
                      </c:pt>
                      <c:pt idx="76">
                        <c:v>4.0999999999999934</c:v>
                      </c:pt>
                      <c:pt idx="77">
                        <c:v>4.1499999999999932</c:v>
                      </c:pt>
                      <c:pt idx="78">
                        <c:v>4.1999999999999931</c:v>
                      </c:pt>
                      <c:pt idx="79">
                        <c:v>4.2499999999999929</c:v>
                      </c:pt>
                      <c:pt idx="80">
                        <c:v>4.2999999999999927</c:v>
                      </c:pt>
                      <c:pt idx="81">
                        <c:v>4.3499999999999925</c:v>
                      </c:pt>
                      <c:pt idx="82">
                        <c:v>4.3999999999999924</c:v>
                      </c:pt>
                      <c:pt idx="83">
                        <c:v>4.4499999999999922</c:v>
                      </c:pt>
                      <c:pt idx="84">
                        <c:v>4.499999999999992</c:v>
                      </c:pt>
                      <c:pt idx="85">
                        <c:v>4.5499999999999918</c:v>
                      </c:pt>
                      <c:pt idx="86">
                        <c:v>4.5999999999999917</c:v>
                      </c:pt>
                      <c:pt idx="87">
                        <c:v>4.6499999999999915</c:v>
                      </c:pt>
                      <c:pt idx="88">
                        <c:v>4.6999999999999913</c:v>
                      </c:pt>
                      <c:pt idx="89">
                        <c:v>4.7499999999999911</c:v>
                      </c:pt>
                      <c:pt idx="90">
                        <c:v>4.7999999999999909</c:v>
                      </c:pt>
                      <c:pt idx="91">
                        <c:v>4.8499999999999908</c:v>
                      </c:pt>
                      <c:pt idx="92">
                        <c:v>4.8999999999999906</c:v>
                      </c:pt>
                      <c:pt idx="93">
                        <c:v>4.9499999999999904</c:v>
                      </c:pt>
                    </c:numCache>
                  </c:numRef>
                </c:xVal>
                <c:yVal>
                  <c:numRef>
                    <c:extLst>
                      <c:ext xmlns:c15="http://schemas.microsoft.com/office/drawing/2012/chart" uri="{02D57815-91ED-43cb-92C2-25804820EDAC}">
                        <c15:formulaRef>
                          <c15:sqref>Calculation!$N$5:$N$104</c15:sqref>
                        </c15:formulaRef>
                      </c:ext>
                    </c:extLst>
                    <c:numCache>
                      <c:formatCode>General</c:formatCode>
                      <c:ptCount val="94"/>
                      <c:pt idx="0">
                        <c:v>0.14507344922951648</c:v>
                      </c:pt>
                      <c:pt idx="1">
                        <c:v>0.17574508358818397</c:v>
                      </c:pt>
                      <c:pt idx="2">
                        <c:v>0.20478042344458669</c:v>
                      </c:pt>
                      <c:pt idx="3">
                        <c:v>0.23226676312633787</c:v>
                      </c:pt>
                      <c:pt idx="4">
                        <c:v>0.25828673991452122</c:v>
                      </c:pt>
                      <c:pt idx="5">
                        <c:v>0.28291858249147595</c:v>
                      </c:pt>
                      <c:pt idx="6">
                        <c:v>0.30623634613419443</c:v>
                      </c:pt>
                      <c:pt idx="7">
                        <c:v>0.32831013536043691</c:v>
                      </c:pt>
                      <c:pt idx="8">
                        <c:v>0.34920631469694596</c:v>
                      </c:pt>
                      <c:pt idx="9">
                        <c:v>0.36898770820343274</c:v>
                      </c:pt>
                      <c:pt idx="10">
                        <c:v>0.38771378835219966</c:v>
                      </c:pt>
                      <c:pt idx="11">
                        <c:v>0.40544085483126507</c:v>
                      </c:pt>
                      <c:pt idx="12">
                        <c:v>0.42222220380855735</c:v>
                      </c:pt>
                      <c:pt idx="13">
                        <c:v>0.43810828816607006</c:v>
                      </c:pt>
                      <c:pt idx="14">
                        <c:v>0.45314686918571889</c:v>
                      </c:pt>
                      <c:pt idx="15">
                        <c:v>0.46738316014294196</c:v>
                      </c:pt>
                      <c:pt idx="16">
                        <c:v>0.48085996223975608</c:v>
                      </c:pt>
                      <c:pt idx="17">
                        <c:v>0.49361779328594874</c:v>
                      </c:pt>
                      <c:pt idx="18">
                        <c:v>0.50569500951528512</c:v>
                      </c:pt>
                      <c:pt idx="19">
                        <c:v>0.51712792090296755</c:v>
                      </c:pt>
                      <c:pt idx="20">
                        <c:v>0.52795090033104919</c:v>
                      </c:pt>
                      <c:pt idx="21">
                        <c:v>0.5739968408102778</c:v>
                      </c:pt>
                      <c:pt idx="22">
                        <c:v>0.58178593231749054</c:v>
                      </c:pt>
                      <c:pt idx="23">
                        <c:v>0.57829415649359639</c:v>
                      </c:pt>
                      <c:pt idx="24">
                        <c:v>0.55384471894744791</c:v>
                      </c:pt>
                      <c:pt idx="25">
                        <c:v>0.5306996292483166</c:v>
                      </c:pt>
                      <c:pt idx="26">
                        <c:v>0.50878930202014616</c:v>
                      </c:pt>
                      <c:pt idx="27">
                        <c:v>0.4880478641823171</c:v>
                      </c:pt>
                      <c:pt idx="28">
                        <c:v>0.46841295690318702</c:v>
                      </c:pt>
                      <c:pt idx="29">
                        <c:v>0.43222975505568773</c:v>
                      </c:pt>
                      <c:pt idx="30">
                        <c:v>0.41557267621643362</c:v>
                      </c:pt>
                      <c:pt idx="31">
                        <c:v>0.399804232335778</c:v>
                      </c:pt>
                      <c:pt idx="32">
                        <c:v>0.38487701581619049</c:v>
                      </c:pt>
                      <c:pt idx="33">
                        <c:v>0.37074614819798507</c:v>
                      </c:pt>
                      <c:pt idx="34">
                        <c:v>0.35736914523288266</c:v>
                      </c:pt>
                      <c:pt idx="35">
                        <c:v>0.34470578915573602</c:v>
                      </c:pt>
                      <c:pt idx="36">
                        <c:v>0.32136975998623873</c:v>
                      </c:pt>
                      <c:pt idx="37">
                        <c:v>0.31062692746108683</c:v>
                      </c:pt>
                      <c:pt idx="38">
                        <c:v>0.30045721202497233</c:v>
                      </c:pt>
                      <c:pt idx="39">
                        <c:v>0.29083003857612588</c:v>
                      </c:pt>
                      <c:pt idx="40">
                        <c:v>0.28171646315738397</c:v>
                      </c:pt>
                      <c:pt idx="41">
                        <c:v>0.27308908593660175</c:v>
                      </c:pt>
                      <c:pt idx="42">
                        <c:v>0.26492196882945573</c:v>
                      </c:pt>
                      <c:pt idx="43">
                        <c:v>0.25719055751697006</c:v>
                      </c:pt>
                      <c:pt idx="44">
                        <c:v>0.24987160762331306</c:v>
                      </c:pt>
                      <c:pt idx="45">
                        <c:v>0.24294311483191861</c:v>
                      </c:pt>
                      <c:pt idx="46">
                        <c:v>0.23638424872982827</c:v>
                      </c:pt>
                      <c:pt idx="47">
                        <c:v>0.23017529018135702</c:v>
                      </c:pt>
                      <c:pt idx="48">
                        <c:v>0.22429757204279832</c:v>
                      </c:pt>
                      <c:pt idx="49">
                        <c:v>0.21873342303992763</c:v>
                      </c:pt>
                      <c:pt idx="50">
                        <c:v>0.21346611463957299</c:v>
                      </c:pt>
                      <c:pt idx="51">
                        <c:v>0.20847981075552308</c:v>
                      </c:pt>
                      <c:pt idx="52">
                        <c:v>0.20375952013756399</c:v>
                      </c:pt>
                      <c:pt idx="53">
                        <c:v>0.19929105130050315</c:v>
                      </c:pt>
                      <c:pt idx="54">
                        <c:v>0.19506096985767507</c:v>
                      </c:pt>
                      <c:pt idx="55">
                        <c:v>0.1910565581306532</c:v>
                      </c:pt>
                      <c:pt idx="56">
                        <c:v>0.18726577691373419</c:v>
                      </c:pt>
                      <c:pt idx="57">
                        <c:v>0.18367722927824087</c:v>
                      </c:pt>
                      <c:pt idx="58">
                        <c:v>0.18028012630782175</c:v>
                      </c:pt>
                      <c:pt idx="59">
                        <c:v>0.17706425466173059</c:v>
                      </c:pt>
                      <c:pt idx="60">
                        <c:v>0.17401994586856581</c:v>
                      </c:pt>
                      <c:pt idx="61">
                        <c:v>0.17113804725815165</c:v>
                      </c:pt>
                      <c:pt idx="62">
                        <c:v>0.16840989444416823</c:v>
                      </c:pt>
                      <c:pt idx="63">
                        <c:v>0.16582728527479981</c:v>
                      </c:pt>
                      <c:pt idx="64">
                        <c:v>0.16338245517308456</c:v>
                      </c:pt>
                      <c:pt idx="65">
                        <c:v>0.16106805379282665</c:v>
                      </c:pt>
                      <c:pt idx="66">
                        <c:v>0.15887712291988718</c:v>
                      </c:pt>
                      <c:pt idx="67">
                        <c:v>0.15680307555241435</c:v>
                      </c:pt>
                      <c:pt idx="68">
                        <c:v>0.15483967609711821</c:v>
                      </c:pt>
                      <c:pt idx="69">
                        <c:v>0.1529810216220498</c:v>
                      </c:pt>
                      <c:pt idx="70">
                        <c:v>0.15122152410952205</c:v>
                      </c:pt>
                      <c:pt idx="71">
                        <c:v>0.14955589365581584</c:v>
                      </c:pt>
                      <c:pt idx="72">
                        <c:v>0.1479791225671612</c:v>
                      </c:pt>
                      <c:pt idx="73">
                        <c:v>0.14648647030417866</c:v>
                      </c:pt>
                      <c:pt idx="74">
                        <c:v>0.14507344922951659</c:v>
                      </c:pt>
                      <c:pt idx="75">
                        <c:v>0.14507344922951643</c:v>
                      </c:pt>
                      <c:pt idx="76">
                        <c:v>0.14507344922951643</c:v>
                      </c:pt>
                      <c:pt idx="77">
                        <c:v>0.14507344922951643</c:v>
                      </c:pt>
                      <c:pt idx="78">
                        <c:v>0.14507344922951643</c:v>
                      </c:pt>
                      <c:pt idx="79">
                        <c:v>0.14507344922951643</c:v>
                      </c:pt>
                      <c:pt idx="80">
                        <c:v>0.14507344922951643</c:v>
                      </c:pt>
                      <c:pt idx="81">
                        <c:v>0.14507344922951643</c:v>
                      </c:pt>
                      <c:pt idx="82">
                        <c:v>0.14507344922951643</c:v>
                      </c:pt>
                      <c:pt idx="83">
                        <c:v>0.14507344922951643</c:v>
                      </c:pt>
                      <c:pt idx="84">
                        <c:v>0.14507344922951643</c:v>
                      </c:pt>
                      <c:pt idx="85">
                        <c:v>0.14507344922951643</c:v>
                      </c:pt>
                      <c:pt idx="86">
                        <c:v>0.14507344922951643</c:v>
                      </c:pt>
                      <c:pt idx="87">
                        <c:v>0.14507344922951643</c:v>
                      </c:pt>
                      <c:pt idx="88">
                        <c:v>0.14507344922951643</c:v>
                      </c:pt>
                      <c:pt idx="89">
                        <c:v>0.14507344922951643</c:v>
                      </c:pt>
                      <c:pt idx="90">
                        <c:v>0.14507344922951643</c:v>
                      </c:pt>
                      <c:pt idx="91">
                        <c:v>0.14507344922951643</c:v>
                      </c:pt>
                      <c:pt idx="92">
                        <c:v>0.14507344922951643</c:v>
                      </c:pt>
                      <c:pt idx="93">
                        <c:v>0.14507344922951643</c:v>
                      </c:pt>
                    </c:numCache>
                  </c:numRef>
                </c:yVal>
                <c:smooth val="0"/>
                <c:extLst>
                  <c:ext xmlns:c16="http://schemas.microsoft.com/office/drawing/2014/chart" uri="{C3380CC4-5D6E-409C-BE32-E72D297353CC}">
                    <c16:uniqueId val="{0000000B-3C27-4BA0-875F-1E0052CEF8AA}"/>
                  </c:ext>
                </c:extLst>
              </c15:ser>
            </c15:filteredScatterSeries>
          </c:ext>
        </c:extLst>
      </c:scatterChart>
      <c:valAx>
        <c:axId val="171511168"/>
        <c:scaling>
          <c:orientation val="minMax"/>
          <c:max val="5"/>
        </c:scaling>
        <c:delete val="0"/>
        <c:axPos val="b"/>
        <c:majorGridlines/>
        <c:minorGridlines/>
        <c:title>
          <c:tx>
            <c:rich>
              <a:bodyPr/>
              <a:lstStyle/>
              <a:p>
                <a:pPr>
                  <a:defRPr/>
                </a:pPr>
                <a:r>
                  <a:rPr lang="en-US"/>
                  <a:t>Time</a:t>
                </a:r>
                <a:r>
                  <a:rPr lang="en-US" baseline="0"/>
                  <a:t> (s)</a:t>
                </a:r>
                <a:endParaRPr lang="en-US"/>
              </a:p>
            </c:rich>
          </c:tx>
          <c:overlay val="0"/>
        </c:title>
        <c:numFmt formatCode="General" sourceLinked="1"/>
        <c:majorTickMark val="out"/>
        <c:minorTickMark val="none"/>
        <c:tickLblPos val="nextTo"/>
        <c:crossAx val="171508096"/>
        <c:crosses val="autoZero"/>
        <c:crossBetween val="midCat"/>
      </c:valAx>
      <c:valAx>
        <c:axId val="171508096"/>
        <c:scaling>
          <c:orientation val="minMax"/>
        </c:scaling>
        <c:delete val="0"/>
        <c:axPos val="l"/>
        <c:majorGridlines/>
        <c:minorGridlines/>
        <c:title>
          <c:tx>
            <c:rich>
              <a:bodyPr/>
              <a:lstStyle/>
              <a:p>
                <a:pPr>
                  <a:defRPr/>
                </a:pPr>
                <a:r>
                  <a:rPr lang="en-GB"/>
                  <a:t>Lung</a:t>
                </a:r>
                <a:r>
                  <a:rPr lang="en-GB" baseline="0"/>
                  <a:t> volume, above FRC (L)</a:t>
                </a:r>
                <a:endParaRPr lang="en-GB"/>
              </a:p>
            </c:rich>
          </c:tx>
          <c:overlay val="0"/>
        </c:title>
        <c:numFmt formatCode="General" sourceLinked="1"/>
        <c:majorTickMark val="out"/>
        <c:minorTickMark val="none"/>
        <c:tickLblPos val="nextTo"/>
        <c:crossAx val="171511168"/>
        <c:crosses val="autoZero"/>
        <c:crossBetween val="midCat"/>
      </c:valAx>
    </c:plotArea>
    <c:legend>
      <c:legendPos val="r"/>
      <c:layout>
        <c:manualLayout>
          <c:xMode val="edge"/>
          <c:yMode val="edge"/>
          <c:x val="0.80672154125064266"/>
          <c:y val="0.19646323389387055"/>
          <c:w val="9.6412371134020625E-2"/>
          <c:h val="0.30423408430413074"/>
        </c:manualLayout>
      </c:layout>
      <c:overlay val="1"/>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76199</xdr:colOff>
      <xdr:row>17</xdr:row>
      <xdr:rowOff>85724</xdr:rowOff>
    </xdr:from>
    <xdr:to>
      <xdr:col>8</xdr:col>
      <xdr:colOff>1676400</xdr:colOff>
      <xdr:row>43</xdr:row>
      <xdr:rowOff>142875</xdr:rowOff>
    </xdr:to>
    <xdr:graphicFrame macro="">
      <xdr:nvGraphicFramePr>
        <xdr:cNvPr id="8" name="Chart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125"/>
  <sheetViews>
    <sheetView tabSelected="1" workbookViewId="0">
      <selection activeCell="F3" sqref="F3"/>
    </sheetView>
  </sheetViews>
  <sheetFormatPr defaultRowHeight="15" x14ac:dyDescent="0.25"/>
  <cols>
    <col min="1" max="1" width="45" customWidth="1"/>
    <col min="2" max="2" width="10.85546875" style="2" customWidth="1"/>
    <col min="3" max="3" width="11.5703125" customWidth="1"/>
    <col min="4" max="4" width="10.85546875" customWidth="1"/>
    <col min="5" max="5" width="11.140625" customWidth="1"/>
    <col min="6" max="6" width="33.28515625" customWidth="1"/>
    <col min="7" max="7" width="8.7109375" customWidth="1"/>
    <col min="9" max="9" width="27.7109375" customWidth="1"/>
    <col min="10" max="11" width="9.140625" style="45"/>
  </cols>
  <sheetData>
    <row r="2" spans="1:22" x14ac:dyDescent="0.25">
      <c r="A2" s="1" t="s">
        <v>0</v>
      </c>
    </row>
    <row r="3" spans="1:22" x14ac:dyDescent="0.25">
      <c r="A3" t="s">
        <v>1</v>
      </c>
      <c r="C3" t="s">
        <v>2</v>
      </c>
      <c r="D3" s="42"/>
    </row>
    <row r="4" spans="1:22" ht="15.75" thickBot="1" x14ac:dyDescent="0.3">
      <c r="J4" s="47" t="s">
        <v>44</v>
      </c>
      <c r="K4" s="46">
        <v>1</v>
      </c>
      <c r="L4" s="46">
        <v>2</v>
      </c>
      <c r="M4" s="46">
        <v>3</v>
      </c>
      <c r="N4" s="46">
        <v>4</v>
      </c>
      <c r="O4" s="46"/>
      <c r="P4" s="46"/>
      <c r="Q4" s="46"/>
      <c r="R4" s="46"/>
      <c r="S4" s="46"/>
      <c r="T4" s="46"/>
      <c r="U4" s="46"/>
      <c r="V4" s="46"/>
    </row>
    <row r="5" spans="1:22" s="1" customFormat="1" x14ac:dyDescent="0.25">
      <c r="A5" s="9" t="s">
        <v>3</v>
      </c>
      <c r="B5" s="10"/>
      <c r="C5" s="11"/>
      <c r="D5" s="11"/>
      <c r="E5" s="11"/>
      <c r="F5" s="12" t="s">
        <v>4</v>
      </c>
      <c r="G5" s="13"/>
      <c r="H5" s="3"/>
      <c r="I5" s="3"/>
      <c r="J5" s="45">
        <v>0</v>
      </c>
      <c r="K5" s="45">
        <f t="shared" ref="K5:N6" si="0">MIN( B$24-(B$24-B$31)*EXP(-$J5/B$22),      MAX( B$25+(B$30-B$25)*EXP(-($J5-$G$7)/B$23),  B$31)  )</f>
        <v>0.4606980853615803</v>
      </c>
      <c r="L5" s="45">
        <f t="shared" si="0"/>
        <v>0.34515069839454016</v>
      </c>
      <c r="M5" s="45">
        <f t="shared" si="0"/>
        <v>0.23807901854073132</v>
      </c>
      <c r="N5" s="45">
        <f t="shared" si="0"/>
        <v>0.14507344922951648</v>
      </c>
      <c r="O5" s="45"/>
    </row>
    <row r="6" spans="1:22" x14ac:dyDescent="0.25">
      <c r="A6" s="14" t="s">
        <v>5</v>
      </c>
      <c r="B6" s="20">
        <v>15</v>
      </c>
      <c r="C6" s="7"/>
      <c r="D6" s="7"/>
      <c r="E6" s="7"/>
      <c r="F6" s="7" t="s">
        <v>6</v>
      </c>
      <c r="G6" s="15">
        <f>60/B6</f>
        <v>4</v>
      </c>
      <c r="H6" s="4"/>
      <c r="I6" s="4"/>
      <c r="J6" s="45">
        <f>J5+0.05</f>
        <v>0.05</v>
      </c>
      <c r="K6" s="45">
        <f t="shared" si="0"/>
        <v>0.49077686124457043</v>
      </c>
      <c r="L6" s="45">
        <f t="shared" si="0"/>
        <v>0.37566943388279528</v>
      </c>
      <c r="M6" s="45">
        <f t="shared" si="0"/>
        <v>0.26893211554780683</v>
      </c>
      <c r="N6" s="45">
        <f t="shared" si="0"/>
        <v>0.17574508358818397</v>
      </c>
      <c r="O6" s="45"/>
    </row>
    <row r="7" spans="1:22" x14ac:dyDescent="0.25">
      <c r="A7" s="14" t="s">
        <v>7</v>
      </c>
      <c r="B7" s="20">
        <v>0.5</v>
      </c>
      <c r="C7" s="7"/>
      <c r="D7" s="7"/>
      <c r="E7" s="7"/>
      <c r="F7" s="7" t="s">
        <v>8</v>
      </c>
      <c r="G7" s="16">
        <f>1/(1/B7+1) * G6</f>
        <v>1.3333333333333333</v>
      </c>
      <c r="H7" s="4"/>
      <c r="I7" s="4"/>
      <c r="J7" s="45">
        <f>J6+0.05</f>
        <v>0.1</v>
      </c>
      <c r="K7" s="45">
        <f t="shared" ref="K7:N70" si="1">MIN( B$24-(B$24-B$31)*EXP(-$J7/B$22),      MAX( B$25+(B$30-B$25)*EXP(-($J7-$G$7)/B$23),  B$31)  )</f>
        <v>0.52007522544429241</v>
      </c>
      <c r="L7" s="45">
        <f t="shared" si="1"/>
        <v>0.40523274660543096</v>
      </c>
      <c r="M7" s="45">
        <f t="shared" si="1"/>
        <v>0.29856780872828148</v>
      </c>
      <c r="N7" s="45">
        <f t="shared" si="1"/>
        <v>0.20478042344458669</v>
      </c>
      <c r="O7" s="45"/>
    </row>
    <row r="8" spans="1:22" x14ac:dyDescent="0.25">
      <c r="A8" s="14" t="s">
        <v>9</v>
      </c>
      <c r="B8" s="20">
        <v>25</v>
      </c>
      <c r="C8" s="7"/>
      <c r="D8" s="7"/>
      <c r="E8" s="7"/>
      <c r="F8" s="7" t="s">
        <v>10</v>
      </c>
      <c r="G8" s="16">
        <f>B8+B9</f>
        <v>30</v>
      </c>
      <c r="H8" s="4"/>
      <c r="I8" s="4"/>
      <c r="J8" s="45">
        <f t="shared" ref="J8:J71" si="2">J7+0.05</f>
        <v>0.15000000000000002</v>
      </c>
      <c r="K8" s="45">
        <f t="shared" si="1"/>
        <v>0.54861342620481524</v>
      </c>
      <c r="L8" s="45">
        <f t="shared" si="1"/>
        <v>0.43387054712874218</v>
      </c>
      <c r="M8" s="45">
        <f t="shared" si="1"/>
        <v>0.32703413449408114</v>
      </c>
      <c r="N8" s="45">
        <f t="shared" si="1"/>
        <v>0.23226676312633787</v>
      </c>
      <c r="O8" s="45"/>
    </row>
    <row r="9" spans="1:22" x14ac:dyDescent="0.25">
      <c r="A9" s="14" t="s">
        <v>11</v>
      </c>
      <c r="B9" s="20">
        <v>5</v>
      </c>
      <c r="C9" s="7"/>
      <c r="D9" s="7"/>
      <c r="E9" s="7"/>
      <c r="F9" s="7"/>
      <c r="G9" s="15"/>
      <c r="H9" s="4"/>
      <c r="I9" s="4"/>
      <c r="J9" s="45">
        <f t="shared" si="2"/>
        <v>0.2</v>
      </c>
      <c r="K9" s="45">
        <f t="shared" si="1"/>
        <v>0.57641118641750433</v>
      </c>
      <c r="L9" s="45">
        <f t="shared" si="1"/>
        <v>0.46161180963566784</v>
      </c>
      <c r="M9" s="45">
        <f t="shared" si="1"/>
        <v>0.35437723383277042</v>
      </c>
      <c r="N9" s="45">
        <f t="shared" si="1"/>
        <v>0.25828673991452122</v>
      </c>
      <c r="O9" s="45"/>
    </row>
    <row r="10" spans="1:22" x14ac:dyDescent="0.25">
      <c r="A10" s="14" t="s">
        <v>12</v>
      </c>
      <c r="B10" s="20">
        <v>20</v>
      </c>
      <c r="C10" s="7"/>
      <c r="D10" s="7"/>
      <c r="E10" s="7"/>
      <c r="F10" s="7"/>
      <c r="G10" s="15"/>
      <c r="H10" s="4"/>
      <c r="I10" s="4"/>
      <c r="J10" s="45">
        <f t="shared" si="2"/>
        <v>0.25</v>
      </c>
      <c r="K10" s="45">
        <f t="shared" si="1"/>
        <v>0.60348771725160888</v>
      </c>
      <c r="L10" s="45">
        <f t="shared" si="1"/>
        <v>0.48848460124030646</v>
      </c>
      <c r="M10" s="45">
        <f t="shared" si="1"/>
        <v>0.38064142709734927</v>
      </c>
      <c r="N10" s="45">
        <f t="shared" si="1"/>
        <v>0.28291858249147595</v>
      </c>
      <c r="O10" s="45"/>
    </row>
    <row r="11" spans="1:22" ht="15.75" thickBot="1" x14ac:dyDescent="0.3">
      <c r="A11" s="17" t="s">
        <v>13</v>
      </c>
      <c r="B11" s="21">
        <v>6.0000000000000001E-3</v>
      </c>
      <c r="C11" s="18"/>
      <c r="D11" s="18"/>
      <c r="E11" s="18"/>
      <c r="F11" s="18"/>
      <c r="G11" s="19"/>
      <c r="H11" s="4"/>
      <c r="I11" s="4"/>
      <c r="J11" s="45">
        <f t="shared" si="2"/>
        <v>0.3</v>
      </c>
      <c r="K11" s="45">
        <f t="shared" si="1"/>
        <v>0.62986173143119562</v>
      </c>
      <c r="L11" s="45">
        <f t="shared" si="1"/>
        <v>0.51451611038471023</v>
      </c>
      <c r="M11" s="45">
        <f t="shared" si="1"/>
        <v>0.40586928584498971</v>
      </c>
      <c r="N11" s="45">
        <f t="shared" si="1"/>
        <v>0.30623634613419443</v>
      </c>
      <c r="O11" s="45"/>
    </row>
    <row r="12" spans="1:22" ht="15.75" thickBot="1" x14ac:dyDescent="0.3">
      <c r="A12" s="4"/>
      <c r="B12" s="6"/>
      <c r="C12" s="4"/>
      <c r="D12" s="4"/>
      <c r="E12" s="4"/>
      <c r="F12" s="4"/>
      <c r="G12" s="4"/>
      <c r="H12" s="4"/>
      <c r="I12" s="4"/>
      <c r="J12" s="45">
        <f t="shared" si="2"/>
        <v>0.35</v>
      </c>
      <c r="K12" s="45">
        <f t="shared" si="1"/>
        <v>0.65555145616760468</v>
      </c>
      <c r="L12" s="45">
        <f t="shared" si="1"/>
        <v>0.53973267434668437</v>
      </c>
      <c r="M12" s="45">
        <f t="shared" si="1"/>
        <v>0.43010170184115271</v>
      </c>
      <c r="N12" s="45">
        <f t="shared" si="1"/>
        <v>0.32831013536043691</v>
      </c>
      <c r="O12" s="45"/>
    </row>
    <row r="13" spans="1:22" x14ac:dyDescent="0.25">
      <c r="A13" s="9" t="s">
        <v>14</v>
      </c>
      <c r="B13" s="60" t="s">
        <v>50</v>
      </c>
      <c r="C13" s="60" t="s">
        <v>51</v>
      </c>
      <c r="D13" s="60" t="s">
        <v>52</v>
      </c>
      <c r="E13" s="61" t="s">
        <v>53</v>
      </c>
      <c r="F13" s="4"/>
      <c r="G13" s="4"/>
      <c r="H13" s="4"/>
      <c r="I13" s="4"/>
      <c r="J13" s="45">
        <f t="shared" si="2"/>
        <v>0.39999999999999997</v>
      </c>
      <c r="K13" s="45">
        <f t="shared" si="1"/>
        <v>0.68057464575636573</v>
      </c>
      <c r="L13" s="45">
        <f t="shared" si="1"/>
        <v>0.56415980588642589</v>
      </c>
      <c r="M13" s="45">
        <f t="shared" si="1"/>
        <v>0.45337795334093645</v>
      </c>
      <c r="N13" s="45">
        <f t="shared" si="1"/>
        <v>0.34920631469694596</v>
      </c>
      <c r="O13" s="45"/>
    </row>
    <row r="14" spans="1:22" x14ac:dyDescent="0.25">
      <c r="A14" s="14" t="s">
        <v>15</v>
      </c>
      <c r="B14" s="20">
        <v>13</v>
      </c>
      <c r="C14" s="20">
        <v>13</v>
      </c>
      <c r="D14" s="20">
        <v>13</v>
      </c>
      <c r="E14" s="34">
        <v>13</v>
      </c>
      <c r="F14" s="38" t="s">
        <v>16</v>
      </c>
      <c r="G14" s="5"/>
      <c r="H14" s="4"/>
      <c r="I14" s="4"/>
      <c r="J14" s="45">
        <f t="shared" si="2"/>
        <v>0.44999999999999996</v>
      </c>
      <c r="K14" s="45">
        <f t="shared" si="1"/>
        <v>0.70494859384727881</v>
      </c>
      <c r="L14" s="45">
        <f t="shared" si="1"/>
        <v>0.58782221905895871</v>
      </c>
      <c r="M14" s="45">
        <f t="shared" si="1"/>
        <v>0.47573576875508949</v>
      </c>
      <c r="N14" s="45">
        <f t="shared" si="1"/>
        <v>0.36898770820343274</v>
      </c>
      <c r="O14" s="45"/>
    </row>
    <row r="15" spans="1:22" x14ac:dyDescent="0.25">
      <c r="A15" s="14" t="s">
        <v>17</v>
      </c>
      <c r="B15" s="20">
        <v>13</v>
      </c>
      <c r="C15" s="20">
        <v>13</v>
      </c>
      <c r="D15" s="20">
        <v>13</v>
      </c>
      <c r="E15" s="34">
        <v>13</v>
      </c>
      <c r="F15" s="38" t="s">
        <v>18</v>
      </c>
      <c r="G15" s="5"/>
      <c r="H15" s="4"/>
      <c r="I15" s="4"/>
      <c r="J15" s="45">
        <f t="shared" si="2"/>
        <v>0.49999999999999994</v>
      </c>
      <c r="K15" s="45">
        <f t="shared" si="1"/>
        <v>0.72869014539614108</v>
      </c>
      <c r="L15" s="45">
        <f t="shared" si="1"/>
        <v>0.61074385421848287</v>
      </c>
      <c r="M15" s="45">
        <f t="shared" si="1"/>
        <v>0.4972113878038863</v>
      </c>
      <c r="N15" s="45">
        <f t="shared" si="1"/>
        <v>0.38771378835219966</v>
      </c>
      <c r="O15" s="45"/>
    </row>
    <row r="16" spans="1:22" x14ac:dyDescent="0.25">
      <c r="A16" s="14" t="s">
        <v>19</v>
      </c>
      <c r="B16" s="35">
        <v>5.3999999999999999E-2</v>
      </c>
      <c r="C16" s="35">
        <v>4.3999999999999997E-2</v>
      </c>
      <c r="D16" s="35">
        <v>3.4000000000000002E-2</v>
      </c>
      <c r="E16" s="36">
        <v>2.4E-2</v>
      </c>
      <c r="F16" s="38" t="s">
        <v>20</v>
      </c>
      <c r="G16" s="22"/>
      <c r="H16" s="4"/>
      <c r="I16" s="4"/>
      <c r="J16" s="45">
        <f t="shared" si="2"/>
        <v>0.54999999999999993</v>
      </c>
      <c r="K16" s="45">
        <f t="shared" si="1"/>
        <v>0.751815708306379</v>
      </c>
      <c r="L16" s="45">
        <f t="shared" si="1"/>
        <v>0.63294790223993369</v>
      </c>
      <c r="M16" s="45">
        <f t="shared" si="1"/>
        <v>0.51783962025798791</v>
      </c>
      <c r="N16" s="45">
        <f t="shared" si="1"/>
        <v>0.40544085483126507</v>
      </c>
      <c r="O16" s="45"/>
    </row>
    <row r="17" spans="1:15" x14ac:dyDescent="0.25">
      <c r="A17" s="14" t="s">
        <v>21</v>
      </c>
      <c r="B17" s="35">
        <v>5.3999999999999999E-2</v>
      </c>
      <c r="C17" s="35">
        <v>4.3999999999999997E-2</v>
      </c>
      <c r="D17" s="35">
        <v>3.4000000000000002E-2</v>
      </c>
      <c r="E17" s="36">
        <v>2.4E-2</v>
      </c>
      <c r="F17" s="38" t="s">
        <v>18</v>
      </c>
      <c r="G17" s="22"/>
      <c r="H17" s="4"/>
      <c r="I17" s="4"/>
      <c r="J17" s="45">
        <f t="shared" si="2"/>
        <v>0.6</v>
      </c>
      <c r="K17" s="45">
        <f t="shared" si="1"/>
        <v>0.77434126476863141</v>
      </c>
      <c r="L17" s="45">
        <f t="shared" si="1"/>
        <v>0.65445682798225979</v>
      </c>
      <c r="M17" s="45">
        <f t="shared" si="1"/>
        <v>0.53765390236150146</v>
      </c>
      <c r="N17" s="45">
        <f t="shared" si="1"/>
        <v>0.42222220380855735</v>
      </c>
      <c r="O17" s="45"/>
    </row>
    <row r="18" spans="1:15" x14ac:dyDescent="0.25">
      <c r="A18" s="25" t="s">
        <v>22</v>
      </c>
      <c r="B18" s="8"/>
      <c r="C18" s="8"/>
      <c r="D18" s="8"/>
      <c r="E18" s="16"/>
      <c r="F18" s="4"/>
      <c r="G18" s="4"/>
      <c r="H18" s="4"/>
      <c r="I18" s="4"/>
      <c r="J18" s="45">
        <f t="shared" si="2"/>
        <v>0.65</v>
      </c>
      <c r="K18" s="45">
        <f t="shared" si="1"/>
        <v>0.79628238230612025</v>
      </c>
      <c r="L18" s="45">
        <f t="shared" si="1"/>
        <v>0.67529239301715605</v>
      </c>
      <c r="M18" s="45">
        <f t="shared" si="1"/>
        <v>0.55668635102869479</v>
      </c>
      <c r="N18" s="45">
        <f t="shared" si="1"/>
        <v>0.43810828816607006</v>
      </c>
      <c r="O18" s="45"/>
    </row>
    <row r="19" spans="1:15" x14ac:dyDescent="0.25">
      <c r="A19" s="14" t="s">
        <v>23</v>
      </c>
      <c r="B19" s="8">
        <f t="shared" ref="B19:E20" si="3">B14*B16</f>
        <v>0.70199999999999996</v>
      </c>
      <c r="C19" s="8">
        <f t="shared" si="3"/>
        <v>0.57199999999999995</v>
      </c>
      <c r="D19" s="8">
        <f t="shared" si="3"/>
        <v>0.44200000000000006</v>
      </c>
      <c r="E19" s="16">
        <f t="shared" si="3"/>
        <v>0.312</v>
      </c>
      <c r="F19" s="4"/>
      <c r="G19" s="4"/>
      <c r="H19" s="4"/>
      <c r="I19" s="4"/>
      <c r="J19" s="45">
        <f t="shared" si="2"/>
        <v>0.70000000000000007</v>
      </c>
      <c r="K19" s="45">
        <f t="shared" si="1"/>
        <v>0.81765422453344239</v>
      </c>
      <c r="L19" s="45">
        <f t="shared" si="1"/>
        <v>0.69547567764624885</v>
      </c>
      <c r="M19" s="45">
        <f t="shared" si="1"/>
        <v>0.57496781590221202</v>
      </c>
      <c r="N19" s="45">
        <f t="shared" si="1"/>
        <v>0.45314686918571889</v>
      </c>
      <c r="O19" s="45"/>
    </row>
    <row r="20" spans="1:15" x14ac:dyDescent="0.25">
      <c r="A20" s="14" t="s">
        <v>24</v>
      </c>
      <c r="B20" s="8">
        <f t="shared" si="3"/>
        <v>0.70199999999999996</v>
      </c>
      <c r="C20" s="8">
        <f t="shared" si="3"/>
        <v>0.57199999999999995</v>
      </c>
      <c r="D20" s="8">
        <f t="shared" si="3"/>
        <v>0.44200000000000006</v>
      </c>
      <c r="E20" s="16">
        <f t="shared" si="3"/>
        <v>0.312</v>
      </c>
      <c r="F20" s="4"/>
      <c r="G20" s="4"/>
      <c r="H20" s="4"/>
      <c r="I20" s="4"/>
      <c r="J20" s="45">
        <f t="shared" si="2"/>
        <v>0.75000000000000011</v>
      </c>
      <c r="K20" s="45">
        <f t="shared" si="1"/>
        <v>0.83847156163621939</v>
      </c>
      <c r="L20" s="45">
        <f t="shared" si="1"/>
        <v>0.71502710222900945</v>
      </c>
      <c r="M20" s="45">
        <f t="shared" si="1"/>
        <v>0.5925279293571738</v>
      </c>
      <c r="N20" s="45">
        <f t="shared" si="1"/>
        <v>0.46738316014294196</v>
      </c>
      <c r="O20" s="45"/>
    </row>
    <row r="21" spans="1:15" x14ac:dyDescent="0.25">
      <c r="A21" s="25" t="s">
        <v>25</v>
      </c>
      <c r="B21" s="8"/>
      <c r="C21" s="8"/>
      <c r="D21" s="8"/>
      <c r="E21" s="16"/>
      <c r="F21" s="4"/>
      <c r="G21" s="4"/>
      <c r="H21" s="4"/>
      <c r="I21" s="4"/>
      <c r="J21" s="45">
        <f t="shared" si="2"/>
        <v>0.80000000000000016</v>
      </c>
      <c r="K21" s="45">
        <f t="shared" si="1"/>
        <v>0.8587487805788443</v>
      </c>
      <c r="L21" s="45">
        <f t="shared" si="1"/>
        <v>0.73396644784297216</v>
      </c>
      <c r="M21" s="45">
        <f t="shared" si="1"/>
        <v>0.6093951545322096</v>
      </c>
      <c r="N21" s="45">
        <f t="shared" si="1"/>
        <v>0.48085996223975608</v>
      </c>
      <c r="O21" s="45"/>
    </row>
    <row r="22" spans="1:15" x14ac:dyDescent="0.25">
      <c r="A22" s="14" t="s">
        <v>26</v>
      </c>
      <c r="B22" s="8">
        <f t="shared" ref="B22:E23" si="4">B19+$B$10*($B$11+B16)</f>
        <v>1.9019999999999999</v>
      </c>
      <c r="C22" s="8">
        <f t="shared" si="4"/>
        <v>1.5719999999999998</v>
      </c>
      <c r="D22" s="8">
        <f t="shared" si="4"/>
        <v>1.242</v>
      </c>
      <c r="E22" s="16">
        <f t="shared" si="4"/>
        <v>0.91199999999999992</v>
      </c>
      <c r="F22" s="4"/>
      <c r="G22" s="4"/>
      <c r="H22" s="4"/>
      <c r="I22" s="4"/>
      <c r="J22" s="45">
        <f t="shared" si="2"/>
        <v>0.8500000000000002</v>
      </c>
      <c r="K22" s="45">
        <f t="shared" si="1"/>
        <v>0.87849989504738502</v>
      </c>
      <c r="L22" s="45">
        <f t="shared" si="1"/>
        <v>0.75231287629716348</v>
      </c>
      <c r="M22" s="45">
        <f t="shared" si="1"/>
        <v>0.62559683146528089</v>
      </c>
      <c r="N22" s="45">
        <f t="shared" si="1"/>
        <v>0.49361779328594874</v>
      </c>
      <c r="O22" s="45"/>
    </row>
    <row r="23" spans="1:15" x14ac:dyDescent="0.25">
      <c r="A23" s="14" t="s">
        <v>27</v>
      </c>
      <c r="B23" s="8">
        <f t="shared" si="4"/>
        <v>1.9019999999999999</v>
      </c>
      <c r="C23" s="8">
        <f t="shared" si="4"/>
        <v>1.5719999999999998</v>
      </c>
      <c r="D23" s="8">
        <f t="shared" si="4"/>
        <v>1.242</v>
      </c>
      <c r="E23" s="16">
        <f t="shared" si="4"/>
        <v>0.91199999999999992</v>
      </c>
      <c r="F23" s="4"/>
      <c r="G23" s="4"/>
      <c r="H23" s="4"/>
      <c r="I23" s="4"/>
      <c r="J23" s="45">
        <f t="shared" si="2"/>
        <v>0.90000000000000024</v>
      </c>
      <c r="K23" s="45">
        <f t="shared" si="1"/>
        <v>0.89773855513451162</v>
      </c>
      <c r="L23" s="45">
        <f t="shared" si="1"/>
        <v>0.77008494951898654</v>
      </c>
      <c r="M23" s="45">
        <f t="shared" si="1"/>
        <v>0.64115922140907022</v>
      </c>
      <c r="N23" s="45">
        <f t="shared" si="1"/>
        <v>0.50569500951528512</v>
      </c>
      <c r="O23" s="45"/>
    </row>
    <row r="24" spans="1:15" x14ac:dyDescent="0.25">
      <c r="A24" s="14" t="s">
        <v>28</v>
      </c>
      <c r="B24" s="8">
        <f>B16*$G$8</f>
        <v>1.6199999999999999</v>
      </c>
      <c r="C24" s="8">
        <f>C16*$G$8</f>
        <v>1.3199999999999998</v>
      </c>
      <c r="D24" s="8">
        <f>D16*$G$8</f>
        <v>1.02</v>
      </c>
      <c r="E24" s="16">
        <f>E16*$G$8</f>
        <v>0.72</v>
      </c>
      <c r="F24" s="4"/>
      <c r="G24" s="4"/>
      <c r="H24" s="4"/>
      <c r="I24" s="4"/>
      <c r="J24" s="45">
        <f t="shared" si="2"/>
        <v>0.95000000000000029</v>
      </c>
      <c r="K24" s="45">
        <f t="shared" si="1"/>
        <v>0.91647805677314176</v>
      </c>
      <c r="L24" s="45">
        <f t="shared" si="1"/>
        <v>0.78730064833417912</v>
      </c>
      <c r="M24" s="45">
        <f t="shared" si="1"/>
        <v>0.65610754939777349</v>
      </c>
      <c r="N24" s="45">
        <f t="shared" si="1"/>
        <v>0.51712792090296755</v>
      </c>
      <c r="O24" s="45"/>
    </row>
    <row r="25" spans="1:15" x14ac:dyDescent="0.25">
      <c r="A25" s="14" t="s">
        <v>29</v>
      </c>
      <c r="B25" s="8">
        <f>B17*$B$9</f>
        <v>0.27</v>
      </c>
      <c r="C25" s="8">
        <f>C17*$B$9</f>
        <v>0.21999999999999997</v>
      </c>
      <c r="D25" s="8">
        <f>D17*$B$9</f>
        <v>0.17</v>
      </c>
      <c r="E25" s="16">
        <f>E17*$B$9</f>
        <v>0.12</v>
      </c>
      <c r="F25" s="4"/>
      <c r="G25" s="4"/>
      <c r="H25" s="4"/>
      <c r="I25" s="4"/>
      <c r="J25" s="45">
        <f t="shared" si="2"/>
        <v>1.0000000000000002</v>
      </c>
      <c r="K25" s="45">
        <f t="shared" si="1"/>
        <v>0.93473135092532689</v>
      </c>
      <c r="L25" s="45">
        <f t="shared" si="1"/>
        <v>0.80397739065884444</v>
      </c>
      <c r="M25" s="45">
        <f t="shared" si="1"/>
        <v>0.67046604513428643</v>
      </c>
      <c r="N25" s="45">
        <f t="shared" si="1"/>
        <v>0.52795090033104919</v>
      </c>
      <c r="O25" s="45"/>
    </row>
    <row r="26" spans="1:15" hidden="1" x14ac:dyDescent="0.25">
      <c r="A26" s="14" t="s">
        <v>30</v>
      </c>
      <c r="B26" s="23">
        <f>B16*(1-B27)</f>
        <v>2.7211637110435432E-2</v>
      </c>
      <c r="C26" s="23">
        <f>C16*(1-C27)</f>
        <v>2.5159417004615596E-2</v>
      </c>
      <c r="D26" s="23">
        <f>D16*(1-D27)</f>
        <v>2.2378890611546017E-2</v>
      </c>
      <c r="E26" s="24">
        <f>E16*(1-E27)</f>
        <v>1.8437400548497233E-2</v>
      </c>
      <c r="F26" s="22"/>
      <c r="G26" s="22"/>
      <c r="H26" s="4"/>
      <c r="I26" s="4"/>
      <c r="J26" s="45">
        <f t="shared" si="2"/>
        <v>1.0500000000000003</v>
      </c>
      <c r="K26" s="45">
        <f t="shared" si="1"/>
        <v>0.95251105253272506</v>
      </c>
      <c r="L26" s="45">
        <f t="shared" si="1"/>
        <v>0.82013204912195903</v>
      </c>
      <c r="M26" s="45">
        <f t="shared" si="1"/>
        <v>0.68425798226406198</v>
      </c>
      <c r="N26" s="45">
        <f t="shared" si="1"/>
        <v>0.53819648693000388</v>
      </c>
      <c r="O26" s="45"/>
    </row>
    <row r="27" spans="1:15" hidden="1" x14ac:dyDescent="0.25">
      <c r="A27" s="14" t="s">
        <v>31</v>
      </c>
      <c r="B27" s="23">
        <f>EXP(-$G$7/B22)</f>
        <v>0.49608079425119567</v>
      </c>
      <c r="C27" s="23">
        <f>EXP(-$G$7/C22)</f>
        <v>0.42819506807691826</v>
      </c>
      <c r="D27" s="23">
        <f>EXP(-$G$7/D22)</f>
        <v>0.34179733495452885</v>
      </c>
      <c r="E27" s="24">
        <f>EXP(-$G$7/E22)</f>
        <v>0.23177497714594864</v>
      </c>
      <c r="F27" s="22"/>
      <c r="G27" s="22"/>
      <c r="H27" s="4"/>
      <c r="I27" s="4"/>
      <c r="J27" s="45">
        <f t="shared" si="2"/>
        <v>1.1000000000000003</v>
      </c>
      <c r="K27" s="45">
        <f t="shared" si="1"/>
        <v>0.96982944923485004</v>
      </c>
      <c r="L27" s="45">
        <f t="shared" si="1"/>
        <v>0.83578096813618963</v>
      </c>
      <c r="M27" s="45">
        <f t="shared" si="1"/>
        <v>0.69750571609929701</v>
      </c>
      <c r="N27" s="45">
        <f t="shared" si="1"/>
        <v>0.54789548390715037</v>
      </c>
      <c r="O27" s="45"/>
    </row>
    <row r="28" spans="1:15" hidden="1" x14ac:dyDescent="0.25">
      <c r="A28" s="14" t="s">
        <v>32</v>
      </c>
      <c r="B28" s="23">
        <f>B17*(1-B29)</f>
        <v>4.0710807661055559E-2</v>
      </c>
      <c r="C28" s="23">
        <f>C17*(1-C29)</f>
        <v>3.5932555281682543E-2</v>
      </c>
      <c r="D28" s="23">
        <f>D17*(1-D29)</f>
        <v>3.0027935781811378E-2</v>
      </c>
      <c r="E28" s="24">
        <f>E17*(1-E29)</f>
        <v>2.271072863925588E-2</v>
      </c>
      <c r="F28" s="22"/>
      <c r="G28" s="22"/>
      <c r="H28" s="4"/>
      <c r="I28" s="4"/>
      <c r="J28" s="45">
        <f t="shared" si="2"/>
        <v>1.1500000000000004</v>
      </c>
      <c r="K28" s="45">
        <f t="shared" si="1"/>
        <v>0.98669850986111907</v>
      </c>
      <c r="L28" s="45">
        <f t="shared" si="1"/>
        <v>0.85093998043428876</v>
      </c>
      <c r="M28" s="45">
        <f t="shared" si="1"/>
        <v>0.7102307198545954</v>
      </c>
      <c r="N28" s="45">
        <f t="shared" si="1"/>
        <v>0.55707705115604678</v>
      </c>
      <c r="O28" s="45"/>
    </row>
    <row r="29" spans="1:15" hidden="1" x14ac:dyDescent="0.25">
      <c r="A29" s="14" t="s">
        <v>33</v>
      </c>
      <c r="B29" s="23">
        <f>EXP(-($G$6-$G$7)/B23)</f>
        <v>0.24609615442489705</v>
      </c>
      <c r="C29" s="23">
        <f>EXP(-($G$6-$G$7)/C23)</f>
        <v>0.18335101632539663</v>
      </c>
      <c r="D29" s="23">
        <f>EXP(-($G$6-$G$7)/D23)</f>
        <v>0.11682541818201836</v>
      </c>
      <c r="E29" s="24">
        <f>EXP(-($G$6-$G$7)/E23)</f>
        <v>5.3719640031004982E-2</v>
      </c>
      <c r="F29" s="22"/>
      <c r="G29" s="22"/>
      <c r="H29" s="4"/>
      <c r="I29" s="4"/>
      <c r="J29" s="45">
        <f t="shared" si="2"/>
        <v>1.2000000000000004</v>
      </c>
      <c r="K29" s="45">
        <f t="shared" si="1"/>
        <v>1.0031298927025702</v>
      </c>
      <c r="L29" s="45">
        <f t="shared" si="1"/>
        <v>0.86562442308780096</v>
      </c>
      <c r="M29" s="45">
        <f t="shared" si="1"/>
        <v>0.72245361945284081</v>
      </c>
      <c r="N29" s="45">
        <f t="shared" si="1"/>
        <v>0.56576879292528814</v>
      </c>
      <c r="O29" s="45"/>
    </row>
    <row r="30" spans="1:15" x14ac:dyDescent="0.25">
      <c r="A30" s="14" t="s">
        <v>34</v>
      </c>
      <c r="B30" s="23">
        <f>(B26*$G$8+B27*B28*$B$9)/(1-B27*B29)</f>
        <v>1.044892585409241</v>
      </c>
      <c r="C30" s="23">
        <f>(C26*$G$8+C27*C28*$B$9)/(1-C27*C29)</f>
        <v>0.90257433693431377</v>
      </c>
      <c r="D30" s="23">
        <f>(D26*$G$8+D27*D28*$B$9)/(1-D27*D29)</f>
        <v>0.75274149239219235</v>
      </c>
      <c r="E30" s="24">
        <f>(E26*$G$8+E27*E28*$B$9)/(1-E27*E29)</f>
        <v>0.58674641183457221</v>
      </c>
      <c r="F30" s="22"/>
      <c r="G30" s="22"/>
      <c r="H30" s="4"/>
      <c r="I30" s="4"/>
      <c r="J30" s="45">
        <f t="shared" si="2"/>
        <v>1.2500000000000004</v>
      </c>
      <c r="K30" s="45">
        <f t="shared" si="1"/>
        <v>1.0191349535689647</v>
      </c>
      <c r="L30" s="45">
        <f t="shared" si="1"/>
        <v>0.87984915302428401</v>
      </c>
      <c r="M30" s="45">
        <f t="shared" si="1"/>
        <v>0.73419422695769754</v>
      </c>
      <c r="N30" s="45">
        <f t="shared" si="1"/>
        <v>0.5739968408102778</v>
      </c>
      <c r="O30" s="45"/>
    </row>
    <row r="31" spans="1:15" x14ac:dyDescent="0.25">
      <c r="A31" s="14" t="s">
        <v>35</v>
      </c>
      <c r="B31" s="23">
        <f>(B26*B29*$G$8+B28*$B$9)/(1-B27*B29)</f>
        <v>0.4606980853615803</v>
      </c>
      <c r="C31" s="23">
        <f>(C26*C29*$G$8+C28*$B$9)/(1-C27*C29)</f>
        <v>0.34515069839454016</v>
      </c>
      <c r="D31" s="23">
        <f>(D26*D29*$G$8+D28*$B$9)/(1-D27*D29)</f>
        <v>0.23807901854073135</v>
      </c>
      <c r="E31" s="24">
        <f>(E26*E29*$G$8+E28*$B$9)/(1-E27*E29)</f>
        <v>0.14507344922951643</v>
      </c>
      <c r="F31" s="22"/>
      <c r="G31" s="22"/>
      <c r="H31" s="4"/>
      <c r="I31" s="4"/>
      <c r="J31" s="45">
        <f t="shared" si="2"/>
        <v>1.3000000000000005</v>
      </c>
      <c r="K31" s="45">
        <f t="shared" si="1"/>
        <v>1.0347247536368431</v>
      </c>
      <c r="L31" s="45">
        <f t="shared" si="1"/>
        <v>0.89362856205874808</v>
      </c>
      <c r="M31" s="45">
        <f t="shared" si="1"/>
        <v>0.74547157268692932</v>
      </c>
      <c r="N31" s="45">
        <f t="shared" si="1"/>
        <v>0.58178593231749054</v>
      </c>
      <c r="O31" s="45"/>
    </row>
    <row r="32" spans="1:15" s="1" customFormat="1" ht="15.75" thickBot="1" x14ac:dyDescent="0.3">
      <c r="A32" s="39" t="s">
        <v>36</v>
      </c>
      <c r="B32" s="40">
        <f>B30-B31</f>
        <v>0.58419450004766071</v>
      </c>
      <c r="C32" s="40">
        <f>C30-C31</f>
        <v>0.55742363853977361</v>
      </c>
      <c r="D32" s="40">
        <f>D30-D31</f>
        <v>0.51466247385146102</v>
      </c>
      <c r="E32" s="41">
        <f>E30-E31</f>
        <v>0.44167296260505579</v>
      </c>
      <c r="F32" s="37"/>
      <c r="G32" s="37"/>
      <c r="H32" s="3"/>
      <c r="I32" s="3"/>
      <c r="J32" s="45">
        <f t="shared" si="2"/>
        <v>1.3500000000000005</v>
      </c>
      <c r="K32" s="45">
        <f t="shared" si="1"/>
        <v>1.0381320929233606</v>
      </c>
      <c r="L32" s="45">
        <f t="shared" si="1"/>
        <v>0.89537577147459491</v>
      </c>
      <c r="M32" s="45">
        <f t="shared" si="1"/>
        <v>0.7449737930313759</v>
      </c>
      <c r="N32" s="45">
        <f t="shared" si="1"/>
        <v>0.57829415649359639</v>
      </c>
      <c r="O32" s="45"/>
    </row>
    <row r="33" spans="1:15" ht="15.75" thickBot="1" x14ac:dyDescent="0.3">
      <c r="A33" s="30"/>
      <c r="B33" s="31"/>
      <c r="C33" s="32"/>
      <c r="D33" s="32"/>
      <c r="E33" s="33"/>
      <c r="F33" s="4"/>
      <c r="G33" s="4"/>
      <c r="H33" s="4"/>
      <c r="I33" s="4"/>
      <c r="J33" s="45">
        <f t="shared" si="2"/>
        <v>1.4000000000000006</v>
      </c>
      <c r="K33" s="45">
        <f t="shared" si="1"/>
        <v>1.0182024501100126</v>
      </c>
      <c r="L33" s="45">
        <f t="shared" si="1"/>
        <v>0.87423238603967224</v>
      </c>
      <c r="M33" s="45">
        <f t="shared" si="1"/>
        <v>0.72228643377952895</v>
      </c>
      <c r="N33" s="45">
        <f t="shared" si="1"/>
        <v>0.55384471894744791</v>
      </c>
      <c r="O33" s="45"/>
    </row>
    <row r="34" spans="1:15" x14ac:dyDescent="0.25">
      <c r="A34" s="29" t="s">
        <v>37</v>
      </c>
      <c r="B34" s="26"/>
      <c r="C34" s="27"/>
      <c r="D34" s="27"/>
      <c r="E34" s="28"/>
      <c r="F34" s="4"/>
      <c r="G34" s="4"/>
      <c r="H34" s="4"/>
      <c r="I34" s="4"/>
      <c r="J34" s="45">
        <f t="shared" si="2"/>
        <v>1.4500000000000006</v>
      </c>
      <c r="K34" s="45">
        <f t="shared" si="1"/>
        <v>0.99878989370188964</v>
      </c>
      <c r="L34" s="45">
        <f t="shared" si="1"/>
        <v>0.85375091766859934</v>
      </c>
      <c r="M34" s="45">
        <f t="shared" si="1"/>
        <v>0.7004942740586183</v>
      </c>
      <c r="N34" s="45">
        <f t="shared" si="1"/>
        <v>0.5306996292483166</v>
      </c>
      <c r="O34" s="45"/>
    </row>
    <row r="35" spans="1:15" x14ac:dyDescent="0.25">
      <c r="A35" s="14" t="s">
        <v>45</v>
      </c>
      <c r="B35" s="35">
        <v>0.4415</v>
      </c>
      <c r="C35" s="35">
        <v>0.4415</v>
      </c>
      <c r="D35" s="35">
        <v>0.4415</v>
      </c>
      <c r="E35" s="36">
        <v>0.4415</v>
      </c>
      <c r="F35" s="4"/>
      <c r="G35" s="4"/>
      <c r="H35" s="4"/>
      <c r="I35" s="4"/>
      <c r="J35" s="45">
        <f t="shared" si="2"/>
        <v>1.5000000000000007</v>
      </c>
      <c r="K35" s="45">
        <f t="shared" si="1"/>
        <v>0.97988100758546803</v>
      </c>
      <c r="L35" s="45">
        <f t="shared" si="1"/>
        <v>0.83391064431566753</v>
      </c>
      <c r="M35" s="45">
        <f t="shared" si="1"/>
        <v>0.67956199101809567</v>
      </c>
      <c r="N35" s="45">
        <f t="shared" si="1"/>
        <v>0.50878930202014616</v>
      </c>
      <c r="O35" s="45"/>
    </row>
    <row r="36" spans="1:15" x14ac:dyDescent="0.25">
      <c r="A36" s="14" t="s">
        <v>38</v>
      </c>
      <c r="B36" s="23">
        <f>(B35+(1-B29)*B25)/(1-B29)</f>
        <v>0.85561844801734521</v>
      </c>
      <c r="C36" s="23">
        <f>(C35+(1-C29)*C25)/(1-C29)</f>
        <v>0.76062395083554912</v>
      </c>
      <c r="D36" s="23">
        <f>(D35+(1-D29)*D25)/(1-D29)</f>
        <v>0.66990116234005381</v>
      </c>
      <c r="E36" s="24">
        <f>(E35+(1-E29)*E25)/(1-E29)</f>
        <v>0.58656363026964409</v>
      </c>
      <c r="F36" s="4"/>
      <c r="G36" s="4"/>
      <c r="H36" s="4"/>
      <c r="I36" s="4"/>
      <c r="J36" s="45">
        <f t="shared" si="2"/>
        <v>1.5500000000000007</v>
      </c>
      <c r="K36" s="45">
        <f t="shared" si="1"/>
        <v>0.96146272373624808</v>
      </c>
      <c r="L36" s="45">
        <f t="shared" si="1"/>
        <v>0.81469149266172614</v>
      </c>
      <c r="M36" s="45">
        <f t="shared" si="1"/>
        <v>0.65945565557911134</v>
      </c>
      <c r="N36" s="45">
        <f t="shared" si="1"/>
        <v>0.4880478641823171</v>
      </c>
      <c r="O36" s="45"/>
    </row>
    <row r="37" spans="1:15" x14ac:dyDescent="0.25">
      <c r="A37" s="14" t="s">
        <v>39</v>
      </c>
      <c r="B37" s="23">
        <f>B36-B35</f>
        <v>0.41411844801734521</v>
      </c>
      <c r="C37" s="23">
        <f>C36-C35</f>
        <v>0.31912395083554912</v>
      </c>
      <c r="D37" s="23">
        <f>D36-D35</f>
        <v>0.22840116234005381</v>
      </c>
      <c r="E37" s="24">
        <f>E36-E35</f>
        <v>0.14506363026964408</v>
      </c>
      <c r="F37" s="4"/>
      <c r="G37" s="4"/>
      <c r="H37" s="4"/>
      <c r="I37" s="4"/>
      <c r="J37" s="45">
        <f t="shared" si="2"/>
        <v>1.6000000000000008</v>
      </c>
      <c r="K37" s="45">
        <f t="shared" si="1"/>
        <v>0.94352231318737778</v>
      </c>
      <c r="L37" s="45">
        <f t="shared" si="1"/>
        <v>0.79607401780507991</v>
      </c>
      <c r="M37" s="45">
        <f t="shared" si="1"/>
        <v>0.6401426774389658</v>
      </c>
      <c r="N37" s="45">
        <f t="shared" si="1"/>
        <v>0.46841295690318702</v>
      </c>
      <c r="O37" s="45"/>
    </row>
    <row r="38" spans="1:15" hidden="1" x14ac:dyDescent="0.25">
      <c r="A38" s="14" t="s">
        <v>40</v>
      </c>
      <c r="B38" s="23">
        <f>(B24-B36)/(B24-B37)</f>
        <v>0.63387780559864593</v>
      </c>
      <c r="C38" s="23">
        <f>(C24-C36)/(C24-C37)</f>
        <v>0.55888643716814679</v>
      </c>
      <c r="D38" s="23">
        <f>(D24-D36)/(D24-D37)</f>
        <v>0.44226800369600988</v>
      </c>
      <c r="E38" s="24">
        <f>(E24-E36)/(E24-E37)</f>
        <v>0.23208893497716504</v>
      </c>
      <c r="F38" s="4"/>
      <c r="G38" s="4"/>
      <c r="H38" s="4"/>
      <c r="I38" s="4"/>
      <c r="J38" s="45">
        <f t="shared" si="2"/>
        <v>1.6500000000000008</v>
      </c>
      <c r="K38" s="45">
        <f t="shared" si="1"/>
        <v>0.92604737723260111</v>
      </c>
      <c r="L38" s="45">
        <f t="shared" si="1"/>
        <v>0.77803938358818525</v>
      </c>
      <c r="M38" s="45">
        <f t="shared" si="1"/>
        <v>0.62159175224557883</v>
      </c>
      <c r="N38" s="45">
        <f t="shared" si="1"/>
        <v>0.44982554811916853</v>
      </c>
      <c r="O38" s="45"/>
    </row>
    <row r="39" spans="1:15" x14ac:dyDescent="0.25">
      <c r="A39" s="14" t="s">
        <v>41</v>
      </c>
      <c r="B39" s="23">
        <f>-$G$7/LN(B38)</f>
        <v>2.9246238815215055</v>
      </c>
      <c r="C39" s="23">
        <f>-$G$7/LN(C38)</f>
        <v>2.2917029113377114</v>
      </c>
      <c r="D39" s="23">
        <f>-$G$7/LN(D38)</f>
        <v>1.6343089080841862</v>
      </c>
      <c r="E39" s="24">
        <f>-$G$7/LN(E38)</f>
        <v>0.91284520885451259</v>
      </c>
      <c r="F39" s="4"/>
      <c r="G39" s="4"/>
      <c r="H39" s="4"/>
      <c r="I39" s="4"/>
      <c r="J39" s="45">
        <f t="shared" si="2"/>
        <v>1.7000000000000008</v>
      </c>
      <c r="K39" s="45">
        <f t="shared" si="1"/>
        <v>0.90902583885745092</v>
      </c>
      <c r="L39" s="45">
        <f t="shared" si="1"/>
        <v>0.76056934354024208</v>
      </c>
      <c r="M39" s="45">
        <f t="shared" si="1"/>
        <v>0.6037728108563537</v>
      </c>
      <c r="N39" s="45">
        <f t="shared" si="1"/>
        <v>0.43222975505568773</v>
      </c>
      <c r="O39" s="45"/>
    </row>
    <row r="40" spans="1:15" s="1" customFormat="1" ht="15.75" thickBot="1" x14ac:dyDescent="0.3">
      <c r="A40" s="39" t="s">
        <v>42</v>
      </c>
      <c r="B40" s="43">
        <f>(B39-B19)/($B$11+B16)-$B$10</f>
        <v>17.043731358691758</v>
      </c>
      <c r="C40" s="43">
        <f>(C39-C19)/($B$11+C16)-$B$10</f>
        <v>14.394058226754233</v>
      </c>
      <c r="D40" s="43">
        <f>(D39-D19)/($B$11+D16)-$B$10</f>
        <v>9.8077227021046554</v>
      </c>
      <c r="E40" s="44">
        <f>(E39-E19)/($B$11+E16)-$B$10</f>
        <v>2.8173628483756374E-2</v>
      </c>
      <c r="F40" s="3"/>
      <c r="G40" s="3"/>
      <c r="H40" s="3"/>
      <c r="I40" s="3"/>
      <c r="J40" s="45">
        <f t="shared" si="2"/>
        <v>1.7500000000000009</v>
      </c>
      <c r="K40" s="45">
        <f t="shared" si="1"/>
        <v>0.89244593439276443</v>
      </c>
      <c r="L40" s="45">
        <f t="shared" si="1"/>
        <v>0.74364622241639766</v>
      </c>
      <c r="M40" s="45">
        <f t="shared" si="1"/>
        <v>0.5866569705991882</v>
      </c>
      <c r="N40" s="45">
        <f t="shared" si="1"/>
        <v>0.41557267621643362</v>
      </c>
      <c r="O40" s="45"/>
    </row>
    <row r="41" spans="1:15" ht="15.75" thickBot="1" x14ac:dyDescent="0.3">
      <c r="A41" s="48" t="s">
        <v>46</v>
      </c>
      <c r="B41" s="49">
        <f>(B39-B19)/$B$10 - ($B$11+B16)</f>
        <v>5.1131194076075276E-2</v>
      </c>
      <c r="C41" s="49">
        <f t="shared" ref="C41:E41" si="5">(C39-C19)/$B$10 - ($B$11+C16)</f>
        <v>3.5985145566885569E-2</v>
      </c>
      <c r="D41" s="49">
        <f t="shared" si="5"/>
        <v>1.9615445404209307E-2</v>
      </c>
      <c r="E41" s="50">
        <f t="shared" si="5"/>
        <v>4.2260442725632757E-5</v>
      </c>
      <c r="F41" s="4"/>
      <c r="G41" s="4"/>
      <c r="H41" s="4"/>
      <c r="I41" s="4"/>
      <c r="J41" s="45">
        <f t="shared" si="2"/>
        <v>1.8000000000000009</v>
      </c>
      <c r="K41" s="45">
        <f t="shared" si="1"/>
        <v>0.87629620538475372</v>
      </c>
      <c r="L41" s="45">
        <f t="shared" si="1"/>
        <v>0.7272528983148866</v>
      </c>
      <c r="M41" s="45">
        <f t="shared" si="1"/>
        <v>0.5702164884566322</v>
      </c>
      <c r="N41" s="45">
        <f t="shared" si="1"/>
        <v>0.399804232335778</v>
      </c>
      <c r="O41" s="45"/>
    </row>
    <row r="42" spans="1:15" ht="15.75" thickBot="1" x14ac:dyDescent="0.3">
      <c r="A42" s="4"/>
      <c r="B42" s="51"/>
      <c r="C42" s="51"/>
      <c r="D42" s="51"/>
      <c r="E42" s="52"/>
      <c r="F42" s="4"/>
      <c r="G42" s="4"/>
      <c r="H42" s="4"/>
      <c r="I42" s="4"/>
      <c r="J42" s="45">
        <f t="shared" si="2"/>
        <v>1.850000000000001</v>
      </c>
      <c r="K42" s="45">
        <f t="shared" si="1"/>
        <v>0.86056549067601162</v>
      </c>
      <c r="L42" s="45">
        <f t="shared" si="1"/>
        <v>0.71137278535401349</v>
      </c>
      <c r="M42" s="45">
        <f t="shared" si="1"/>
        <v>0.5544247160973087</v>
      </c>
      <c r="N42" s="45">
        <f t="shared" si="1"/>
        <v>0.38487701581619049</v>
      </c>
      <c r="O42" s="45"/>
    </row>
    <row r="43" spans="1:15" x14ac:dyDescent="0.25">
      <c r="A43" s="11" t="s">
        <v>48</v>
      </c>
      <c r="B43" s="57"/>
      <c r="C43" s="58"/>
      <c r="D43" s="58"/>
      <c r="E43" s="59"/>
      <c r="F43" s="4"/>
      <c r="G43" s="4"/>
      <c r="H43" s="4"/>
      <c r="I43" s="4"/>
      <c r="J43" s="45">
        <f t="shared" si="2"/>
        <v>1.900000000000001</v>
      </c>
      <c r="K43" s="45">
        <f t="shared" si="1"/>
        <v>0.84524291869198087</v>
      </c>
      <c r="L43" s="45">
        <f t="shared" si="1"/>
        <v>0.69598981689145267</v>
      </c>
      <c r="M43" s="45">
        <f t="shared" si="1"/>
        <v>0.53925605668170828</v>
      </c>
      <c r="N43" s="45">
        <f t="shared" si="1"/>
        <v>0.37074614819798507</v>
      </c>
      <c r="O43" s="45"/>
    </row>
    <row r="44" spans="1:15" x14ac:dyDescent="0.25">
      <c r="A44" s="14" t="s">
        <v>49</v>
      </c>
      <c r="B44" s="53">
        <v>30</v>
      </c>
      <c r="C44" s="53">
        <v>30</v>
      </c>
      <c r="D44" s="53">
        <v>30</v>
      </c>
      <c r="E44" s="55">
        <v>30</v>
      </c>
      <c r="F44" s="4"/>
      <c r="G44" s="4"/>
      <c r="H44" s="4"/>
      <c r="I44" s="4"/>
      <c r="J44" s="45">
        <f t="shared" si="2"/>
        <v>1.9500000000000011</v>
      </c>
      <c r="K44" s="45">
        <f t="shared" si="1"/>
        <v>0.83031789992755489</v>
      </c>
      <c r="L44" s="45">
        <f t="shared" si="1"/>
        <v>0.68108842926888413</v>
      </c>
      <c r="M44" s="45">
        <f t="shared" si="1"/>
        <v>0.52468592337234343</v>
      </c>
      <c r="N44" s="45">
        <f t="shared" si="1"/>
        <v>0.35736914523288266</v>
      </c>
      <c r="O44" s="45"/>
    </row>
    <row r="45" spans="1:15" x14ac:dyDescent="0.25">
      <c r="A45" s="14" t="s">
        <v>47</v>
      </c>
      <c r="B45" s="8">
        <f>B16*(B44+$B$9)</f>
        <v>1.89</v>
      </c>
      <c r="C45" s="8">
        <f>C16*(C44+$B$9)</f>
        <v>1.5399999999999998</v>
      </c>
      <c r="D45" s="8">
        <f>D16*(D44+$B$9)</f>
        <v>1.1900000000000002</v>
      </c>
      <c r="E45" s="16">
        <f>E16*(E44+$B$9)</f>
        <v>0.84</v>
      </c>
      <c r="F45" s="4"/>
      <c r="G45" s="4"/>
      <c r="H45" s="4"/>
      <c r="I45" s="4"/>
      <c r="J45" s="45">
        <f t="shared" si="2"/>
        <v>2.0000000000000009</v>
      </c>
      <c r="K45" s="45">
        <f t="shared" si="1"/>
        <v>0.8157801196286194</v>
      </c>
      <c r="L45" s="45">
        <f t="shared" si="1"/>
        <v>0.66665354606552385</v>
      </c>
      <c r="M45" s="45">
        <f t="shared" si="1"/>
        <v>0.51069069948101331</v>
      </c>
      <c r="N45" s="45">
        <f t="shared" si="1"/>
        <v>0.34470578915573602</v>
      </c>
      <c r="O45" s="45"/>
    </row>
    <row r="46" spans="1:15" hidden="1" x14ac:dyDescent="0.25">
      <c r="A46" s="14" t="s">
        <v>40</v>
      </c>
      <c r="B46" s="23">
        <f>(B45-B30)/(B45-B31)</f>
        <v>0.59127284860914187</v>
      </c>
      <c r="C46" s="23">
        <f>(C45-C30)/(C45-C31)</f>
        <v>0.53347787223812138</v>
      </c>
      <c r="D46" s="23">
        <f>(D45-D30)/(D45-D31)</f>
        <v>0.45934328176851663</v>
      </c>
      <c r="E46" s="24">
        <f>(E45-E30)/(E45-E31)</f>
        <v>0.36443216608235612</v>
      </c>
      <c r="F46" s="4"/>
      <c r="G46" s="4"/>
      <c r="H46" s="4"/>
      <c r="I46" s="4"/>
      <c r="J46" s="45">
        <f t="shared" si="2"/>
        <v>2.0500000000000007</v>
      </c>
      <c r="K46" s="45">
        <f t="shared" si="1"/>
        <v>0.80161953066347402</v>
      </c>
      <c r="L46" s="45">
        <f t="shared" si="1"/>
        <v>0.652670562844614</v>
      </c>
      <c r="M46" s="45">
        <f t="shared" si="1"/>
        <v>0.49724770018857956</v>
      </c>
      <c r="N46" s="45">
        <f t="shared" si="1"/>
        <v>0.33271800777040228</v>
      </c>
      <c r="O46" s="45"/>
    </row>
    <row r="47" spans="1:15" x14ac:dyDescent="0.25">
      <c r="A47" s="14" t="s">
        <v>41</v>
      </c>
      <c r="B47" s="23">
        <f>-$G$7/LN(B46)</f>
        <v>2.5373737937041381</v>
      </c>
      <c r="C47" s="23">
        <f>-$G$7/LN(C46)</f>
        <v>2.1220012163740392</v>
      </c>
      <c r="D47" s="23">
        <f>-$G$7/LN(D46)</f>
        <v>1.7138897761210272</v>
      </c>
      <c r="E47" s="24">
        <f>-$G$7/LN(E46)</f>
        <v>1.3208972886005053</v>
      </c>
      <c r="F47" s="4"/>
      <c r="G47" s="4"/>
      <c r="H47" s="4"/>
      <c r="I47" s="4"/>
      <c r="J47" s="45">
        <f t="shared" si="2"/>
        <v>2.1000000000000005</v>
      </c>
      <c r="K47" s="45">
        <f t="shared" si="1"/>
        <v>0.78782634657921036</v>
      </c>
      <c r="L47" s="45">
        <f t="shared" si="1"/>
        <v>0.6391253323774404</v>
      </c>
      <c r="M47" s="45">
        <f t="shared" si="1"/>
        <v>0.48433513577520659</v>
      </c>
      <c r="N47" s="45">
        <f t="shared" si="1"/>
        <v>0.32136975998623873</v>
      </c>
      <c r="O47" s="45"/>
    </row>
    <row r="48" spans="1:15" ht="15.75" thickBot="1" x14ac:dyDescent="0.3">
      <c r="A48" s="39" t="s">
        <v>42</v>
      </c>
      <c r="B48" s="54">
        <f>(B47-B19)/($B$11+B16)-$B$10</f>
        <v>10.589563228402302</v>
      </c>
      <c r="C48" s="54">
        <f>(C47-C19)/($B$11+C16)-$B$10</f>
        <v>11.000024327480784</v>
      </c>
      <c r="D48" s="54">
        <f>(D47-D19)/($B$11+D16)-$B$10</f>
        <v>11.79724440302568</v>
      </c>
      <c r="E48" s="56">
        <f>(E47-E19)/($B$11+E16)-$B$10</f>
        <v>13.629909620016839</v>
      </c>
      <c r="F48" s="4"/>
      <c r="G48" s="4"/>
      <c r="H48" s="4"/>
      <c r="I48" s="4"/>
      <c r="J48" s="45">
        <f t="shared" si="2"/>
        <v>2.1500000000000004</v>
      </c>
      <c r="K48" s="45">
        <f t="shared" si="1"/>
        <v>0.77439103483824634</v>
      </c>
      <c r="L48" s="45">
        <f t="shared" si="1"/>
        <v>0.62600415032992962</v>
      </c>
      <c r="M48" s="45">
        <f t="shared" si="1"/>
        <v>0.47193207630146639</v>
      </c>
      <c r="N48" s="45">
        <f t="shared" si="1"/>
        <v>0.31062692746108683</v>
      </c>
      <c r="O48" s="45"/>
    </row>
    <row r="49" spans="1:15" x14ac:dyDescent="0.25">
      <c r="A49" s="4"/>
      <c r="B49" s="6"/>
      <c r="C49" s="4"/>
      <c r="D49" s="4"/>
      <c r="E49" s="4"/>
      <c r="F49" s="4"/>
      <c r="G49" s="4"/>
      <c r="H49" s="4"/>
      <c r="I49" s="4"/>
      <c r="J49" s="45">
        <f t="shared" si="2"/>
        <v>2.2000000000000002</v>
      </c>
      <c r="K49" s="45">
        <f t="shared" si="1"/>
        <v>0.76130431023034206</v>
      </c>
      <c r="L49" s="45">
        <f t="shared" si="1"/>
        <v>0.61329374139734194</v>
      </c>
      <c r="M49" s="45">
        <f t="shared" si="1"/>
        <v>0.46001841768305773</v>
      </c>
      <c r="N49" s="45">
        <f t="shared" si="1"/>
        <v>0.30045721202497233</v>
      </c>
      <c r="O49" s="45"/>
    </row>
    <row r="50" spans="1:15" x14ac:dyDescent="0.25">
      <c r="J50" s="45">
        <f t="shared" si="2"/>
        <v>2.25</v>
      </c>
      <c r="K50" s="45">
        <f t="shared" si="1"/>
        <v>0.74855712845554567</v>
      </c>
      <c r="L50" s="45">
        <f t="shared" si="1"/>
        <v>0.60098124587303425</v>
      </c>
      <c r="M50" s="45">
        <f t="shared" si="1"/>
        <v>0.44857484910415268</v>
      </c>
      <c r="N50" s="45">
        <f t="shared" si="1"/>
        <v>0.29083003857612588</v>
      </c>
      <c r="O50" s="45"/>
    </row>
    <row r="51" spans="1:15" x14ac:dyDescent="0.25">
      <c r="J51" s="45">
        <f t="shared" si="2"/>
        <v>2.2999999999999998</v>
      </c>
      <c r="K51" s="45">
        <f t="shared" si="1"/>
        <v>0.7361406798736323</v>
      </c>
      <c r="L51" s="45">
        <f t="shared" si="1"/>
        <v>0.58905420663770158</v>
      </c>
      <c r="M51" s="45">
        <f t="shared" si="1"/>
        <v>0.4375828217165495</v>
      </c>
      <c r="N51" s="45">
        <f t="shared" si="1"/>
        <v>0.28171646315738397</v>
      </c>
      <c r="O51" s="45"/>
    </row>
    <row r="52" spans="1:15" x14ac:dyDescent="0.25">
      <c r="J52" s="45">
        <f t="shared" si="2"/>
        <v>2.3499999999999996</v>
      </c>
      <c r="K52" s="45">
        <f t="shared" si="1"/>
        <v>0.72404638341571892</v>
      </c>
      <c r="L52" s="45">
        <f t="shared" si="1"/>
        <v>0.57750055655593513</v>
      </c>
      <c r="M52" s="45">
        <f t="shared" si="1"/>
        <v>0.42702451857389656</v>
      </c>
      <c r="N52" s="45">
        <f t="shared" si="1"/>
        <v>0.27308908593660175</v>
      </c>
      <c r="O52" s="45"/>
    </row>
    <row r="53" spans="1:15" x14ac:dyDescent="0.25">
      <c r="J53" s="45">
        <f t="shared" si="2"/>
        <v>2.3999999999999995</v>
      </c>
      <c r="K53" s="45">
        <f t="shared" si="1"/>
        <v>0.71226588065384489</v>
      </c>
      <c r="L53" s="45">
        <f t="shared" si="1"/>
        <v>0.56630860626734569</v>
      </c>
      <c r="M53" s="45">
        <f t="shared" si="1"/>
        <v>0.41688282575225388</v>
      </c>
      <c r="N53" s="45">
        <f t="shared" si="1"/>
        <v>0.26492196882945573</v>
      </c>
      <c r="O53" s="45"/>
    </row>
    <row r="54" spans="1:15" x14ac:dyDescent="0.25">
      <c r="J54" s="45">
        <f t="shared" si="2"/>
        <v>2.4499999999999993</v>
      </c>
      <c r="K54" s="45">
        <f t="shared" si="1"/>
        <v>0.70079103002442156</v>
      </c>
      <c r="L54" s="45">
        <f t="shared" si="1"/>
        <v>0.55546703235989803</v>
      </c>
      <c r="M54" s="45">
        <f t="shared" si="1"/>
        <v>0.40714130461018183</v>
      </c>
      <c r="N54" s="45">
        <f t="shared" si="1"/>
        <v>0.25719055751697006</v>
      </c>
      <c r="O54" s="45"/>
    </row>
    <row r="55" spans="1:15" x14ac:dyDescent="0.25">
      <c r="J55" s="45">
        <f t="shared" si="2"/>
        <v>2.4999999999999991</v>
      </c>
      <c r="K55" s="45">
        <f t="shared" si="1"/>
        <v>0.68961390120155719</v>
      </c>
      <c r="L55" s="45">
        <f t="shared" si="1"/>
        <v>0.54496486591349358</v>
      </c>
      <c r="M55" s="45">
        <f t="shared" si="1"/>
        <v>0.39778416514339354</v>
      </c>
      <c r="N55" s="45">
        <f t="shared" si="1"/>
        <v>0.24987160762331306</v>
      </c>
      <c r="O55" s="45"/>
    </row>
    <row r="56" spans="1:15" x14ac:dyDescent="0.25">
      <c r="J56" s="45">
        <f t="shared" si="2"/>
        <v>2.5499999999999989</v>
      </c>
      <c r="K56" s="45">
        <f t="shared" si="1"/>
        <v>0.67872676961636924</v>
      </c>
      <c r="L56" s="45">
        <f t="shared" si="1"/>
        <v>0.53479148140220834</v>
      </c>
      <c r="M56" s="45">
        <f t="shared" si="1"/>
        <v>0.38879624039078109</v>
      </c>
      <c r="N56" s="45">
        <f t="shared" si="1"/>
        <v>0.24294311483191861</v>
      </c>
      <c r="O56" s="45"/>
    </row>
    <row r="57" spans="1:15" x14ac:dyDescent="0.25">
      <c r="J57" s="45">
        <f t="shared" si="2"/>
        <v>2.5999999999999988</v>
      </c>
      <c r="K57" s="45">
        <f t="shared" si="1"/>
        <v>0.66812211111849751</v>
      </c>
      <c r="L57" s="45">
        <f t="shared" si="1"/>
        <v>0.52493658594395831</v>
      </c>
      <c r="M57" s="45">
        <f t="shared" si="1"/>
        <v>0.38016296185033083</v>
      </c>
      <c r="N57" s="45">
        <f t="shared" si="1"/>
        <v>0.23638424872982827</v>
      </c>
      <c r="O57" s="45"/>
    </row>
    <row r="58" spans="1:15" x14ac:dyDescent="0.25">
      <c r="J58" s="45">
        <f t="shared" si="2"/>
        <v>2.6499999999999986</v>
      </c>
      <c r="K58" s="45">
        <f t="shared" si="1"/>
        <v>0.657792596776126</v>
      </c>
      <c r="L58" s="45">
        <f t="shared" si="1"/>
        <v>0.51539020888671572</v>
      </c>
      <c r="M58" s="45">
        <f t="shared" si="1"/>
        <v>0.37187033586507923</v>
      </c>
      <c r="N58" s="45">
        <f t="shared" si="1"/>
        <v>0.23017529018135702</v>
      </c>
      <c r="O58" s="45"/>
    </row>
    <row r="59" spans="1:15" x14ac:dyDescent="0.25">
      <c r="J59" s="45">
        <f t="shared" si="2"/>
        <v>2.6999999999999984</v>
      </c>
      <c r="K59" s="45">
        <f t="shared" si="1"/>
        <v>0.64773108781092281</v>
      </c>
      <c r="L59" s="45">
        <f t="shared" si="1"/>
        <v>0.50614269172074189</v>
      </c>
      <c r="M59" s="45">
        <f t="shared" si="1"/>
        <v>0.36390492094083393</v>
      </c>
      <c r="N59" s="45">
        <f t="shared" si="1"/>
        <v>0.22429757204279832</v>
      </c>
      <c r="O59" s="45"/>
    </row>
    <row r="60" spans="1:15" x14ac:dyDescent="0.25">
      <c r="J60" s="45">
        <f t="shared" si="2"/>
        <v>2.7499999999999982</v>
      </c>
      <c r="K60" s="45">
        <f t="shared" si="1"/>
        <v>0.63793063066439382</v>
      </c>
      <c r="L60" s="45">
        <f t="shared" si="1"/>
        <v>0.49718467830662666</v>
      </c>
      <c r="M60" s="45">
        <f t="shared" si="1"/>
        <v>0.35625380595889322</v>
      </c>
      <c r="N60" s="45">
        <f t="shared" si="1"/>
        <v>0.21873342303992763</v>
      </c>
      <c r="O60" s="45"/>
    </row>
    <row r="61" spans="1:15" x14ac:dyDescent="0.25">
      <c r="J61" s="45">
        <f t="shared" si="2"/>
        <v>2.799999999999998</v>
      </c>
      <c r="K61" s="45">
        <f t="shared" si="1"/>
        <v>0.62838445219224559</v>
      </c>
      <c r="L61" s="45">
        <f t="shared" si="1"/>
        <v>0.48850710540925113</v>
      </c>
      <c r="M61" s="45">
        <f t="shared" si="1"/>
        <v>0.3489045892484498</v>
      </c>
      <c r="N61" s="45">
        <f t="shared" si="1"/>
        <v>0.21346611463957299</v>
      </c>
      <c r="O61" s="45"/>
    </row>
    <row r="62" spans="1:15" x14ac:dyDescent="0.25">
      <c r="J62" s="45">
        <f t="shared" si="2"/>
        <v>2.8499999999999979</v>
      </c>
      <c r="K62" s="45">
        <f t="shared" si="1"/>
        <v>0.619085954983431</v>
      </c>
      <c r="L62" s="45">
        <f t="shared" si="1"/>
        <v>0.48010119352809516</v>
      </c>
      <c r="M62" s="45">
        <f t="shared" si="1"/>
        <v>0.341845358484758</v>
      </c>
      <c r="N62" s="45">
        <f t="shared" si="1"/>
        <v>0.20847981075552308</v>
      </c>
      <c r="O62" s="45"/>
    </row>
    <row r="63" spans="1:15" x14ac:dyDescent="0.25">
      <c r="J63" s="45">
        <f t="shared" si="2"/>
        <v>2.8999999999999977</v>
      </c>
      <c r="K63" s="45">
        <f t="shared" si="1"/>
        <v>0.6100287128006463</v>
      </c>
      <c r="L63" s="45">
        <f t="shared" si="1"/>
        <v>0.47195843801461168</v>
      </c>
      <c r="M63" s="45">
        <f t="shared" si="1"/>
        <v>0.33506467138047918</v>
      </c>
      <c r="N63" s="45">
        <f t="shared" si="1"/>
        <v>0.20375952013756399</v>
      </c>
      <c r="O63" s="45"/>
    </row>
    <row r="64" spans="1:15" x14ac:dyDescent="0.25">
      <c r="J64" s="45">
        <f t="shared" si="2"/>
        <v>2.9499999999999975</v>
      </c>
      <c r="K64" s="45">
        <f t="shared" si="1"/>
        <v>0.60120646613912654</v>
      </c>
      <c r="L64" s="45">
        <f t="shared" si="1"/>
        <v>0.46407060046768189</v>
      </c>
      <c r="M64" s="45">
        <f t="shared" si="1"/>
        <v>0.32855153713891105</v>
      </c>
      <c r="N64" s="45">
        <f t="shared" si="1"/>
        <v>0.19929105130050315</v>
      </c>
      <c r="O64" s="45"/>
    </row>
    <row r="65" spans="10:15" x14ac:dyDescent="0.25">
      <c r="J65" s="45">
        <f t="shared" si="2"/>
        <v>2.9999999999999973</v>
      </c>
      <c r="K65" s="45">
        <f t="shared" si="1"/>
        <v>0.59261311790067117</v>
      </c>
      <c r="L65" s="45">
        <f t="shared" si="1"/>
        <v>0.45642970039844499</v>
      </c>
      <c r="M65" s="45">
        <f t="shared" si="1"/>
        <v>0.32229539863903556</v>
      </c>
      <c r="N65" s="45">
        <f t="shared" si="1"/>
        <v>0.19506096985767507</v>
      </c>
      <c r="O65" s="45"/>
    </row>
    <row r="66" spans="10:15" x14ac:dyDescent="0.25">
      <c r="J66" s="45">
        <f t="shared" si="2"/>
        <v>3.0499999999999972</v>
      </c>
      <c r="K66" s="45">
        <f t="shared" si="1"/>
        <v>0.58424272917990949</v>
      </c>
      <c r="L66" s="45">
        <f t="shared" si="1"/>
        <v>0.44902800715606955</v>
      </c>
      <c r="M66" s="45">
        <f t="shared" si="1"/>
        <v>0.31628611532351147</v>
      </c>
      <c r="N66" s="45">
        <f t="shared" si="1"/>
        <v>0.1910565581306532</v>
      </c>
      <c r="O66" s="45"/>
    </row>
    <row r="67" spans="10:15" x14ac:dyDescent="0.25">
      <c r="J67" s="45">
        <f t="shared" si="2"/>
        <v>3.099999999999997</v>
      </c>
      <c r="K67" s="45">
        <f t="shared" si="1"/>
        <v>0.57608951515989315</v>
      </c>
      <c r="L67" s="45">
        <f t="shared" si="1"/>
        <v>0.44185803210629804</v>
      </c>
      <c r="M67" s="45">
        <f t="shared" si="1"/>
        <v>0.31051394676187327</v>
      </c>
      <c r="N67" s="45">
        <f t="shared" si="1"/>
        <v>0.18726577691373419</v>
      </c>
      <c r="O67" s="45"/>
    </row>
    <row r="68" spans="10:15" x14ac:dyDescent="0.25">
      <c r="J68" s="45">
        <f t="shared" si="2"/>
        <v>3.1499999999999968</v>
      </c>
      <c r="K68" s="45">
        <f t="shared" si="1"/>
        <v>0.5681478411141816</v>
      </c>
      <c r="L68" s="45">
        <f t="shared" si="1"/>
        <v>0.43491252105485029</v>
      </c>
      <c r="M68" s="45">
        <f t="shared" si="1"/>
        <v>0.30496953686229455</v>
      </c>
      <c r="N68" s="45">
        <f t="shared" si="1"/>
        <v>0.18367722927824087</v>
      </c>
      <c r="O68" s="45"/>
    </row>
    <row r="69" spans="10:15" x14ac:dyDescent="0.25">
      <c r="J69" s="45">
        <f t="shared" si="2"/>
        <v>3.1999999999999966</v>
      </c>
      <c r="K69" s="45">
        <f t="shared" si="1"/>
        <v>0.56041221851265433</v>
      </c>
      <c r="L69" s="45">
        <f t="shared" si="1"/>
        <v>0.42818444690802027</v>
      </c>
      <c r="M69" s="45">
        <f t="shared" si="1"/>
        <v>0.29964389870632524</v>
      </c>
      <c r="N69" s="45">
        <f t="shared" si="1"/>
        <v>0.18028012630782175</v>
      </c>
      <c r="O69" s="45"/>
    </row>
    <row r="70" spans="10:15" x14ac:dyDescent="0.25">
      <c r="J70" s="45">
        <f t="shared" si="2"/>
        <v>3.2499999999999964</v>
      </c>
      <c r="K70" s="45">
        <f t="shared" si="1"/>
        <v>0.55287730122836032</v>
      </c>
      <c r="L70" s="45">
        <f t="shared" si="1"/>
        <v>0.4216670025630419</v>
      </c>
      <c r="M70" s="45">
        <f t="shared" si="1"/>
        <v>0.29452839998202085</v>
      </c>
      <c r="N70" s="45">
        <f t="shared" ref="N70" si="6">MIN( E$24-(E$24-E$31)*EXP(-$J70/E$22),      MAX( E$25+(E$30-E$25)*EXP(-($J70-$G$7)/E$23),  E$31)  )</f>
        <v>0.17706425466173059</v>
      </c>
      <c r="O70" s="45"/>
    </row>
    <row r="71" spans="10:15" x14ac:dyDescent="0.25">
      <c r="J71" s="45">
        <f t="shared" si="2"/>
        <v>3.2999999999999963</v>
      </c>
      <c r="K71" s="45">
        <f t="shared" ref="K71:N104" si="7">MIN( B$24-(B$24-B$31)*EXP(-$J71/B$22),      MAX( B$25+(B$30-B$25)*EXP(-($J71-$G$7)/B$23),  B$31)  )</f>
        <v>0.54553788184278407</v>
      </c>
      <c r="L71" s="45">
        <f t="shared" si="7"/>
        <v>0.41535359402102956</v>
      </c>
      <c r="M71" s="45">
        <f t="shared" si="7"/>
        <v>0.28961474899185197</v>
      </c>
      <c r="N71" s="45">
        <f t="shared" si="7"/>
        <v>0.17401994586856581</v>
      </c>
      <c r="O71" s="45"/>
    </row>
    <row r="72" spans="10:15" x14ac:dyDescent="0.25">
      <c r="J72" s="45">
        <f t="shared" ref="J72:J104" si="8">J71+0.05</f>
        <v>3.3499999999999961</v>
      </c>
      <c r="K72" s="45">
        <f t="shared" si="7"/>
        <v>0.53838888804697216</v>
      </c>
      <c r="L72" s="45">
        <f t="shared" si="7"/>
        <v>0.40923783371552469</v>
      </c>
      <c r="M72" s="45">
        <f t="shared" si="7"/>
        <v>0.28489498121271506</v>
      </c>
      <c r="N72" s="45">
        <f t="shared" si="7"/>
        <v>0.17113804725815165</v>
      </c>
      <c r="O72" s="45"/>
    </row>
    <row r="73" spans="10:15" x14ac:dyDescent="0.25">
      <c r="J73" s="45">
        <f t="shared" si="8"/>
        <v>3.3999999999999959</v>
      </c>
      <c r="K73" s="45">
        <f t="shared" si="7"/>
        <v>0.53142537913603616</v>
      </c>
      <c r="L73" s="45">
        <f t="shared" si="7"/>
        <v>0.40331353404990122</v>
      </c>
      <c r="M73" s="45">
        <f t="shared" si="7"/>
        <v>0.28036144638625937</v>
      </c>
      <c r="N73" s="45">
        <f t="shared" si="7"/>
        <v>0.16840989444416823</v>
      </c>
      <c r="O73" s="45"/>
    </row>
    <row r="74" spans="10:15" x14ac:dyDescent="0.25">
      <c r="J74" s="45">
        <f t="shared" si="8"/>
        <v>3.4499999999999957</v>
      </c>
      <c r="K74" s="45">
        <f t="shared" si="7"/>
        <v>0.52464254259460685</v>
      </c>
      <c r="L74" s="45">
        <f t="shared" si="7"/>
        <v>0.39757470113708826</v>
      </c>
      <c r="M74" s="45">
        <f t="shared" si="7"/>
        <v>0.27600679611860468</v>
      </c>
      <c r="N74" s="45">
        <f t="shared" si="7"/>
        <v>0.16582728527479981</v>
      </c>
      <c r="O74" s="45"/>
    </row>
    <row r="75" spans="10:15" x14ac:dyDescent="0.25">
      <c r="J75" s="45">
        <f t="shared" si="8"/>
        <v>3.4999999999999956</v>
      </c>
      <c r="K75" s="45">
        <f t="shared" si="7"/>
        <v>0.51803569077088074</v>
      </c>
      <c r="L75" s="45">
        <f t="shared" si="7"/>
        <v>0.39201552873527834</v>
      </c>
      <c r="M75" s="45">
        <f t="shared" si="7"/>
        <v>0.27182397196935026</v>
      </c>
      <c r="N75" s="45">
        <f t="shared" si="7"/>
        <v>0.16338245517308456</v>
      </c>
      <c r="O75" s="45"/>
    </row>
    <row r="76" spans="10:15" x14ac:dyDescent="0.25">
      <c r="J76" s="45">
        <f t="shared" si="8"/>
        <v>3.5499999999999954</v>
      </c>
      <c r="K76" s="45">
        <f t="shared" si="7"/>
        <v>0.5116002576369616</v>
      </c>
      <c r="L76" s="45">
        <f t="shared" si="7"/>
        <v>0.38663039237348518</v>
      </c>
      <c r="M76" s="45">
        <f t="shared" si="7"/>
        <v>0.26780619401056843</v>
      </c>
      <c r="N76" s="45">
        <f t="shared" si="7"/>
        <v>0.16106805379282665</v>
      </c>
      <c r="O76" s="45"/>
    </row>
    <row r="77" spans="10:15" x14ac:dyDescent="0.25">
      <c r="J77" s="45">
        <f t="shared" si="8"/>
        <v>3.5999999999999952</v>
      </c>
      <c r="K77" s="45">
        <f t="shared" si="7"/>
        <v>0.50533179563325537</v>
      </c>
      <c r="L77" s="45">
        <f t="shared" si="7"/>
        <v>0.38141384366100661</v>
      </c>
      <c r="M77" s="45">
        <f t="shared" si="7"/>
        <v>0.26394694983723876</v>
      </c>
      <c r="N77" s="45">
        <f t="shared" si="7"/>
        <v>0.15887712291988718</v>
      </c>
      <c r="O77" s="45"/>
    </row>
    <row r="78" spans="10:15" x14ac:dyDescent="0.25">
      <c r="J78" s="45">
        <f t="shared" si="8"/>
        <v>3.649999999999995</v>
      </c>
      <c r="K78" s="45">
        <f t="shared" si="7"/>
        <v>0.49922597259473989</v>
      </c>
      <c r="L78" s="45">
        <f t="shared" si="7"/>
        <v>0.37636060477503724</v>
      </c>
      <c r="M78" s="45">
        <f t="shared" si="7"/>
        <v>0.26023998401130871</v>
      </c>
      <c r="N78" s="45">
        <f t="shared" si="7"/>
        <v>0.15680307555241435</v>
      </c>
      <c r="O78" s="45"/>
    </row>
    <row r="79" spans="10:15" x14ac:dyDescent="0.25">
      <c r="J79" s="45">
        <f t="shared" si="8"/>
        <v>3.6999999999999948</v>
      </c>
      <c r="K79" s="45">
        <f t="shared" si="7"/>
        <v>0.49327856875698461</v>
      </c>
      <c r="L79" s="45">
        <f t="shared" si="7"/>
        <v>0.37146556312085116</v>
      </c>
      <c r="M79" s="45">
        <f t="shared" si="7"/>
        <v>0.25667928792227196</v>
      </c>
      <c r="N79" s="45">
        <f t="shared" si="7"/>
        <v>0.15483967609711821</v>
      </c>
      <c r="O79" s="45"/>
    </row>
    <row r="80" spans="10:15" x14ac:dyDescent="0.25">
      <c r="J80" s="45">
        <f t="shared" si="8"/>
        <v>3.7499999999999947</v>
      </c>
      <c r="K80" s="45">
        <f t="shared" si="7"/>
        <v>0.48748547383985008</v>
      </c>
      <c r="L80" s="45">
        <f t="shared" si="7"/>
        <v>0.36672376615915447</v>
      </c>
      <c r="M80" s="45">
        <f t="shared" si="7"/>
        <v>0.25325909004782804</v>
      </c>
      <c r="N80" s="45">
        <f t="shared" si="7"/>
        <v>0.1529810216220498</v>
      </c>
      <c r="O80" s="45"/>
    </row>
    <row r="81" spans="10:15" x14ac:dyDescent="0.25">
      <c r="J81" s="45">
        <f t="shared" si="8"/>
        <v>3.7999999999999945</v>
      </c>
      <c r="K81" s="45">
        <f t="shared" si="7"/>
        <v>0.4818426842068535</v>
      </c>
      <c r="L81" s="45">
        <f t="shared" si="7"/>
        <v>0.36213041639537319</v>
      </c>
      <c r="M81" s="45">
        <f t="shared" si="7"/>
        <v>0.24997384659883859</v>
      </c>
      <c r="N81" s="45">
        <f t="shared" si="7"/>
        <v>0.15122152410952205</v>
      </c>
      <c r="O81" s="45"/>
    </row>
    <row r="82" spans="10:15" x14ac:dyDescent="0.25">
      <c r="J82" s="45">
        <f t="shared" si="8"/>
        <v>3.8499999999999943</v>
      </c>
      <c r="K82" s="45">
        <f t="shared" si="7"/>
        <v>0.47634630009823553</v>
      </c>
      <c r="L82" s="45">
        <f t="shared" si="7"/>
        <v>0.35768086652580633</v>
      </c>
      <c r="M82" s="45">
        <f t="shared" si="7"/>
        <v>0.24681823253341467</v>
      </c>
      <c r="N82" s="45">
        <f t="shared" si="7"/>
        <v>0.14955589365581584</v>
      </c>
      <c r="O82" s="45"/>
    </row>
    <row r="83" spans="10:15" x14ac:dyDescent="0.25">
      <c r="J83" s="45">
        <f t="shared" si="8"/>
        <v>3.8999999999999941</v>
      </c>
      <c r="K83" s="45">
        <f t="shared" si="7"/>
        <v>0.47099252293581717</v>
      </c>
      <c r="L83" s="45">
        <f t="shared" si="7"/>
        <v>0.35337061473573483</v>
      </c>
      <c r="M83" s="45">
        <f t="shared" si="7"/>
        <v>0.24378713292557155</v>
      </c>
      <c r="N83" s="45">
        <f t="shared" si="7"/>
        <v>0.1479791225671612</v>
      </c>
      <c r="O83" s="45"/>
    </row>
    <row r="84" spans="10:15" x14ac:dyDescent="0.25">
      <c r="J84" s="45">
        <f t="shared" si="8"/>
        <v>3.949999999999994</v>
      </c>
      <c r="K84" s="45">
        <f t="shared" si="7"/>
        <v>0.4657776526977836</v>
      </c>
      <c r="L84" s="45">
        <f t="shared" si="7"/>
        <v>0.34919530014472827</v>
      </c>
      <c r="M84" s="45">
        <f t="shared" si="7"/>
        <v>0.24087563467445927</v>
      </c>
      <c r="N84" s="45">
        <f t="shared" si="7"/>
        <v>0.14648647030417866</v>
      </c>
      <c r="O84" s="45"/>
    </row>
    <row r="85" spans="10:15" x14ac:dyDescent="0.25">
      <c r="J85" s="45">
        <f t="shared" si="8"/>
        <v>3.9999999999999938</v>
      </c>
      <c r="K85" s="45">
        <f t="shared" si="7"/>
        <v>0.46069808536158097</v>
      </c>
      <c r="L85" s="45">
        <f t="shared" si="7"/>
        <v>0.3451506983945406</v>
      </c>
      <c r="M85" s="45">
        <f t="shared" si="7"/>
        <v>0.23807901854073169</v>
      </c>
      <c r="N85" s="45">
        <f t="shared" si="7"/>
        <v>0.14507344922951659</v>
      </c>
      <c r="O85" s="45"/>
    </row>
    <row r="86" spans="10:15" x14ac:dyDescent="0.25">
      <c r="J86" s="45">
        <f t="shared" si="8"/>
        <v>4.0499999999999936</v>
      </c>
      <c r="K86" s="45">
        <f t="shared" si="7"/>
        <v>0.4606980853615803</v>
      </c>
      <c r="L86" s="45">
        <f t="shared" si="7"/>
        <v>0.34515069839454016</v>
      </c>
      <c r="M86" s="45">
        <f t="shared" si="7"/>
        <v>0.23807901854073135</v>
      </c>
      <c r="N86" s="45">
        <f t="shared" si="7"/>
        <v>0.14507344922951643</v>
      </c>
      <c r="O86" s="45"/>
    </row>
    <row r="87" spans="10:15" x14ac:dyDescent="0.25">
      <c r="J87" s="45">
        <f t="shared" si="8"/>
        <v>4.0999999999999934</v>
      </c>
      <c r="K87" s="45">
        <f t="shared" si="7"/>
        <v>0.4606980853615803</v>
      </c>
      <c r="L87" s="45">
        <f t="shared" si="7"/>
        <v>0.34515069839454016</v>
      </c>
      <c r="M87" s="45">
        <f t="shared" si="7"/>
        <v>0.23807901854073135</v>
      </c>
      <c r="N87" s="45">
        <f t="shared" si="7"/>
        <v>0.14507344922951643</v>
      </c>
      <c r="O87" s="45"/>
    </row>
    <row r="88" spans="10:15" x14ac:dyDescent="0.25">
      <c r="J88" s="45">
        <f t="shared" si="8"/>
        <v>4.1499999999999932</v>
      </c>
      <c r="K88" s="45">
        <f t="shared" si="7"/>
        <v>0.4606980853615803</v>
      </c>
      <c r="L88" s="45">
        <f t="shared" si="7"/>
        <v>0.34515069839454016</v>
      </c>
      <c r="M88" s="45">
        <f t="shared" si="7"/>
        <v>0.23807901854073135</v>
      </c>
      <c r="N88" s="45">
        <f t="shared" si="7"/>
        <v>0.14507344922951643</v>
      </c>
      <c r="O88" s="45"/>
    </row>
    <row r="89" spans="10:15" x14ac:dyDescent="0.25">
      <c r="J89" s="45">
        <f t="shared" si="8"/>
        <v>4.1999999999999931</v>
      </c>
      <c r="K89" s="45">
        <f t="shared" si="7"/>
        <v>0.4606980853615803</v>
      </c>
      <c r="L89" s="45">
        <f t="shared" si="7"/>
        <v>0.34515069839454016</v>
      </c>
      <c r="M89" s="45">
        <f t="shared" si="7"/>
        <v>0.23807901854073135</v>
      </c>
      <c r="N89" s="45">
        <f t="shared" si="7"/>
        <v>0.14507344922951643</v>
      </c>
      <c r="O89" s="45"/>
    </row>
    <row r="90" spans="10:15" x14ac:dyDescent="0.25">
      <c r="J90" s="45">
        <f t="shared" si="8"/>
        <v>4.2499999999999929</v>
      </c>
      <c r="K90" s="45">
        <f t="shared" si="7"/>
        <v>0.4606980853615803</v>
      </c>
      <c r="L90" s="45">
        <f t="shared" si="7"/>
        <v>0.34515069839454016</v>
      </c>
      <c r="M90" s="45">
        <f t="shared" si="7"/>
        <v>0.23807901854073135</v>
      </c>
      <c r="N90" s="45">
        <f t="shared" si="7"/>
        <v>0.14507344922951643</v>
      </c>
      <c r="O90" s="45"/>
    </row>
    <row r="91" spans="10:15" x14ac:dyDescent="0.25">
      <c r="J91" s="45">
        <f t="shared" si="8"/>
        <v>4.2999999999999927</v>
      </c>
      <c r="K91" s="45">
        <f t="shared" si="7"/>
        <v>0.4606980853615803</v>
      </c>
      <c r="L91" s="45">
        <f t="shared" si="7"/>
        <v>0.34515069839454016</v>
      </c>
      <c r="M91" s="45">
        <f t="shared" si="7"/>
        <v>0.23807901854073135</v>
      </c>
      <c r="N91" s="45">
        <f t="shared" si="7"/>
        <v>0.14507344922951643</v>
      </c>
      <c r="O91" s="45"/>
    </row>
    <row r="92" spans="10:15" x14ac:dyDescent="0.25">
      <c r="J92" s="45">
        <f t="shared" si="8"/>
        <v>4.3499999999999925</v>
      </c>
      <c r="K92" s="45">
        <f t="shared" si="7"/>
        <v>0.4606980853615803</v>
      </c>
      <c r="L92" s="45">
        <f t="shared" si="7"/>
        <v>0.34515069839454016</v>
      </c>
      <c r="M92" s="45">
        <f t="shared" si="7"/>
        <v>0.23807901854073135</v>
      </c>
      <c r="N92" s="45">
        <f t="shared" si="7"/>
        <v>0.14507344922951643</v>
      </c>
      <c r="O92" s="45"/>
    </row>
    <row r="93" spans="10:15" x14ac:dyDescent="0.25">
      <c r="J93" s="45">
        <f t="shared" si="8"/>
        <v>4.3999999999999924</v>
      </c>
      <c r="K93" s="45">
        <f t="shared" si="7"/>
        <v>0.4606980853615803</v>
      </c>
      <c r="L93" s="45">
        <f t="shared" si="7"/>
        <v>0.34515069839454016</v>
      </c>
      <c r="M93" s="45">
        <f t="shared" si="7"/>
        <v>0.23807901854073135</v>
      </c>
      <c r="N93" s="45">
        <f t="shared" si="7"/>
        <v>0.14507344922951643</v>
      </c>
      <c r="O93" s="45"/>
    </row>
    <row r="94" spans="10:15" x14ac:dyDescent="0.25">
      <c r="J94" s="45">
        <f t="shared" si="8"/>
        <v>4.4499999999999922</v>
      </c>
      <c r="K94" s="45">
        <f t="shared" si="7"/>
        <v>0.4606980853615803</v>
      </c>
      <c r="L94" s="45">
        <f t="shared" si="7"/>
        <v>0.34515069839454016</v>
      </c>
      <c r="M94" s="45">
        <f t="shared" si="7"/>
        <v>0.23807901854073135</v>
      </c>
      <c r="N94" s="45">
        <f t="shared" si="7"/>
        <v>0.14507344922951643</v>
      </c>
      <c r="O94" s="45"/>
    </row>
    <row r="95" spans="10:15" x14ac:dyDescent="0.25">
      <c r="J95" s="45">
        <f t="shared" si="8"/>
        <v>4.499999999999992</v>
      </c>
      <c r="K95" s="45">
        <f t="shared" si="7"/>
        <v>0.4606980853615803</v>
      </c>
      <c r="L95" s="45">
        <f t="shared" si="7"/>
        <v>0.34515069839454016</v>
      </c>
      <c r="M95" s="45">
        <f t="shared" si="7"/>
        <v>0.23807901854073135</v>
      </c>
      <c r="N95" s="45">
        <f t="shared" si="7"/>
        <v>0.14507344922951643</v>
      </c>
      <c r="O95" s="45"/>
    </row>
    <row r="96" spans="10:15" x14ac:dyDescent="0.25">
      <c r="J96" s="45">
        <f t="shared" si="8"/>
        <v>4.5499999999999918</v>
      </c>
      <c r="K96" s="45">
        <f t="shared" si="7"/>
        <v>0.4606980853615803</v>
      </c>
      <c r="L96" s="45">
        <f t="shared" si="7"/>
        <v>0.34515069839454016</v>
      </c>
      <c r="M96" s="45">
        <f t="shared" si="7"/>
        <v>0.23807901854073135</v>
      </c>
      <c r="N96" s="45">
        <f t="shared" si="7"/>
        <v>0.14507344922951643</v>
      </c>
      <c r="O96" s="45"/>
    </row>
    <row r="97" spans="10:15" x14ac:dyDescent="0.25">
      <c r="J97" s="45">
        <f t="shared" si="8"/>
        <v>4.5999999999999917</v>
      </c>
      <c r="K97" s="45">
        <f t="shared" si="7"/>
        <v>0.4606980853615803</v>
      </c>
      <c r="L97" s="45">
        <f t="shared" si="7"/>
        <v>0.34515069839454016</v>
      </c>
      <c r="M97" s="45">
        <f t="shared" si="7"/>
        <v>0.23807901854073135</v>
      </c>
      <c r="N97" s="45">
        <f t="shared" si="7"/>
        <v>0.14507344922951643</v>
      </c>
      <c r="O97" s="45"/>
    </row>
    <row r="98" spans="10:15" x14ac:dyDescent="0.25">
      <c r="J98" s="45">
        <f t="shared" si="8"/>
        <v>4.6499999999999915</v>
      </c>
      <c r="K98" s="45">
        <f t="shared" si="7"/>
        <v>0.4606980853615803</v>
      </c>
      <c r="L98" s="45">
        <f t="shared" si="7"/>
        <v>0.34515069839454016</v>
      </c>
      <c r="M98" s="45">
        <f t="shared" si="7"/>
        <v>0.23807901854073135</v>
      </c>
      <c r="N98" s="45">
        <f t="shared" si="7"/>
        <v>0.14507344922951643</v>
      </c>
      <c r="O98" s="45"/>
    </row>
    <row r="99" spans="10:15" x14ac:dyDescent="0.25">
      <c r="J99" s="45">
        <f t="shared" si="8"/>
        <v>4.6999999999999913</v>
      </c>
      <c r="K99" s="45">
        <f t="shared" si="7"/>
        <v>0.4606980853615803</v>
      </c>
      <c r="L99" s="45">
        <f t="shared" si="7"/>
        <v>0.34515069839454016</v>
      </c>
      <c r="M99" s="45">
        <f t="shared" si="7"/>
        <v>0.23807901854073135</v>
      </c>
      <c r="N99" s="45">
        <f t="shared" si="7"/>
        <v>0.14507344922951643</v>
      </c>
      <c r="O99" s="45"/>
    </row>
    <row r="100" spans="10:15" x14ac:dyDescent="0.25">
      <c r="J100" s="45">
        <f t="shared" si="8"/>
        <v>4.7499999999999911</v>
      </c>
      <c r="K100" s="45">
        <f t="shared" si="7"/>
        <v>0.4606980853615803</v>
      </c>
      <c r="L100" s="45">
        <f t="shared" si="7"/>
        <v>0.34515069839454016</v>
      </c>
      <c r="M100" s="45">
        <f t="shared" si="7"/>
        <v>0.23807901854073135</v>
      </c>
      <c r="N100" s="45">
        <f t="shared" si="7"/>
        <v>0.14507344922951643</v>
      </c>
      <c r="O100" s="45"/>
    </row>
    <row r="101" spans="10:15" x14ac:dyDescent="0.25">
      <c r="J101" s="45">
        <f t="shared" si="8"/>
        <v>4.7999999999999909</v>
      </c>
      <c r="K101" s="45">
        <f t="shared" si="7"/>
        <v>0.4606980853615803</v>
      </c>
      <c r="L101" s="45">
        <f t="shared" si="7"/>
        <v>0.34515069839454016</v>
      </c>
      <c r="M101" s="45">
        <f t="shared" si="7"/>
        <v>0.23807901854073135</v>
      </c>
      <c r="N101" s="45">
        <f t="shared" si="7"/>
        <v>0.14507344922951643</v>
      </c>
      <c r="O101" s="45"/>
    </row>
    <row r="102" spans="10:15" x14ac:dyDescent="0.25">
      <c r="J102" s="45">
        <f t="shared" si="8"/>
        <v>4.8499999999999908</v>
      </c>
      <c r="K102" s="45">
        <f t="shared" si="7"/>
        <v>0.4606980853615803</v>
      </c>
      <c r="L102" s="45">
        <f t="shared" si="7"/>
        <v>0.34515069839454016</v>
      </c>
      <c r="M102" s="45">
        <f t="shared" si="7"/>
        <v>0.23807901854073135</v>
      </c>
      <c r="N102" s="45">
        <f t="shared" si="7"/>
        <v>0.14507344922951643</v>
      </c>
      <c r="O102" s="45"/>
    </row>
    <row r="103" spans="10:15" x14ac:dyDescent="0.25">
      <c r="J103" s="45">
        <f t="shared" si="8"/>
        <v>4.8999999999999906</v>
      </c>
      <c r="K103" s="45">
        <f t="shared" si="7"/>
        <v>0.4606980853615803</v>
      </c>
      <c r="L103" s="45">
        <f t="shared" si="7"/>
        <v>0.34515069839454016</v>
      </c>
      <c r="M103" s="45">
        <f t="shared" si="7"/>
        <v>0.23807901854073135</v>
      </c>
      <c r="N103" s="45">
        <f t="shared" si="7"/>
        <v>0.14507344922951643</v>
      </c>
      <c r="O103" s="45"/>
    </row>
    <row r="104" spans="10:15" x14ac:dyDescent="0.25">
      <c r="J104" s="45">
        <f t="shared" si="8"/>
        <v>4.9499999999999904</v>
      </c>
      <c r="K104" s="45">
        <f t="shared" si="7"/>
        <v>0.4606980853615803</v>
      </c>
      <c r="L104" s="45">
        <f t="shared" si="7"/>
        <v>0.34515069839454016</v>
      </c>
      <c r="M104" s="45">
        <f t="shared" si="7"/>
        <v>0.23807901854073135</v>
      </c>
      <c r="N104" s="45">
        <f t="shared" si="7"/>
        <v>0.14507344922951643</v>
      </c>
      <c r="O104" s="45"/>
    </row>
    <row r="105" spans="10:15" x14ac:dyDescent="0.25">
      <c r="L105" s="45"/>
      <c r="M105" s="45"/>
      <c r="N105" s="45"/>
      <c r="O105" s="45"/>
    </row>
    <row r="106" spans="10:15" x14ac:dyDescent="0.25">
      <c r="L106" s="45"/>
      <c r="M106" s="45"/>
      <c r="N106" s="45"/>
      <c r="O106" s="45"/>
    </row>
    <row r="107" spans="10:15" x14ac:dyDescent="0.25">
      <c r="L107" s="45"/>
      <c r="M107" s="45"/>
      <c r="N107" s="45"/>
      <c r="O107" s="45"/>
    </row>
    <row r="108" spans="10:15" x14ac:dyDescent="0.25">
      <c r="L108" s="45"/>
      <c r="M108" s="45"/>
      <c r="N108" s="45"/>
      <c r="O108" s="45"/>
    </row>
    <row r="109" spans="10:15" x14ac:dyDescent="0.25">
      <c r="L109" s="45"/>
      <c r="M109" s="45"/>
      <c r="N109" s="45"/>
      <c r="O109" s="45"/>
    </row>
    <row r="110" spans="10:15" x14ac:dyDescent="0.25">
      <c r="L110" s="45"/>
      <c r="M110" s="45"/>
      <c r="N110" s="45"/>
      <c r="O110" s="45"/>
    </row>
    <row r="111" spans="10:15" x14ac:dyDescent="0.25">
      <c r="L111" s="45"/>
      <c r="M111" s="45"/>
      <c r="N111" s="45"/>
      <c r="O111" s="45"/>
    </row>
    <row r="112" spans="10:15" x14ac:dyDescent="0.25">
      <c r="L112" s="45"/>
      <c r="M112" s="45"/>
      <c r="N112" s="45"/>
      <c r="O112" s="45"/>
    </row>
    <row r="113" spans="12:15" x14ac:dyDescent="0.25">
      <c r="L113" s="45"/>
      <c r="M113" s="45"/>
      <c r="N113" s="45"/>
      <c r="O113" s="45"/>
    </row>
    <row r="114" spans="12:15" x14ac:dyDescent="0.25">
      <c r="L114" s="45"/>
      <c r="M114" s="45"/>
      <c r="N114" s="45"/>
      <c r="O114" s="45"/>
    </row>
    <row r="115" spans="12:15" x14ac:dyDescent="0.25">
      <c r="L115" s="45"/>
      <c r="M115" s="45"/>
      <c r="N115" s="45"/>
      <c r="O115" s="45"/>
    </row>
    <row r="116" spans="12:15" x14ac:dyDescent="0.25">
      <c r="L116" s="45"/>
      <c r="M116" s="45"/>
      <c r="N116" s="45"/>
      <c r="O116" s="45"/>
    </row>
    <row r="117" spans="12:15" x14ac:dyDescent="0.25">
      <c r="L117" s="45"/>
      <c r="M117" s="45"/>
      <c r="N117" s="45"/>
      <c r="O117" s="45"/>
    </row>
    <row r="118" spans="12:15" x14ac:dyDescent="0.25">
      <c r="L118" s="45"/>
      <c r="M118" s="45"/>
      <c r="N118" s="45"/>
      <c r="O118" s="45"/>
    </row>
    <row r="119" spans="12:15" x14ac:dyDescent="0.25">
      <c r="L119" s="45"/>
      <c r="M119" s="45"/>
      <c r="N119" s="45"/>
      <c r="O119" s="45"/>
    </row>
    <row r="120" spans="12:15" x14ac:dyDescent="0.25">
      <c r="L120" s="45"/>
      <c r="M120" s="45"/>
      <c r="N120" s="45"/>
      <c r="O120" s="45"/>
    </row>
    <row r="121" spans="12:15" x14ac:dyDescent="0.25">
      <c r="L121" s="45"/>
      <c r="M121" s="45"/>
      <c r="N121" s="45"/>
      <c r="O121" s="45"/>
    </row>
    <row r="122" spans="12:15" x14ac:dyDescent="0.25">
      <c r="L122" s="45"/>
      <c r="M122" s="45"/>
      <c r="N122" s="45"/>
      <c r="O122" s="45"/>
    </row>
    <row r="123" spans="12:15" x14ac:dyDescent="0.25">
      <c r="L123" s="45"/>
      <c r="M123" s="45"/>
      <c r="N123" s="45"/>
      <c r="O123" s="45"/>
    </row>
    <row r="124" spans="12:15" x14ac:dyDescent="0.25">
      <c r="L124" s="45"/>
      <c r="M124" s="45"/>
      <c r="N124" s="45"/>
      <c r="O124" s="45"/>
    </row>
    <row r="125" spans="12:15" x14ac:dyDescent="0.25">
      <c r="L125" s="45"/>
      <c r="M125" s="45"/>
      <c r="N125" s="45"/>
      <c r="O125" s="45"/>
    </row>
  </sheetData>
  <pageMargins left="0.7" right="0.7" top="0.75" bottom="0.75" header="0.3" footer="0.3"/>
  <pageSetup paperSize="9" orientation="portrait"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10"/>
  <sheetViews>
    <sheetView workbookViewId="0">
      <selection activeCell="A7" sqref="A7"/>
    </sheetView>
  </sheetViews>
  <sheetFormatPr defaultRowHeight="15" x14ac:dyDescent="0.25"/>
  <cols>
    <col min="1" max="1" width="152.42578125" style="63" customWidth="1"/>
    <col min="3" max="3" width="12.7109375" customWidth="1"/>
    <col min="4" max="4" width="12.85546875" customWidth="1"/>
  </cols>
  <sheetData>
    <row r="2" spans="1:4" x14ac:dyDescent="0.25">
      <c r="A2" s="62" t="s">
        <v>0</v>
      </c>
      <c r="B2" s="2"/>
    </row>
    <row r="3" spans="1:4" x14ac:dyDescent="0.25">
      <c r="A3" s="63" t="s">
        <v>1</v>
      </c>
      <c r="D3" s="42"/>
    </row>
    <row r="4" spans="1:4" x14ac:dyDescent="0.25">
      <c r="B4" s="2"/>
    </row>
    <row r="5" spans="1:4" x14ac:dyDescent="0.25">
      <c r="A5" s="63" t="s">
        <v>54</v>
      </c>
    </row>
    <row r="6" spans="1:4" x14ac:dyDescent="0.25">
      <c r="A6" s="63" t="s">
        <v>43</v>
      </c>
    </row>
    <row r="8" spans="1:4" ht="130.5" customHeight="1" x14ac:dyDescent="0.25">
      <c r="A8" s="63" t="s">
        <v>56</v>
      </c>
    </row>
    <row r="9" spans="1:4" ht="102.75" customHeight="1" x14ac:dyDescent="0.25">
      <c r="A9" s="63" t="s">
        <v>55</v>
      </c>
    </row>
    <row r="10" spans="1:4" ht="97.5" customHeight="1" x14ac:dyDescent="0.25">
      <c r="A10" s="64" t="s">
        <v>57</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C5964BBF66DB48B2BFAD031994B1F4" ma:contentTypeVersion="10" ma:contentTypeDescription="Create a new document." ma:contentTypeScope="" ma:versionID="705dbcb66059cd39fd3b9acc67807f98">
  <xsd:schema xmlns:xsd="http://www.w3.org/2001/XMLSchema" xmlns:xs="http://www.w3.org/2001/XMLSchema" xmlns:p="http://schemas.microsoft.com/office/2006/metadata/properties" xmlns:ns2="74fa6587-7d98-411b-acad-137d06d459a6" targetNamespace="http://schemas.microsoft.com/office/2006/metadata/properties" ma:root="true" ma:fieldsID="1da052d5eea03ec835c2206e2d681023" ns2:_="">
    <xsd:import namespace="74fa6587-7d98-411b-acad-137d06d459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a6587-7d98-411b-acad-137d06d459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666D5E-E0FB-4D6E-9F4F-D2DC281E45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a6587-7d98-411b-acad-137d06d459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7C295E-057B-4E77-969D-AD2A07472F51}">
  <ds:schemaRefs>
    <ds:schemaRef ds:uri="http://schemas.microsoft.com/sharepoint/v3/contenttype/forms"/>
  </ds:schemaRefs>
</ds:datastoreItem>
</file>

<file path=customXml/itemProps3.xml><?xml version="1.0" encoding="utf-8"?>
<ds:datastoreItem xmlns:ds="http://schemas.openxmlformats.org/officeDocument/2006/customXml" ds:itemID="{A049F9EA-B202-4D9C-A3CF-1157B50E36F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Calculation</vt:lpstr>
      <vt:lpstr>Description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dc:creator>
  <cp:lastModifiedBy>Andrew Plummer</cp:lastModifiedBy>
  <cp:revision/>
  <dcterms:created xsi:type="dcterms:W3CDTF">2020-04-02T18:43:28Z</dcterms:created>
  <dcterms:modified xsi:type="dcterms:W3CDTF">2020-04-05T13:19:00Z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0x010100EFC5964BBF66DB48B2BFAD031994B1F4</vt:lpwstr>
  </property>
</Properties>
</file>